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Adina\Downloads\"/>
    </mc:Choice>
  </mc:AlternateContent>
  <xr:revisionPtr revIDLastSave="0" documentId="13_ncr:1_{6CD3B475-8640-4222-9ED1-85F9B70FAB9F}" xr6:coauthVersionLast="47" xr6:coauthVersionMax="47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pagina 1" sheetId="1" r:id="rId1"/>
    <sheet name="an I" sheetId="2" r:id="rId2"/>
    <sheet name="an II" sheetId="3" r:id="rId3"/>
    <sheet name="an III" sheetId="4" r:id="rId4"/>
    <sheet name="Bilant" sheetId="5" r:id="rId5"/>
    <sheet name="COMPETENTE" sheetId="6" r:id="rId6"/>
  </sheets>
  <definedNames>
    <definedName name="__xlfn_SUMIFS">#N/A</definedName>
    <definedName name="Cerceteaza" localSheetId="5">COMPETENTE!#REF!</definedName>
    <definedName name="Granita" localSheetId="5">COMPETENTE!#REF!</definedName>
    <definedName name="Obiective" localSheetId="5">COMPETENTE!#REF!</definedName>
    <definedName name="Proiecteaza" localSheetId="5">COMPETENTE!#REF!</definedName>
  </definedNames>
  <calcPr calcId="181029" iterateDelta="1E-4"/>
</workbook>
</file>

<file path=xl/calcChain.xml><?xml version="1.0" encoding="utf-8"?>
<calcChain xmlns="http://schemas.openxmlformats.org/spreadsheetml/2006/main">
  <c r="D57" i="3" l="1"/>
  <c r="E57" i="3"/>
  <c r="J53" i="4"/>
  <c r="F53" i="4"/>
  <c r="D53" i="4"/>
  <c r="A1" i="2"/>
  <c r="A2" i="2"/>
  <c r="A5" i="2"/>
  <c r="A6" i="2"/>
  <c r="A7" i="2"/>
  <c r="A8" i="2"/>
  <c r="A9" i="2"/>
  <c r="D25" i="2"/>
  <c r="E25" i="2"/>
  <c r="F25" i="2"/>
  <c r="J25" i="2"/>
  <c r="K25" i="2"/>
  <c r="L25" i="2"/>
  <c r="M25" i="2"/>
  <c r="Q25" i="2"/>
  <c r="D42" i="2"/>
  <c r="E42" i="2"/>
  <c r="E45" i="2" s="1"/>
  <c r="F42" i="2"/>
  <c r="J42" i="2"/>
  <c r="K42" i="2"/>
  <c r="L42" i="2"/>
  <c r="M42" i="2"/>
  <c r="G14" i="5"/>
  <c r="Q42" i="2"/>
  <c r="A1" i="3"/>
  <c r="A2" i="3"/>
  <c r="A5" i="3"/>
  <c r="A6" i="3"/>
  <c r="A7" i="3"/>
  <c r="A8" i="3"/>
  <c r="A9" i="3"/>
  <c r="D24" i="3"/>
  <c r="E24" i="3"/>
  <c r="F24" i="3"/>
  <c r="J24" i="3"/>
  <c r="K24" i="3"/>
  <c r="L24" i="3"/>
  <c r="M24" i="3"/>
  <c r="M49" i="3" s="1"/>
  <c r="N24" i="3"/>
  <c r="G15" i="5" s="1"/>
  <c r="Q24" i="3"/>
  <c r="D46" i="3"/>
  <c r="E46" i="3"/>
  <c r="F46" i="3"/>
  <c r="F15" i="5"/>
  <c r="J46" i="3"/>
  <c r="K46" i="3"/>
  <c r="L46" i="3"/>
  <c r="Q46" i="3"/>
  <c r="F57" i="3"/>
  <c r="J57" i="3"/>
  <c r="K57" i="3"/>
  <c r="K58" i="3" s="1"/>
  <c r="L57" i="3"/>
  <c r="Q57" i="3"/>
  <c r="A62" i="3"/>
  <c r="A57" i="4" s="1"/>
  <c r="A50" i="5" s="1"/>
  <c r="A63" i="3"/>
  <c r="A58" i="4" s="1"/>
  <c r="A51" i="5" s="1"/>
  <c r="A1" i="4"/>
  <c r="A2" i="4"/>
  <c r="A5" i="4"/>
  <c r="A6" i="4"/>
  <c r="A7" i="4"/>
  <c r="A8" i="4"/>
  <c r="A9" i="4"/>
  <c r="D23" i="4"/>
  <c r="E23" i="4"/>
  <c r="E41" i="4" s="1"/>
  <c r="G23" i="4"/>
  <c r="J23" i="4"/>
  <c r="K23" i="4"/>
  <c r="I16" i="5" s="1"/>
  <c r="L23" i="4"/>
  <c r="N23" i="4"/>
  <c r="N41" i="4" s="1"/>
  <c r="Q23" i="4"/>
  <c r="D38" i="4"/>
  <c r="E38" i="4"/>
  <c r="J38" i="4"/>
  <c r="K38" i="4"/>
  <c r="L38" i="4"/>
  <c r="Q38" i="4"/>
  <c r="E53" i="4"/>
  <c r="K53" i="4"/>
  <c r="L53" i="4"/>
  <c r="Q53" i="4"/>
  <c r="A1" i="5"/>
  <c r="A2" i="5"/>
  <c r="A5" i="5"/>
  <c r="A6" i="5"/>
  <c r="A7" i="5"/>
  <c r="A8" i="5"/>
  <c r="A9" i="5"/>
  <c r="F14" i="5"/>
  <c r="G16" i="5"/>
  <c r="G34" i="5"/>
  <c r="H34" i="5"/>
  <c r="G35" i="5"/>
  <c r="H35" i="5"/>
  <c r="G36" i="5"/>
  <c r="H36" i="5"/>
  <c r="G43" i="5"/>
  <c r="G44" i="5"/>
  <c r="G45" i="5"/>
  <c r="D46" i="5"/>
  <c r="E46" i="5"/>
  <c r="F46" i="5"/>
  <c r="A1" i="6"/>
  <c r="A2" i="6"/>
  <c r="A5" i="6"/>
  <c r="A6" i="6"/>
  <c r="A7" i="6"/>
  <c r="A8" i="6"/>
  <c r="A9" i="6"/>
  <c r="K39" i="4"/>
  <c r="F16" i="5"/>
  <c r="K24" i="4"/>
  <c r="Q41" i="4"/>
  <c r="E49" i="3"/>
  <c r="D54" i="4"/>
  <c r="K54" i="4"/>
  <c r="M45" i="2"/>
  <c r="D26" i="2"/>
  <c r="H14" i="5" l="1"/>
  <c r="L45" i="2"/>
  <c r="K43" i="2"/>
  <c r="I14" i="5"/>
  <c r="Q45" i="2"/>
  <c r="H16" i="5"/>
  <c r="D47" i="3"/>
  <c r="D49" i="3"/>
  <c r="D43" i="2"/>
  <c r="D46" i="2" s="1"/>
  <c r="D45" i="2"/>
  <c r="K26" i="2"/>
  <c r="K46" i="2" s="1"/>
  <c r="G46" i="5"/>
  <c r="H45" i="5" s="1"/>
  <c r="J41" i="4"/>
  <c r="L41" i="4"/>
  <c r="D39" i="4"/>
  <c r="D41" i="4"/>
  <c r="D25" i="3"/>
  <c r="L49" i="3"/>
  <c r="F49" i="3"/>
  <c r="K47" i="3"/>
  <c r="N49" i="3"/>
  <c r="K41" i="4"/>
  <c r="K42" i="4" s="1"/>
  <c r="D24" i="4"/>
  <c r="J49" i="3"/>
  <c r="D26" i="5"/>
  <c r="I15" i="5"/>
  <c r="Q49" i="3"/>
  <c r="K49" i="3"/>
  <c r="K25" i="3"/>
  <c r="H15" i="5"/>
  <c r="D36" i="5"/>
  <c r="D34" i="5"/>
  <c r="D50" i="3"/>
  <c r="F45" i="2"/>
  <c r="G41" i="4"/>
  <c r="D42" i="4" s="1"/>
  <c r="K55" i="2"/>
  <c r="J45" i="2"/>
  <c r="K45" i="2"/>
  <c r="D28" i="5"/>
  <c r="D25" i="5"/>
  <c r="D24" i="5" s="1"/>
  <c r="D58" i="3"/>
  <c r="D35" i="5"/>
  <c r="H37" i="5"/>
  <c r="G37" i="5"/>
  <c r="H44" i="5" l="1"/>
  <c r="H43" i="5"/>
  <c r="K50" i="3"/>
  <c r="D27" i="5"/>
  <c r="E24" i="5" s="1"/>
  <c r="D37" i="5"/>
  <c r="E34" i="5" s="1"/>
  <c r="D39" i="5"/>
  <c r="H46" i="5" l="1"/>
  <c r="E26" i="5"/>
  <c r="Q15" i="5"/>
  <c r="D29" i="5"/>
  <c r="E36" i="5"/>
  <c r="E35" i="5"/>
  <c r="E37" i="5" l="1"/>
</calcChain>
</file>

<file path=xl/sharedStrings.xml><?xml version="1.0" encoding="utf-8"?>
<sst xmlns="http://schemas.openxmlformats.org/spreadsheetml/2006/main" count="529" uniqueCount="284">
  <si>
    <t>Universitatea ,,Ştefan cel Mare" Suceava</t>
  </si>
  <si>
    <t>Facultatea  de Științe ale Educației</t>
  </si>
  <si>
    <t>Domeniul: Psihologie</t>
  </si>
  <si>
    <t>Programul de studiu: Psihologie</t>
  </si>
  <si>
    <t>Forma de învăţământ: Învățământ cu frecvență</t>
  </si>
  <si>
    <t>Durata studiilor: 3 ani (6 semestre)</t>
  </si>
  <si>
    <t>Valabil începând cu anul universitar: 2018-2019</t>
  </si>
  <si>
    <t>PLAN DE ÎNVĂŢĂMÂNT</t>
  </si>
  <si>
    <t>credite conform planului de învățământ</t>
  </si>
  <si>
    <t>Cerinţe pentru obţinerea diplomei de licență:</t>
  </si>
  <si>
    <t xml:space="preserve">         10 credite la examenul de absolvire</t>
  </si>
  <si>
    <t xml:space="preserve">PLAN  DE ÎNVĂŢĂMÂNT 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</si>
  <si>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</si>
  <si>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</si>
  <si>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</si>
  <si>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</si>
  <si>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</si>
  <si>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</si>
  <si>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</si>
  <si>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</si>
  <si>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</si>
  <si>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I*</t>
  </si>
  <si>
    <t>Forma verificare</t>
  </si>
  <si>
    <t>Nr. credite</t>
  </si>
  <si>
    <t xml:space="preserve">Fundamentele psihologiei I </t>
  </si>
  <si>
    <t>DD.01.01</t>
  </si>
  <si>
    <t>E</t>
  </si>
  <si>
    <t>Istoria psihologiei</t>
  </si>
  <si>
    <t>DD.01.02</t>
  </si>
  <si>
    <t>Tehnologii Informaționale și Comunicaționale. 
Aplicatii in domeniu</t>
  </si>
  <si>
    <t>DS.01.04</t>
  </si>
  <si>
    <t xml:space="preserve">Fundamentele psihologiei II </t>
  </si>
  <si>
    <t>Psihologie experimentală și analiza datelor I</t>
  </si>
  <si>
    <t>Psihologia vârstelor I</t>
  </si>
  <si>
    <t>Total ore obligatorii pe săptămână</t>
  </si>
  <si>
    <t>4E</t>
  </si>
  <si>
    <t>Discipline optionale</t>
  </si>
  <si>
    <t>Limbă străină I - Engleză</t>
  </si>
  <si>
    <t>Limbă străină I - Franceză</t>
  </si>
  <si>
    <t>DC.01.13</t>
  </si>
  <si>
    <t>DC.01.14</t>
  </si>
  <si>
    <t>Educaţie fizică I - Activități motrice **</t>
  </si>
  <si>
    <t>2*</t>
  </si>
  <si>
    <t>Educație fizică I - Jocuri de mișcare **</t>
  </si>
  <si>
    <t>Psihologie interculturală</t>
  </si>
  <si>
    <t>Sociologie</t>
  </si>
  <si>
    <t>Tehnici de învățare</t>
  </si>
  <si>
    <t>Abilități academice</t>
  </si>
  <si>
    <t>Total ore opţionale pe săptămână</t>
  </si>
  <si>
    <t>3C</t>
  </si>
  <si>
    <t>RECAPITULAŢIE</t>
  </si>
  <si>
    <t>4E/3C</t>
  </si>
  <si>
    <t>Discipline facultative</t>
  </si>
  <si>
    <t>Pedagogie I</t>
  </si>
  <si>
    <t>Total ore facultative pe săptămână</t>
  </si>
  <si>
    <t>1E</t>
  </si>
  <si>
    <t>I* - ore de studiu individual</t>
  </si>
  <si>
    <t>** Admis/Respins Creditele aferente disciplinei Educație fizică se acordă peste cele obligatorii și nu se pot transfera pentru a atinge numărul de credite obligatorii</t>
  </si>
  <si>
    <t xml:space="preserve">     Rector,                           Decan,                 Director departament,        Responsabil program de studii,</t>
  </si>
  <si>
    <t xml:space="preserve">  Prof. Univ. dr.              Conf. univ. dr.                       Conf. univ. dr.                         Conf. univ. dr.
Valentin POPA       Aurora Adina COLOMEISCHI       Otilia CLIPA                Aurora Adina COLOMEISCHI</t>
  </si>
  <si>
    <t>ANUL II</t>
  </si>
  <si>
    <t>Sem. 3</t>
  </si>
  <si>
    <t>Sem. 4</t>
  </si>
  <si>
    <t>DD.03.01</t>
  </si>
  <si>
    <t>Psihologie experimentală și analiza datelor II</t>
  </si>
  <si>
    <t>DD.03.02</t>
  </si>
  <si>
    <t>DS.03.03</t>
  </si>
  <si>
    <t>Genetica comportamentală</t>
  </si>
  <si>
    <t>DS.03.04</t>
  </si>
  <si>
    <t>Metodologia cercetarii științifice</t>
  </si>
  <si>
    <t>DS.04.07</t>
  </si>
  <si>
    <t>Psihologia muncii</t>
  </si>
  <si>
    <t>DS.04.09</t>
  </si>
  <si>
    <t>DS.04.10</t>
  </si>
  <si>
    <t>5E/1C</t>
  </si>
  <si>
    <t>Psihologie politică</t>
  </si>
  <si>
    <t>Psihologie judiciară</t>
  </si>
  <si>
    <t>DS.03.12</t>
  </si>
  <si>
    <t>Psihologia rezilienței</t>
  </si>
  <si>
    <t>DS.03.13</t>
  </si>
  <si>
    <t>Managementul comportamentului</t>
  </si>
  <si>
    <t>Psihologia familiei</t>
  </si>
  <si>
    <t>Psihologia religiei</t>
  </si>
  <si>
    <t>Psihopedagogia talentelor</t>
  </si>
  <si>
    <t>Etică aplicată în psihologie</t>
  </si>
  <si>
    <t>2E</t>
  </si>
  <si>
    <t>Pedagogie II</t>
  </si>
  <si>
    <t>Didactica specialităţii</t>
  </si>
  <si>
    <t>Total ore facultative pe saptamana</t>
  </si>
  <si>
    <t>ANUL III</t>
  </si>
  <si>
    <t>Sem. 5</t>
  </si>
  <si>
    <t>Sem. 6</t>
  </si>
  <si>
    <t>DS.05.01</t>
  </si>
  <si>
    <t>Psihologia socială II</t>
  </si>
  <si>
    <t>DS.05.02</t>
  </si>
  <si>
    <t>Psihologie cognitivă</t>
  </si>
  <si>
    <t>DS.05.03</t>
  </si>
  <si>
    <t>DS.05.04</t>
  </si>
  <si>
    <t>Neuropsihologie</t>
  </si>
  <si>
    <t>DS.06.06</t>
  </si>
  <si>
    <t>Consiliere psiho-educațională și a carierei</t>
  </si>
  <si>
    <t>DS.06.07</t>
  </si>
  <si>
    <t>Psihoterapii</t>
  </si>
  <si>
    <t>DS.06.08</t>
  </si>
  <si>
    <t>Practică pentru elaborarea lucrării de licență</t>
  </si>
  <si>
    <t>3E/2C</t>
  </si>
  <si>
    <t>Psihopedagogia deficienților mintali</t>
  </si>
  <si>
    <t>Defectologie și logopedie</t>
  </si>
  <si>
    <t xml:space="preserve">Metodologia cercetării calitative </t>
  </si>
  <si>
    <t>Profile atipice de dezvoltare</t>
  </si>
  <si>
    <t>Psihiatrie</t>
  </si>
  <si>
    <t>4E/2C</t>
  </si>
  <si>
    <t>Instruire asistată de calculator</t>
  </si>
  <si>
    <t>DF.05.17</t>
  </si>
  <si>
    <t xml:space="preserve">Practică pedagogică 
(în învăţământul preuniversitar obligatoriu) (1) </t>
  </si>
  <si>
    <t>DF.05.18</t>
  </si>
  <si>
    <t>Managementul clasei de elevi</t>
  </si>
  <si>
    <t>DF.06.19</t>
  </si>
  <si>
    <t xml:space="preserve">Practică pedagogică 
(în învăţământul preuniversitar obligatoriu) (2) </t>
  </si>
  <si>
    <t>DF.06.20</t>
  </si>
  <si>
    <t>Evaluare finală - Portofoliu didactic</t>
  </si>
  <si>
    <t>DF.06.21</t>
  </si>
  <si>
    <t>2C</t>
  </si>
  <si>
    <t>2E/1C</t>
  </si>
  <si>
    <t>Structura anului universitar</t>
  </si>
  <si>
    <t>Nr. săptămâni</t>
  </si>
  <si>
    <t xml:space="preserve"> Nr.ore practică</t>
  </si>
  <si>
    <t xml:space="preserve"> Nr.ore fizice 
pe săptămână*</t>
  </si>
  <si>
    <t>total: 2016-2352</t>
  </si>
  <si>
    <t>Anul de studii</t>
  </si>
  <si>
    <t>Sem. I</t>
  </si>
  <si>
    <t>Sem. II</t>
  </si>
  <si>
    <t>practica lucrare de licenta min 48 ore</t>
  </si>
  <si>
    <t>I</t>
  </si>
  <si>
    <t xml:space="preserve">credite practica min 10 </t>
  </si>
  <si>
    <t>II</t>
  </si>
  <si>
    <t>ore practica min 10%</t>
  </si>
  <si>
    <t>III</t>
  </si>
  <si>
    <t>nr ore limba straina minimum 8 ore din care 4 oblig</t>
  </si>
  <si>
    <t>IV</t>
  </si>
  <si>
    <t>*Discipline obligatorii + opţionale</t>
  </si>
  <si>
    <t xml:space="preserve">                                  BILANŢ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</si>
  <si>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</si>
  <si>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</si>
  <si>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</si>
  <si>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</si>
  <si>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</si>
  <si>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</si>
  <si>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>70-80%</t>
  </si>
  <si>
    <t xml:space="preserve">Practică </t>
  </si>
  <si>
    <t xml:space="preserve">DISCIPLINE OPŢIONALE </t>
  </si>
  <si>
    <t>20-30%</t>
  </si>
  <si>
    <t>TOTAL Obligatorii şi opţionale</t>
  </si>
  <si>
    <t>DISCIPLINE FACULTATIVE</t>
  </si>
  <si>
    <t>TOTAL Ore program de studiu</t>
  </si>
  <si>
    <t>Nr. de ore</t>
  </si>
  <si>
    <t>Curs</t>
  </si>
  <si>
    <t>Aplicaţii</t>
  </si>
  <si>
    <t>DISCIPLINE ÎN DOMENIU</t>
  </si>
  <si>
    <t>25-30%</t>
  </si>
  <si>
    <t>DISCIPLINE DE SPECIALITATE</t>
  </si>
  <si>
    <t>60-65%</t>
  </si>
  <si>
    <t>DISCIPLINE COMPLEMENTARE</t>
  </si>
  <si>
    <t>5-10%</t>
  </si>
  <si>
    <r>
      <rPr>
        <sz val="10"/>
        <rFont val="Times New Roman"/>
        <family val="1"/>
      </rPr>
      <t xml:space="preserve">                                                       </t>
    </r>
    <r>
      <rPr>
        <b/>
        <sz val="10"/>
        <rFont val="Times New Roman"/>
        <family val="1"/>
      </rPr>
      <t>TOTAL</t>
    </r>
  </si>
  <si>
    <t>NUMĂR ORE CURS / ORE APLICAŢII</t>
  </si>
  <si>
    <t>Nr.</t>
  </si>
  <si>
    <t>Forma de</t>
  </si>
  <si>
    <t>Nr. forme de verificare</t>
  </si>
  <si>
    <t>Total</t>
  </si>
  <si>
    <t>crt.</t>
  </si>
  <si>
    <t>verificare</t>
  </si>
  <si>
    <t>An I</t>
  </si>
  <si>
    <t>An II</t>
  </si>
  <si>
    <t>An III</t>
  </si>
  <si>
    <t>%</t>
  </si>
  <si>
    <t>Examen</t>
  </si>
  <si>
    <t>Colocviu</t>
  </si>
  <si>
    <t>Proiect</t>
  </si>
  <si>
    <t>TOTAL</t>
  </si>
  <si>
    <t>Competenţe profesionale și transversale</t>
  </si>
  <si>
    <t xml:space="preserve"> C1. Operarea cu concepte fundamentale domeniului psihologiei</t>
  </si>
  <si>
    <t>C2.Proiectarea și realizarea unui demers de cercetare în psihologie</t>
  </si>
  <si>
    <t>C3. Evaluarea critică a situațiilor problematice și a soluțiilor posibile în psihologie</t>
  </si>
  <si>
    <t>C4.Evaluarea psihologică a individului, grupului și organizației</t>
  </si>
  <si>
    <t>C5. Proiectarea și realizarea intervențiilor psihologice</t>
  </si>
  <si>
    <t>C6. Relaționarea și comunicarea interpersonală specifică domeniului psihologiei</t>
  </si>
  <si>
    <t>CT1. 
Exercitarea sarcinilor profesionale conform principiilor deontologice specifice în exercitarea profesiei</t>
  </si>
  <si>
    <t>CT2. 
Aplicarea tehnicilor de muncă eficientă în echipă multidisciplinară pe diverse paliere ierarhice</t>
  </si>
  <si>
    <t xml:space="preserve">     Rector,                           Decan,                            Director departament,                Responsabil program de studii,</t>
  </si>
  <si>
    <t xml:space="preserve">  Prof. Univ. dr.              Conf. univ. dr.                       Conf. univ. dr.                                    Conf. univ. dr.
Valentin POPA       Aurora Adina COLOMEISCHI       Otilia CLIPA                             Aurora Adina COLOMEISCHI</t>
  </si>
  <si>
    <t>Testarea psihologică II</t>
  </si>
  <si>
    <t>Psihologia vârstelor II</t>
  </si>
  <si>
    <t>Psihologia personalitatii</t>
  </si>
  <si>
    <t>Psihologia educatiei</t>
  </si>
  <si>
    <t>CT3. 
Autoevaluarea nevoilor de formare continuă în vederea adaptării competențelor profesionale la dinamica contextului social</t>
  </si>
  <si>
    <t>DS.05.11</t>
  </si>
  <si>
    <t>DS.05.12</t>
  </si>
  <si>
    <t>Psihopatologie</t>
  </si>
  <si>
    <t>Testarea psihologică I</t>
  </si>
  <si>
    <t xml:space="preserve">Psihologia creativității </t>
  </si>
  <si>
    <t>Neuroștiințe cognitive și clinice</t>
  </si>
  <si>
    <t>DC.02.19</t>
  </si>
  <si>
    <t>DC.02.20</t>
  </si>
  <si>
    <t>DC.02.21</t>
  </si>
  <si>
    <t>Limbă străină II - Engleză</t>
  </si>
  <si>
    <t>Limbă străină II - Franceză</t>
  </si>
  <si>
    <t>Educaţie fizică II - Activități motrice **</t>
  </si>
  <si>
    <t>Educație fizică II - Jocuri de mișcare **</t>
  </si>
  <si>
    <t>Practica de specialitate I</t>
  </si>
  <si>
    <t>Educaţie fizică III - Activități motrice **</t>
  </si>
  <si>
    <t>Educație fizică III - Jocuri de mișcare **</t>
  </si>
  <si>
    <t>Limbă străină III - Engleză</t>
  </si>
  <si>
    <t>Limbă străină III - Franceză</t>
  </si>
  <si>
    <t>Limbă străină IV - Engleză</t>
  </si>
  <si>
    <t>Limbă străină IV - Franceză</t>
  </si>
  <si>
    <t>DS.03.14</t>
  </si>
  <si>
    <t>DC.04.21</t>
  </si>
  <si>
    <t>Psihologie organizațională și managerială</t>
  </si>
  <si>
    <t>Practică de specialitate II</t>
  </si>
  <si>
    <t>Practică de specialitate III</t>
  </si>
  <si>
    <t xml:space="preserve">        180 credite conform planului de învățământ + 6 credite pentru Educație fizică</t>
  </si>
  <si>
    <t>DD.01.03</t>
  </si>
  <si>
    <t>Antreprenoriat</t>
  </si>
  <si>
    <t>DF.06.22</t>
  </si>
  <si>
    <t>Tehnici de comunicare eficientă</t>
  </si>
  <si>
    <t>DC.02.17</t>
  </si>
  <si>
    <t>DC.02.18</t>
  </si>
  <si>
    <t>DF.02.23</t>
  </si>
  <si>
    <t>Cod disciplină USV.FSE.PS</t>
  </si>
  <si>
    <t>Cod disciplină USV.FSE.PS.</t>
  </si>
  <si>
    <t>Cod disciplină USV.FSE.PS...</t>
  </si>
  <si>
    <t>DC.01.05</t>
  </si>
  <si>
    <t>DD.02.07</t>
  </si>
  <si>
    <t>Psihologie pozitiva</t>
  </si>
  <si>
    <t>4E/4C</t>
  </si>
  <si>
    <t>Psihologie socială I</t>
  </si>
  <si>
    <t>DS.04.08</t>
  </si>
  <si>
    <t>5E/3C</t>
  </si>
  <si>
    <t>3E/1C</t>
  </si>
  <si>
    <t>4C</t>
  </si>
  <si>
    <t>DS.01.06</t>
  </si>
  <si>
    <t>DD.02.08</t>
  </si>
  <si>
    <t>DC.01.12</t>
  </si>
  <si>
    <t>DC.02.16</t>
  </si>
  <si>
    <t>DD.04.05</t>
  </si>
  <si>
    <t>DS.04.06</t>
  </si>
  <si>
    <t>DS.03.11</t>
  </si>
  <si>
    <t>DC.03.17</t>
  </si>
  <si>
    <t>DS.03.15</t>
  </si>
  <si>
    <t>DS.03.16</t>
  </si>
  <si>
    <t>DC.03.18</t>
  </si>
  <si>
    <t>DC.03.19</t>
  </si>
  <si>
    <t>DC.04.22</t>
  </si>
  <si>
    <t>DC.03.20</t>
  </si>
  <si>
    <t>DS.06.05</t>
  </si>
  <si>
    <t>DS.06.9</t>
  </si>
  <si>
    <t>DS.05.10</t>
  </si>
  <si>
    <t>DS.04.13</t>
  </si>
  <si>
    <t>DS.04.14</t>
  </si>
  <si>
    <t>DS.04.15</t>
  </si>
  <si>
    <t>DS.05.16</t>
  </si>
  <si>
    <t>DS.06.17</t>
  </si>
  <si>
    <t>DS.06.18</t>
  </si>
  <si>
    <t>4E/5C</t>
  </si>
  <si>
    <t>DC.04.23</t>
  </si>
  <si>
    <t>DC.05.24</t>
  </si>
  <si>
    <t>DS.06.25</t>
  </si>
  <si>
    <t>DS.07.26</t>
  </si>
  <si>
    <t>DF.03.27</t>
  </si>
  <si>
    <t>DF.04.28</t>
  </si>
  <si>
    <t xml:space="preserve">Bazele teoretice ale evaluării psihologice </t>
  </si>
  <si>
    <t>Statistică aplicată în psihologie</t>
  </si>
  <si>
    <t>DD 02 09</t>
  </si>
  <si>
    <t>DS.02.10</t>
  </si>
  <si>
    <t>DD.02.11</t>
  </si>
  <si>
    <t>DC.01.15</t>
  </si>
  <si>
    <t>DC.02.22</t>
  </si>
  <si>
    <t>Abord?ri psihopedagogice ale starii de bine a copilului</t>
  </si>
  <si>
    <t>Limbajul mimico-gestual</t>
  </si>
  <si>
    <t>DF.02.24</t>
  </si>
  <si>
    <t>DF.02.25</t>
  </si>
  <si>
    <t>1E/1C</t>
  </si>
  <si>
    <t>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</si>
</sst>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4"/>
      <name val="Arial CE"/>
    </font>
    <font>
      <b/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60"/>
      <name val="Arial"/>
      <family val="2"/>
    </font>
    <font>
      <b/>
      <sz val="14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1"/>
    </font>
    <font>
      <sz val="10"/>
      <color indexed="6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3"/>
      <name val="Wingdings"/>
      <charset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rgb="FFFF0000"/>
      <name val="Arial"/>
      <family val="2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1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/>
    <xf numFmtId="0" fontId="6" fillId="0" borderId="0" xfId="0" applyFont="1" applyAlignment="1">
      <alignment horizontal="left"/>
    </xf>
    <xf numFmtId="0" fontId="12" fillId="0" borderId="0" xfId="0" applyFont="1"/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/>
    <xf numFmtId="0" fontId="18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5" fillId="0" borderId="0" xfId="0" applyFont="1"/>
    <xf numFmtId="0" fontId="24" fillId="0" borderId="9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/>
    </xf>
    <xf numFmtId="0" fontId="24" fillId="0" borderId="5" xfId="0" applyFont="1" applyBorder="1"/>
    <xf numFmtId="0" fontId="14" fillId="2" borderId="11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0" fillId="2" borderId="0" xfId="0" applyFill="1"/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" fontId="24" fillId="0" borderId="0" xfId="0" applyNumberFormat="1" applyFont="1" applyBorder="1" applyAlignment="1">
      <alignment horizontal="center" vertical="center"/>
    </xf>
    <xf numFmtId="0" fontId="24" fillId="0" borderId="9" xfId="0" applyFont="1" applyFill="1" applyBorder="1"/>
    <xf numFmtId="0" fontId="24" fillId="0" borderId="17" xfId="0" applyFont="1" applyBorder="1" applyAlignment="1">
      <alignment horizont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Alignment="1"/>
    <xf numFmtId="0" fontId="29" fillId="0" borderId="0" xfId="0" applyFont="1" applyAlignment="1"/>
    <xf numFmtId="0" fontId="27" fillId="0" borderId="0" xfId="0" applyFont="1"/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0" fillId="0" borderId="0" xfId="0" applyAlignment="1"/>
    <xf numFmtId="0" fontId="0" fillId="0" borderId="0" xfId="0" applyBorder="1"/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Border="1"/>
    <xf numFmtId="0" fontId="24" fillId="0" borderId="5" xfId="0" applyFont="1" applyFill="1" applyBorder="1" applyAlignment="1">
      <alignment horizontal="center" vertical="center"/>
    </xf>
    <xf numFmtId="0" fontId="25" fillId="0" borderId="0" xfId="0" applyFont="1" applyBorder="1"/>
    <xf numFmtId="0" fontId="24" fillId="0" borderId="9" xfId="0" applyFont="1" applyBorder="1"/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0" fillId="2" borderId="0" xfId="0" applyFill="1" applyBorder="1"/>
    <xf numFmtId="0" fontId="24" fillId="0" borderId="12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2" xfId="0" applyFont="1" applyBorder="1"/>
    <xf numFmtId="0" fontId="24" fillId="0" borderId="3" xfId="0" applyFont="1" applyBorder="1"/>
    <xf numFmtId="0" fontId="14" fillId="0" borderId="0" xfId="0" applyFont="1" applyBorder="1"/>
    <xf numFmtId="0" fontId="14" fillId="0" borderId="0" xfId="0" applyFont="1"/>
    <xf numFmtId="0" fontId="24" fillId="0" borderId="25" xfId="0" applyFont="1" applyBorder="1" applyAlignment="1">
      <alignment horizontal="center"/>
    </xf>
    <xf numFmtId="0" fontId="24" fillId="0" borderId="12" xfId="0" applyFont="1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0" fontId="14" fillId="0" borderId="14" xfId="0" applyFont="1" applyBorder="1" applyAlignment="1">
      <alignment horizontal="center"/>
    </xf>
    <xf numFmtId="0" fontId="24" fillId="0" borderId="5" xfId="0" applyFont="1" applyFill="1" applyBorder="1" applyAlignment="1">
      <alignment horizontal="center" vertical="center" wrapText="1"/>
    </xf>
    <xf numFmtId="0" fontId="0" fillId="2" borderId="27" xfId="0" applyFill="1" applyBorder="1"/>
    <xf numFmtId="0" fontId="24" fillId="0" borderId="11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29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0" xfId="0" applyNumberFormat="1"/>
    <xf numFmtId="0" fontId="3" fillId="0" borderId="0" xfId="0" applyFont="1" applyFill="1"/>
    <xf numFmtId="0" fontId="12" fillId="0" borderId="3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 applyBorder="1"/>
    <xf numFmtId="0" fontId="31" fillId="0" borderId="0" xfId="0" applyFont="1"/>
    <xf numFmtId="0" fontId="34" fillId="0" borderId="34" xfId="0" applyFont="1" applyBorder="1" applyAlignment="1">
      <alignment horizontal="center" vertical="top" wrapText="1"/>
    </xf>
    <xf numFmtId="0" fontId="34" fillId="0" borderId="0" xfId="0" applyFont="1" applyBorder="1"/>
    <xf numFmtId="0" fontId="34" fillId="0" borderId="35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/>
    </xf>
    <xf numFmtId="0" fontId="34" fillId="0" borderId="26" xfId="0" applyFont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justify" vertical="top" wrapText="1"/>
    </xf>
    <xf numFmtId="0" fontId="0" fillId="0" borderId="36" xfId="0" applyFont="1" applyFill="1" applyBorder="1" applyAlignment="1">
      <alignment horizontal="center" vertical="center"/>
    </xf>
    <xf numFmtId="0" fontId="36" fillId="0" borderId="0" xfId="0" applyFont="1"/>
    <xf numFmtId="0" fontId="3" fillId="0" borderId="25" xfId="0" applyFont="1" applyBorder="1" applyAlignment="1">
      <alignment horizontal="center" vertical="center"/>
    </xf>
    <xf numFmtId="0" fontId="34" fillId="0" borderId="25" xfId="0" applyFont="1" applyBorder="1" applyAlignment="1">
      <alignment horizontal="justify" vertical="top" wrapText="1"/>
    </xf>
    <xf numFmtId="0" fontId="0" fillId="0" borderId="5" xfId="0" applyFont="1" applyFill="1" applyBorder="1" applyAlignment="1">
      <alignment horizontal="center" vertical="center"/>
    </xf>
    <xf numFmtId="2" fontId="35" fillId="0" borderId="37" xfId="0" applyNumberFormat="1" applyFont="1" applyBorder="1" applyAlignment="1">
      <alignment horizontal="center" vertical="center" wrapText="1"/>
    </xf>
    <xf numFmtId="0" fontId="37" fillId="0" borderId="25" xfId="0" applyFont="1" applyBorder="1" applyAlignment="1">
      <alignment horizontal="right" vertical="top" wrapText="1"/>
    </xf>
    <xf numFmtId="0" fontId="3" fillId="0" borderId="35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justify" vertical="top" wrapText="1"/>
    </xf>
    <xf numFmtId="0" fontId="0" fillId="0" borderId="35" xfId="0" applyBorder="1" applyAlignment="1">
      <alignment horizontal="center" vertical="center"/>
    </xf>
    <xf numFmtId="2" fontId="35" fillId="0" borderId="35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7" fillId="0" borderId="38" xfId="0" applyFont="1" applyBorder="1" applyAlignment="1">
      <alignment horizontal="right" vertical="top" wrapText="1"/>
    </xf>
    <xf numFmtId="0" fontId="0" fillId="0" borderId="39" xfId="0" applyFont="1" applyBorder="1" applyAlignment="1">
      <alignment horizontal="center" vertical="center"/>
    </xf>
    <xf numFmtId="2" fontId="35" fillId="0" borderId="40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4" fillId="0" borderId="41" xfId="0" applyFont="1" applyBorder="1" applyAlignment="1">
      <alignment horizontal="justify" vertical="top" wrapText="1"/>
    </xf>
    <xf numFmtId="0" fontId="0" fillId="0" borderId="41" xfId="0" applyFont="1" applyBorder="1"/>
    <xf numFmtId="2" fontId="34" fillId="0" borderId="41" xfId="0" applyNumberFormat="1" applyFont="1" applyBorder="1" applyAlignment="1">
      <alignment horizontal="center" vertical="top" wrapText="1"/>
    </xf>
    <xf numFmtId="0" fontId="34" fillId="0" borderId="4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justify" vertical="top" wrapText="1"/>
    </xf>
    <xf numFmtId="0" fontId="0" fillId="0" borderId="0" xfId="0" applyFont="1" applyBorder="1"/>
    <xf numFmtId="2" fontId="34" fillId="0" borderId="0" xfId="0" applyNumberFormat="1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35" xfId="0" applyFont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2" fontId="35" fillId="0" borderId="5" xfId="0" applyNumberFormat="1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  <xf numFmtId="0" fontId="35" fillId="0" borderId="36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4" fillId="0" borderId="16" xfId="0" applyFont="1" applyBorder="1" applyAlignment="1">
      <alignment horizontal="justify" vertical="top" wrapText="1"/>
    </xf>
    <xf numFmtId="0" fontId="35" fillId="0" borderId="35" xfId="0" applyFont="1" applyBorder="1" applyAlignment="1">
      <alignment horizontal="center" vertical="center"/>
    </xf>
    <xf numFmtId="2" fontId="35" fillId="0" borderId="9" xfId="0" applyNumberFormat="1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34" fillId="0" borderId="39" xfId="0" applyFont="1" applyBorder="1" applyAlignment="1">
      <alignment wrapText="1"/>
    </xf>
    <xf numFmtId="0" fontId="35" fillId="0" borderId="39" xfId="0" applyFont="1" applyBorder="1" applyAlignment="1">
      <alignment horizontal="center" vertical="top" wrapText="1"/>
    </xf>
    <xf numFmtId="2" fontId="35" fillId="0" borderId="39" xfId="0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39" xfId="0" applyFont="1" applyBorder="1" applyAlignment="1">
      <alignment vertical="top" wrapText="1"/>
    </xf>
    <xf numFmtId="0" fontId="38" fillId="0" borderId="39" xfId="0" applyFont="1" applyBorder="1" applyAlignment="1">
      <alignment horizontal="center" vertical="top" wrapText="1"/>
    </xf>
    <xf numFmtId="0" fontId="39" fillId="0" borderId="34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0" xfId="0" applyFont="1" applyBorder="1" applyAlignment="1"/>
    <xf numFmtId="0" fontId="39" fillId="0" borderId="35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39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44" xfId="0" applyFont="1" applyBorder="1"/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2" fontId="40" fillId="0" borderId="4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46" xfId="0" applyFont="1" applyBorder="1"/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2" fontId="40" fillId="0" borderId="47" xfId="0" applyNumberFormat="1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40" fillId="0" borderId="51" xfId="0" applyFont="1" applyBorder="1" applyAlignment="1">
      <alignment horizontal="right"/>
    </xf>
    <xf numFmtId="0" fontId="40" fillId="0" borderId="23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Alignment="1"/>
    <xf numFmtId="0" fontId="14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vertical="top" wrapText="1"/>
    </xf>
    <xf numFmtId="0" fontId="41" fillId="0" borderId="0" xfId="0" applyFont="1" applyAlignment="1">
      <alignment horizontal="justify" vertical="top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/>
    </xf>
    <xf numFmtId="0" fontId="14" fillId="0" borderId="54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center"/>
    </xf>
    <xf numFmtId="0" fontId="14" fillId="0" borderId="56" xfId="0" applyFont="1" applyFill="1" applyBorder="1" applyAlignment="1">
      <alignment horizontal="center" vertical="center" wrapText="1"/>
    </xf>
    <xf numFmtId="0" fontId="24" fillId="0" borderId="57" xfId="0" applyFont="1" applyBorder="1" applyAlignment="1">
      <alignment horizontal="center"/>
    </xf>
    <xf numFmtId="0" fontId="14" fillId="0" borderId="57" xfId="0" applyFont="1" applyFill="1" applyBorder="1" applyAlignment="1">
      <alignment horizontal="center" vertical="center" wrapText="1"/>
    </xf>
    <xf numFmtId="0" fontId="24" fillId="0" borderId="58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4" fillId="3" borderId="5" xfId="0" applyFont="1" applyFill="1" applyBorder="1"/>
    <xf numFmtId="0" fontId="24" fillId="4" borderId="5" xfId="0" applyFont="1" applyFill="1" applyBorder="1"/>
    <xf numFmtId="0" fontId="6" fillId="0" borderId="0" xfId="0" applyFont="1" applyBorder="1" applyAlignment="1">
      <alignment horizontal="left"/>
    </xf>
    <xf numFmtId="0" fontId="24" fillId="0" borderId="12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24" fillId="0" borderId="44" xfId="0" applyFont="1" applyFill="1" applyBorder="1"/>
    <xf numFmtId="0" fontId="24" fillId="0" borderId="61" xfId="0" applyFont="1" applyFill="1" applyBorder="1"/>
    <xf numFmtId="0" fontId="24" fillId="4" borderId="61" xfId="0" applyFont="1" applyFill="1" applyBorder="1"/>
    <xf numFmtId="0" fontId="24" fillId="0" borderId="37" xfId="0" applyFont="1" applyBorder="1" applyAlignment="1">
      <alignment horizontal="left" wrapText="1"/>
    </xf>
    <xf numFmtId="0" fontId="24" fillId="0" borderId="66" xfId="0" applyFont="1" applyBorder="1" applyAlignment="1">
      <alignment horizontal="left" wrapText="1"/>
    </xf>
    <xf numFmtId="0" fontId="24" fillId="0" borderId="27" xfId="0" applyFont="1" applyFill="1" applyBorder="1"/>
    <xf numFmtId="0" fontId="24" fillId="0" borderId="67" xfId="0" applyFont="1" applyFill="1" applyBorder="1"/>
    <xf numFmtId="0" fontId="14" fillId="0" borderId="6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3" fillId="4" borderId="0" xfId="0" applyFont="1" applyFill="1" applyBorder="1" applyAlignment="1">
      <alignment vertical="top" wrapText="1"/>
    </xf>
    <xf numFmtId="0" fontId="3" fillId="4" borderId="0" xfId="0" applyFont="1" applyFill="1" applyBorder="1"/>
    <xf numFmtId="0" fontId="44" fillId="4" borderId="0" xfId="0" applyFont="1" applyFill="1" applyBorder="1" applyAlignment="1">
      <alignment horizontal="justify" vertical="top"/>
    </xf>
    <xf numFmtId="0" fontId="2" fillId="0" borderId="71" xfId="0" applyFont="1" applyBorder="1" applyAlignment="1">
      <alignment horizontal="center"/>
    </xf>
    <xf numFmtId="0" fontId="43" fillId="0" borderId="71" xfId="0" applyFont="1" applyBorder="1" applyAlignment="1">
      <alignment horizontal="left"/>
    </xf>
    <xf numFmtId="0" fontId="3" fillId="0" borderId="71" xfId="0" applyFont="1" applyBorder="1" applyAlignment="1">
      <alignment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wrapText="1"/>
    </xf>
    <xf numFmtId="0" fontId="24" fillId="3" borderId="12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0" fillId="3" borderId="0" xfId="0" applyFill="1"/>
    <xf numFmtId="0" fontId="24" fillId="0" borderId="109" xfId="0" applyFont="1" applyBorder="1"/>
    <xf numFmtId="0" fontId="24" fillId="0" borderId="110" xfId="0" applyFont="1" applyBorder="1"/>
    <xf numFmtId="49" fontId="14" fillId="0" borderId="70" xfId="0" applyNumberFormat="1" applyFont="1" applyFill="1" applyBorder="1" applyAlignment="1">
      <alignment horizontal="center" vertical="center"/>
    </xf>
    <xf numFmtId="0" fontId="14" fillId="0" borderId="19" xfId="0" applyFont="1" applyBorder="1"/>
    <xf numFmtId="0" fontId="14" fillId="0" borderId="20" xfId="0" applyFont="1" applyBorder="1"/>
    <xf numFmtId="0" fontId="14" fillId="0" borderId="7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 wrapText="1"/>
    </xf>
    <xf numFmtId="0" fontId="14" fillId="0" borderId="111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49" fontId="14" fillId="0" borderId="68" xfId="0" applyNumberFormat="1" applyFont="1" applyBorder="1" applyAlignment="1">
      <alignment horizontal="center" vertical="center"/>
    </xf>
    <xf numFmtId="49" fontId="14" fillId="0" borderId="69" xfId="0" applyNumberFormat="1" applyFont="1" applyBorder="1" applyAlignment="1">
      <alignment horizontal="center" vertical="center"/>
    </xf>
    <xf numFmtId="49" fontId="14" fillId="0" borderId="69" xfId="0" applyNumberFormat="1" applyFont="1" applyFill="1" applyBorder="1" applyAlignment="1">
      <alignment horizontal="center" vertical="center"/>
    </xf>
    <xf numFmtId="0" fontId="24" fillId="0" borderId="114" xfId="0" applyFont="1" applyBorder="1"/>
    <xf numFmtId="0" fontId="24" fillId="0" borderId="61" xfId="0" applyFont="1" applyBorder="1" applyAlignment="1">
      <alignment wrapText="1"/>
    </xf>
    <xf numFmtId="0" fontId="24" fillId="0" borderId="61" xfId="0" applyFont="1" applyBorder="1"/>
    <xf numFmtId="0" fontId="24" fillId="0" borderId="27" xfId="0" applyFont="1" applyBorder="1" applyAlignment="1">
      <alignment wrapText="1"/>
    </xf>
    <xf numFmtId="0" fontId="14" fillId="0" borderId="68" xfId="0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10" fontId="3" fillId="3" borderId="0" xfId="0" applyNumberFormat="1" applyFont="1" applyFill="1"/>
    <xf numFmtId="0" fontId="3" fillId="3" borderId="0" xfId="0" applyFont="1" applyFill="1"/>
    <xf numFmtId="10" fontId="0" fillId="3" borderId="0" xfId="0" applyNumberFormat="1" applyFill="1"/>
    <xf numFmtId="0" fontId="24" fillId="3" borderId="5" xfId="0" applyFont="1" applyFill="1" applyBorder="1" applyAlignment="1">
      <alignment horizontal="left" wrapText="1"/>
    </xf>
    <xf numFmtId="0" fontId="25" fillId="3" borderId="0" xfId="0" applyFont="1" applyFill="1"/>
    <xf numFmtId="0" fontId="24" fillId="3" borderId="45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62" xfId="0" applyFont="1" applyFill="1" applyBorder="1" applyAlignment="1">
      <alignment horizontal="center" vertical="center"/>
    </xf>
    <xf numFmtId="0" fontId="24" fillId="3" borderId="63" xfId="0" applyFont="1" applyFill="1" applyBorder="1" applyAlignment="1">
      <alignment horizontal="center" vertical="center"/>
    </xf>
    <xf numFmtId="0" fontId="15" fillId="3" borderId="63" xfId="0" applyFont="1" applyFill="1" applyBorder="1" applyAlignment="1">
      <alignment horizontal="center" vertical="center"/>
    </xf>
    <xf numFmtId="0" fontId="26" fillId="3" borderId="63" xfId="0" applyFont="1" applyFill="1" applyBorder="1" applyAlignment="1">
      <alignment horizontal="center" wrapText="1"/>
    </xf>
    <xf numFmtId="0" fontId="21" fillId="3" borderId="63" xfId="0" applyFont="1" applyFill="1" applyBorder="1" applyAlignment="1">
      <alignment horizontal="center" vertical="center"/>
    </xf>
    <xf numFmtId="0" fontId="21" fillId="3" borderId="64" xfId="0" applyFont="1" applyFill="1" applyBorder="1" applyAlignment="1">
      <alignment horizontal="center" vertical="center"/>
    </xf>
    <xf numFmtId="0" fontId="24" fillId="3" borderId="65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left" wrapText="1"/>
    </xf>
    <xf numFmtId="0" fontId="14" fillId="5" borderId="5" xfId="0" applyFont="1" applyFill="1" applyBorder="1" applyAlignment="1">
      <alignment horizontal="left" wrapText="1"/>
    </xf>
    <xf numFmtId="0" fontId="24" fillId="3" borderId="12" xfId="0" applyFont="1" applyFill="1" applyBorder="1" applyAlignment="1">
      <alignment horizontal="left" wrapText="1"/>
    </xf>
    <xf numFmtId="0" fontId="24" fillId="5" borderId="5" xfId="0" applyFont="1" applyFill="1" applyBorder="1" applyAlignment="1">
      <alignment horizontal="center"/>
    </xf>
    <xf numFmtId="0" fontId="0" fillId="5" borderId="0" xfId="0" applyFill="1"/>
    <xf numFmtId="0" fontId="24" fillId="3" borderId="9" xfId="0" applyFont="1" applyFill="1" applyBorder="1" applyAlignment="1">
      <alignment horizontal="left" wrapText="1"/>
    </xf>
    <xf numFmtId="0" fontId="24" fillId="3" borderId="9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" fontId="24" fillId="3" borderId="0" xfId="0" applyNumberFormat="1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108" xfId="0" applyFont="1" applyBorder="1"/>
    <xf numFmtId="0" fontId="24" fillId="0" borderId="37" xfId="0" applyFont="1" applyBorder="1"/>
    <xf numFmtId="0" fontId="24" fillId="0" borderId="115" xfId="0" applyFont="1" applyBorder="1"/>
    <xf numFmtId="0" fontId="24" fillId="0" borderId="116" xfId="0" applyFont="1" applyBorder="1"/>
    <xf numFmtId="0" fontId="24" fillId="2" borderId="119" xfId="0" applyFont="1" applyFill="1" applyBorder="1" applyAlignment="1">
      <alignment horizontal="center" vertical="center" wrapText="1"/>
    </xf>
    <xf numFmtId="0" fontId="24" fillId="2" borderId="120" xfId="0" applyFont="1" applyFill="1" applyBorder="1" applyAlignment="1">
      <alignment horizontal="center" vertical="center" wrapText="1"/>
    </xf>
    <xf numFmtId="0" fontId="24" fillId="3" borderId="108" xfId="0" applyFont="1" applyFill="1" applyBorder="1" applyAlignment="1">
      <alignment horizontal="left"/>
    </xf>
    <xf numFmtId="0" fontId="24" fillId="3" borderId="37" xfId="0" applyFont="1" applyFill="1" applyBorder="1" applyAlignment="1">
      <alignment horizontal="left"/>
    </xf>
    <xf numFmtId="0" fontId="24" fillId="3" borderId="37" xfId="0" applyFont="1" applyFill="1" applyBorder="1" applyAlignment="1">
      <alignment horizontal="left" wrapText="1"/>
    </xf>
    <xf numFmtId="0" fontId="24" fillId="3" borderId="37" xfId="0" applyFont="1" applyFill="1" applyBorder="1"/>
    <xf numFmtId="0" fontId="24" fillId="3" borderId="129" xfId="0" applyFont="1" applyFill="1" applyBorder="1" applyAlignment="1">
      <alignment horizontal="center"/>
    </xf>
    <xf numFmtId="0" fontId="24" fillId="3" borderId="119" xfId="0" applyFont="1" applyFill="1" applyBorder="1" applyAlignment="1">
      <alignment horizontal="center"/>
    </xf>
    <xf numFmtId="0" fontId="24" fillId="3" borderId="120" xfId="0" applyFont="1" applyFill="1" applyBorder="1" applyAlignment="1">
      <alignment horizontal="center"/>
    </xf>
    <xf numFmtId="0" fontId="14" fillId="0" borderId="130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71" xfId="0" applyFont="1" applyBorder="1" applyAlignment="1">
      <alignment horizontal="left" wrapText="1"/>
    </xf>
    <xf numFmtId="0" fontId="14" fillId="2" borderId="71" xfId="0" applyFont="1" applyFill="1" applyBorder="1" applyAlignment="1">
      <alignment horizontal="left" wrapText="1"/>
    </xf>
    <xf numFmtId="0" fontId="24" fillId="3" borderId="7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45" fillId="0" borderId="11" xfId="0" applyFont="1" applyBorder="1"/>
    <xf numFmtId="0" fontId="46" fillId="3" borderId="7" xfId="0" applyFont="1" applyFill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3" borderId="37" xfId="0" applyFont="1" applyFill="1" applyBorder="1" applyAlignment="1">
      <alignment horizontal="left"/>
    </xf>
    <xf numFmtId="0" fontId="46" fillId="3" borderId="5" xfId="0" applyFont="1" applyFill="1" applyBorder="1" applyAlignment="1">
      <alignment horizontal="center"/>
    </xf>
    <xf numFmtId="0" fontId="46" fillId="3" borderId="6" xfId="0" applyFont="1" applyFill="1" applyBorder="1" applyAlignment="1">
      <alignment horizontal="center"/>
    </xf>
    <xf numFmtId="0" fontId="26" fillId="0" borderId="49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24" fillId="3" borderId="13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 vertical="center"/>
    </xf>
    <xf numFmtId="0" fontId="24" fillId="3" borderId="80" xfId="0" applyFont="1" applyFill="1" applyBorder="1" applyAlignment="1">
      <alignment horizontal="center" vertical="center"/>
    </xf>
    <xf numFmtId="0" fontId="26" fillId="5" borderId="72" xfId="0" applyFont="1" applyFill="1" applyBorder="1" applyAlignment="1">
      <alignment horizontal="center" vertical="center"/>
    </xf>
    <xf numFmtId="0" fontId="26" fillId="5" borderId="73" xfId="0" applyFont="1" applyFill="1" applyBorder="1" applyAlignment="1">
      <alignment horizontal="center" vertical="center"/>
    </xf>
    <xf numFmtId="0" fontId="26" fillId="5" borderId="74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6" fillId="3" borderId="22" xfId="0" applyFont="1" applyFill="1" applyBorder="1" applyAlignment="1">
      <alignment horizontal="center" vertical="center"/>
    </xf>
    <xf numFmtId="0" fontId="26" fillId="3" borderId="76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9" fillId="0" borderId="0" xfId="0" applyFont="1" applyBorder="1" applyAlignment="1"/>
    <xf numFmtId="0" fontId="2" fillId="0" borderId="0" xfId="0" applyFont="1" applyBorder="1" applyAlignment="1">
      <alignment horizontal="left"/>
    </xf>
    <xf numFmtId="0" fontId="21" fillId="3" borderId="24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79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 wrapText="1"/>
    </xf>
    <xf numFmtId="0" fontId="24" fillId="3" borderId="81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24" fillId="3" borderId="82" xfId="0" applyFont="1" applyFill="1" applyBorder="1" applyAlignment="1">
      <alignment horizontal="center" vertical="center"/>
    </xf>
    <xf numFmtId="0" fontId="24" fillId="3" borderId="83" xfId="0" applyFont="1" applyFill="1" applyBorder="1" applyAlignment="1">
      <alignment horizontal="center" vertical="center"/>
    </xf>
    <xf numFmtId="0" fontId="24" fillId="3" borderId="84" xfId="0" applyFont="1" applyFill="1" applyBorder="1" applyAlignment="1">
      <alignment horizontal="center" vertical="center"/>
    </xf>
    <xf numFmtId="0" fontId="21" fillId="3" borderId="85" xfId="0" applyFont="1" applyFill="1" applyBorder="1" applyAlignment="1">
      <alignment horizontal="center" vertical="center"/>
    </xf>
    <xf numFmtId="1" fontId="24" fillId="3" borderId="10" xfId="0" applyNumberFormat="1" applyFont="1" applyFill="1" applyBorder="1" applyAlignment="1">
      <alignment horizontal="center" vertical="center"/>
    </xf>
    <xf numFmtId="1" fontId="24" fillId="3" borderId="84" xfId="0" applyNumberFormat="1" applyFont="1" applyFill="1" applyBorder="1" applyAlignment="1">
      <alignment horizontal="center" vertical="center"/>
    </xf>
    <xf numFmtId="0" fontId="21" fillId="3" borderId="86" xfId="0" applyFont="1" applyFill="1" applyBorder="1" applyAlignment="1">
      <alignment horizontal="center" vertical="center"/>
    </xf>
    <xf numFmtId="0" fontId="21" fillId="3" borderId="87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4" fillId="0" borderId="39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3" borderId="88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24" fillId="3" borderId="21" xfId="0" applyFont="1" applyFill="1" applyBorder="1" applyAlignment="1">
      <alignment horizontal="center" vertical="center"/>
    </xf>
    <xf numFmtId="0" fontId="24" fillId="3" borderId="77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center"/>
    </xf>
    <xf numFmtId="0" fontId="26" fillId="5" borderId="76" xfId="0" applyFont="1" applyFill="1" applyBorder="1" applyAlignment="1">
      <alignment horizontal="center" vertical="center"/>
    </xf>
    <xf numFmtId="0" fontId="26" fillId="5" borderId="20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/>
    </xf>
    <xf numFmtId="0" fontId="26" fillId="3" borderId="77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4" fillId="3" borderId="88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76" xfId="0" applyFont="1" applyFill="1" applyBorder="1" applyAlignment="1">
      <alignment horizontal="center" vertical="center"/>
    </xf>
    <xf numFmtId="0" fontId="26" fillId="3" borderId="75" xfId="0" applyFont="1" applyFill="1" applyBorder="1" applyAlignment="1">
      <alignment horizontal="center" vertical="center"/>
    </xf>
    <xf numFmtId="0" fontId="26" fillId="3" borderId="47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21" fillId="3" borderId="89" xfId="0" applyFont="1" applyFill="1" applyBorder="1" applyAlignment="1">
      <alignment horizontal="center" vertical="center"/>
    </xf>
    <xf numFmtId="0" fontId="15" fillId="3" borderId="9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24" fillId="3" borderId="9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7" fillId="3" borderId="92" xfId="0" applyFont="1" applyFill="1" applyBorder="1" applyAlignment="1">
      <alignment horizontal="center" vertical="center" wrapText="1"/>
    </xf>
    <xf numFmtId="0" fontId="24" fillId="3" borderId="93" xfId="0" applyFont="1" applyFill="1" applyBorder="1" applyAlignment="1">
      <alignment horizontal="center" vertical="center"/>
    </xf>
    <xf numFmtId="0" fontId="24" fillId="3" borderId="94" xfId="0" applyFont="1" applyFill="1" applyBorder="1" applyAlignment="1">
      <alignment horizontal="center" vertical="center"/>
    </xf>
    <xf numFmtId="0" fontId="24" fillId="3" borderId="95" xfId="0" applyFont="1" applyFill="1" applyBorder="1" applyAlignment="1">
      <alignment horizontal="center" vertical="center"/>
    </xf>
    <xf numFmtId="0" fontId="24" fillId="3" borderId="96" xfId="0" applyFont="1" applyFill="1" applyBorder="1" applyAlignment="1">
      <alignment horizontal="center" vertical="center"/>
    </xf>
    <xf numFmtId="0" fontId="24" fillId="3" borderId="97" xfId="0" applyFont="1" applyFill="1" applyBorder="1" applyAlignment="1">
      <alignment horizontal="center" vertical="center"/>
    </xf>
    <xf numFmtId="0" fontId="24" fillId="3" borderId="73" xfId="0" applyFont="1" applyFill="1" applyBorder="1" applyAlignment="1">
      <alignment horizontal="center" vertical="center"/>
    </xf>
    <xf numFmtId="0" fontId="24" fillId="3" borderId="98" xfId="0" applyFont="1" applyFill="1" applyBorder="1" applyAlignment="1">
      <alignment horizontal="center" vertical="center"/>
    </xf>
    <xf numFmtId="0" fontId="26" fillId="3" borderId="98" xfId="0" applyFont="1" applyFill="1" applyBorder="1" applyAlignment="1">
      <alignment horizontal="center" vertical="center" wrapText="1"/>
    </xf>
    <xf numFmtId="0" fontId="23" fillId="3" borderId="8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24" fillId="0" borderId="104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14" fillId="0" borderId="3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/>
    </xf>
    <xf numFmtId="0" fontId="14" fillId="0" borderId="106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4" fillId="0" borderId="98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107" xfId="0" applyFont="1" applyFill="1" applyBorder="1" applyAlignment="1">
      <alignment horizontal="center" vertical="center" wrapText="1"/>
    </xf>
    <xf numFmtId="0" fontId="26" fillId="3" borderId="72" xfId="0" applyFont="1" applyFill="1" applyBorder="1" applyAlignment="1">
      <alignment horizontal="center" vertical="center"/>
    </xf>
    <xf numFmtId="0" fontId="26" fillId="3" borderId="73" xfId="0" applyFont="1" applyFill="1" applyBorder="1" applyAlignment="1">
      <alignment horizontal="center" vertical="center"/>
    </xf>
    <xf numFmtId="0" fontId="26" fillId="3" borderId="7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24" fillId="0" borderId="100" xfId="0" applyFont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24" fillId="0" borderId="99" xfId="0" applyFont="1" applyBorder="1" applyAlignment="1">
      <alignment horizontal="center"/>
    </xf>
    <xf numFmtId="0" fontId="24" fillId="0" borderId="101" xfId="0" applyFont="1" applyBorder="1" applyAlignment="1">
      <alignment horizontal="center"/>
    </xf>
    <xf numFmtId="0" fontId="24" fillId="0" borderId="71" xfId="0" applyFont="1" applyBorder="1" applyAlignment="1">
      <alignment horizontal="center" vertical="center"/>
    </xf>
    <xf numFmtId="0" fontId="24" fillId="0" borderId="99" xfId="0" applyFont="1" applyBorder="1" applyAlignment="1">
      <alignment horizontal="center" vertical="center"/>
    </xf>
    <xf numFmtId="0" fontId="24" fillId="0" borderId="102" xfId="0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0" fillId="2" borderId="98" xfId="0" applyFill="1" applyBorder="1" applyAlignment="1">
      <alignment horizontal="center" vertical="center" wrapText="1"/>
    </xf>
    <xf numFmtId="0" fontId="0" fillId="2" borderId="7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4" fillId="2" borderId="98" xfId="0" applyFont="1" applyFill="1" applyBorder="1" applyAlignment="1">
      <alignment horizontal="center" vertical="center" wrapText="1"/>
    </xf>
    <xf numFmtId="0" fontId="24" fillId="2" borderId="76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106" xfId="0" applyFont="1" applyFill="1" applyBorder="1" applyAlignment="1">
      <alignment horizontal="center" vertical="center" wrapText="1"/>
    </xf>
    <xf numFmtId="0" fontId="24" fillId="2" borderId="77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3" fillId="2" borderId="98" xfId="0" applyFont="1" applyFill="1" applyBorder="1" applyAlignment="1">
      <alignment horizontal="center" vertical="center" wrapText="1"/>
    </xf>
    <xf numFmtId="0" fontId="23" fillId="2" borderId="76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89" xfId="0" applyFont="1" applyFill="1" applyBorder="1" applyAlignment="1">
      <alignment horizontal="center" vertical="center" wrapText="1"/>
    </xf>
    <xf numFmtId="0" fontId="23" fillId="2" borderId="47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81" xfId="0" applyFont="1" applyBorder="1" applyAlignment="1">
      <alignment horizontal="center" vertical="center"/>
    </xf>
    <xf numFmtId="0" fontId="24" fillId="0" borderId="127" xfId="0" applyFont="1" applyBorder="1" applyAlignment="1">
      <alignment horizontal="center" vertical="center"/>
    </xf>
    <xf numFmtId="0" fontId="24" fillId="0" borderId="128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4" fillId="0" borderId="84" xfId="0" applyNumberFormat="1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3" fillId="2" borderId="125" xfId="0" applyFont="1" applyFill="1" applyBorder="1" applyAlignment="1">
      <alignment horizontal="center" vertical="center" wrapText="1"/>
    </xf>
    <xf numFmtId="0" fontId="23" fillId="2" borderId="73" xfId="0" applyFont="1" applyFill="1" applyBorder="1" applyAlignment="1">
      <alignment horizontal="center" vertical="center" wrapText="1"/>
    </xf>
    <xf numFmtId="0" fontId="23" fillId="2" borderId="74" xfId="0" applyFont="1" applyFill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126" xfId="0" applyFont="1" applyBorder="1" applyAlignment="1">
      <alignment horizontal="center" vertical="center"/>
    </xf>
    <xf numFmtId="0" fontId="24" fillId="0" borderId="117" xfId="0" applyFont="1" applyFill="1" applyBorder="1" applyAlignment="1">
      <alignment horizontal="center" vertical="center" wrapText="1"/>
    </xf>
    <xf numFmtId="0" fontId="24" fillId="0" borderId="118" xfId="0" applyFont="1" applyFill="1" applyBorder="1" applyAlignment="1">
      <alignment horizontal="center" vertical="center" wrapText="1"/>
    </xf>
    <xf numFmtId="0" fontId="27" fillId="0" borderId="121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4" fillId="0" borderId="122" xfId="0" applyFont="1" applyFill="1" applyBorder="1" applyAlignment="1">
      <alignment horizontal="center" vertical="center" wrapText="1"/>
    </xf>
    <xf numFmtId="0" fontId="27" fillId="0" borderId="123" xfId="0" applyFont="1" applyFill="1" applyBorder="1" applyAlignment="1">
      <alignment horizontal="center" vertical="center" wrapText="1"/>
    </xf>
    <xf numFmtId="0" fontId="27" fillId="0" borderId="124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2" fontId="3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2" fillId="0" borderId="0" xfId="0" applyFont="1" applyBorder="1" applyAlignment="1"/>
    <xf numFmtId="0" fontId="24" fillId="0" borderId="35" xfId="0" applyFont="1" applyBorder="1" applyAlignment="1">
      <alignment horizontal="center"/>
    </xf>
    <xf numFmtId="0" fontId="24" fillId="0" borderId="35" xfId="0" applyFont="1" applyFill="1" applyBorder="1"/>
    <xf numFmtId="0" fontId="24" fillId="0" borderId="104" xfId="0" applyFont="1" applyBorder="1" applyAlignment="1">
      <alignment horizontal="center"/>
    </xf>
    <xf numFmtId="0" fontId="26" fillId="0" borderId="49" xfId="0" applyFont="1" applyBorder="1" applyAlignment="1">
      <alignment vertical="center"/>
    </xf>
    <xf numFmtId="0" fontId="26" fillId="0" borderId="131" xfId="0" applyFont="1" applyBorder="1" applyAlignment="1">
      <alignment vertical="center"/>
    </xf>
    <xf numFmtId="0" fontId="26" fillId="0" borderId="132" xfId="0" applyFont="1" applyBorder="1" applyAlignment="1">
      <alignment vertical="center"/>
    </xf>
    <xf numFmtId="0" fontId="26" fillId="0" borderId="133" xfId="0" applyFont="1" applyBorder="1" applyAlignment="1">
      <alignment vertical="center"/>
    </xf>
    <xf numFmtId="0" fontId="26" fillId="0" borderId="134" xfId="0" applyFont="1" applyBorder="1" applyAlignment="1">
      <alignment vertical="center"/>
    </xf>
    <xf numFmtId="0" fontId="26" fillId="0" borderId="135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V27"/>
  <sheetViews>
    <sheetView topLeftCell="A10" workbookViewId="0">
      <selection activeCell="G37" sqref="G37"/>
    </sheetView>
  </sheetViews>
  <sheetFormatPr defaultRowHeight="13.2"/>
  <cols>
    <col min="1" max="1" width="33.33203125" customWidth="1"/>
    <col min="2" max="2" width="4.6640625" hidden="1" customWidth="1"/>
    <col min="3" max="3" width="9.109375" hidden="1" customWidth="1"/>
    <col min="4" max="6" width="9.109375" customWidth="1"/>
    <col min="7" max="7" width="24.88671875" customWidth="1"/>
    <col min="8" max="41" width="9.109375" customWidth="1"/>
    <col min="42" max="42" width="0.33203125" hidden="1" customWidth="1"/>
    <col min="43" max="48" width="9.109375" hidden="1" customWidth="1"/>
  </cols>
  <sheetData>
    <row r="3" spans="1:10">
      <c r="A3" s="1" t="s">
        <v>0</v>
      </c>
      <c r="B3" s="1"/>
      <c r="C3" s="1"/>
      <c r="D3" s="2"/>
      <c r="E3" s="2"/>
      <c r="F3" s="2"/>
      <c r="G3" s="2"/>
    </row>
    <row r="4" spans="1:10">
      <c r="A4" s="1" t="s">
        <v>1</v>
      </c>
      <c r="B4" s="1"/>
      <c r="C4" s="1"/>
      <c r="D4" s="2"/>
      <c r="E4" s="2"/>
      <c r="F4" s="2"/>
      <c r="G4" s="2"/>
    </row>
    <row r="5" spans="1:10">
      <c r="A5" s="3"/>
      <c r="B5" s="4"/>
      <c r="C5" s="4"/>
      <c r="D5" s="2"/>
      <c r="E5" s="2"/>
      <c r="F5" s="2"/>
      <c r="G5" s="2"/>
    </row>
    <row r="6" spans="1:10">
      <c r="A6" s="3" t="s">
        <v>2</v>
      </c>
      <c r="B6" s="4"/>
      <c r="C6" s="4"/>
      <c r="D6" s="2"/>
      <c r="E6" s="2"/>
      <c r="F6" s="2"/>
      <c r="G6" s="2"/>
    </row>
    <row r="7" spans="1:10">
      <c r="A7" s="3" t="s">
        <v>3</v>
      </c>
      <c r="B7" s="4"/>
      <c r="C7" s="4"/>
      <c r="D7" s="2"/>
      <c r="E7" s="2"/>
      <c r="F7" s="2"/>
      <c r="G7" s="2"/>
    </row>
    <row r="8" spans="1:10">
      <c r="A8" s="3" t="s">
        <v>4</v>
      </c>
      <c r="B8" s="4"/>
      <c r="C8" s="4"/>
      <c r="D8" s="2"/>
      <c r="E8" s="2"/>
      <c r="F8" s="2"/>
      <c r="G8" s="2"/>
    </row>
    <row r="9" spans="1:10">
      <c r="A9" s="3" t="s">
        <v>5</v>
      </c>
      <c r="B9" s="4"/>
      <c r="C9" s="4"/>
      <c r="D9" s="2"/>
      <c r="E9" s="2"/>
      <c r="F9" s="2"/>
      <c r="G9" s="2"/>
    </row>
    <row r="10" spans="1:10">
      <c r="A10" s="3" t="s">
        <v>6</v>
      </c>
      <c r="B10" s="4"/>
      <c r="C10" s="4"/>
      <c r="D10" s="2"/>
      <c r="E10" s="2"/>
      <c r="F10" s="2"/>
      <c r="G10" s="2"/>
    </row>
    <row r="11" spans="1:10">
      <c r="A11" s="3"/>
      <c r="B11" s="5"/>
      <c r="C11" s="5"/>
    </row>
    <row r="12" spans="1:10">
      <c r="A12" s="3"/>
      <c r="B12" s="5"/>
      <c r="C12" s="5"/>
    </row>
    <row r="13" spans="1:10">
      <c r="A13" s="3"/>
      <c r="B13" s="5"/>
      <c r="C13" s="5"/>
    </row>
    <row r="14" spans="1:10">
      <c r="A14" s="3"/>
      <c r="B14" s="5"/>
      <c r="C14" s="5"/>
    </row>
    <row r="15" spans="1:10">
      <c r="A15" s="3"/>
      <c r="B15" s="5"/>
      <c r="C15" s="5"/>
    </row>
    <row r="16" spans="1:10" ht="18" customHeight="1">
      <c r="A16" s="369" t="s">
        <v>7</v>
      </c>
      <c r="B16" s="369"/>
      <c r="C16" s="369"/>
      <c r="D16" s="369"/>
      <c r="E16" s="369"/>
      <c r="F16" s="369"/>
      <c r="G16" s="369"/>
      <c r="H16" s="369"/>
      <c r="I16" s="369"/>
      <c r="J16" s="369"/>
    </row>
    <row r="17" spans="1:7" ht="14.25" customHeight="1">
      <c r="A17" s="6"/>
      <c r="B17" s="6"/>
      <c r="C17" s="6"/>
    </row>
    <row r="18" spans="1:7" ht="14.25" customHeight="1">
      <c r="A18" s="6"/>
      <c r="B18" s="6"/>
      <c r="C18" s="6"/>
    </row>
    <row r="19" spans="1:7" ht="14.25" customHeight="1"/>
    <row r="20" spans="1:7" ht="14.25" customHeight="1">
      <c r="A20" s="7"/>
    </row>
    <row r="21" spans="1:7" ht="14.25" customHeight="1">
      <c r="B21" s="8" t="s">
        <v>8</v>
      </c>
      <c r="C21" s="2"/>
      <c r="D21" s="2"/>
      <c r="E21" s="2"/>
    </row>
    <row r="22" spans="1:7" ht="14.25" customHeight="1">
      <c r="B22" s="2"/>
      <c r="C22" s="2"/>
      <c r="D22" s="2"/>
      <c r="E22" s="2"/>
    </row>
    <row r="23" spans="1:7" ht="14.25" customHeight="1">
      <c r="A23" s="6"/>
      <c r="B23" s="6"/>
      <c r="C23" s="6"/>
    </row>
    <row r="24" spans="1:7" ht="15.6">
      <c r="A24" s="9" t="s">
        <v>9</v>
      </c>
      <c r="B24" s="10"/>
      <c r="C24" s="10"/>
    </row>
    <row r="25" spans="1:7">
      <c r="A25" s="11"/>
      <c r="B25" s="12"/>
      <c r="C25" s="12"/>
    </row>
    <row r="26" spans="1:7" ht="15">
      <c r="A26" s="370" t="s">
        <v>221</v>
      </c>
      <c r="B26" s="370"/>
      <c r="C26" s="370"/>
      <c r="D26" s="370"/>
      <c r="E26" s="370"/>
      <c r="F26" s="370"/>
      <c r="G26" s="370"/>
    </row>
    <row r="27" spans="1:7" ht="15">
      <c r="A27" s="371" t="s">
        <v>10</v>
      </c>
      <c r="B27" s="371"/>
      <c r="C27" s="371"/>
      <c r="D27" s="371"/>
      <c r="E27" s="371"/>
      <c r="F27" s="371"/>
      <c r="G27" s="371"/>
    </row>
  </sheetData>
  <sheetProtection selectLockedCells="1" selectUnlockedCells="1"/>
  <mergeCells count="3">
    <mergeCell ref="A16:J16"/>
    <mergeCell ref="A26:G26"/>
    <mergeCell ref="A27:G27"/>
  </mergeCells>
  <pageMargins left="0.62986111111111109" right="0.59027777777777779" top="0.74791666666666667" bottom="0.98402777777777772" header="0.51180555555555551" footer="0.51180555555555551"/>
  <pageSetup paperSize="9" scale="90" firstPageNumber="0" orientation="portrait" horizontalDpi="300" verticalDpi="300"/>
  <headerFooter alignWithMargins="0">
    <oddFooter>&amp;R1/7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60"/>
  <sheetViews>
    <sheetView tabSelected="1" topLeftCell="A40" zoomScale="115" zoomScaleNormal="115" workbookViewId="0">
      <selection activeCell="A53" sqref="A53"/>
    </sheetView>
  </sheetViews>
  <sheetFormatPr defaultRowHeight="13.2"/>
  <cols>
    <col min="1" max="1" width="3.33203125" customWidth="1"/>
    <col min="2" max="2" width="31.6640625" customWidth="1"/>
    <col min="3" max="3" width="11" style="13" customWidth="1"/>
    <col min="4" max="6" width="2.44140625" customWidth="1"/>
    <col min="7" max="7" width="2.109375" customWidth="1"/>
    <col min="8" max="8" width="2.44140625" customWidth="1"/>
    <col min="9" max="9" width="6.44140625" customWidth="1"/>
    <col min="10" max="10" width="5" customWidth="1"/>
    <col min="11" max="11" width="2.6640625" customWidth="1"/>
    <col min="12" max="13" width="2.44140625" customWidth="1"/>
    <col min="14" max="14" width="2.6640625" customWidth="1"/>
    <col min="15" max="15" width="2.5546875" customWidth="1"/>
    <col min="16" max="16" width="6.44140625" customWidth="1"/>
    <col min="17" max="17" width="5" customWidth="1"/>
    <col min="18" max="19" width="9.109375" hidden="1" customWidth="1"/>
    <col min="20" max="23" width="9.109375" customWidth="1"/>
    <col min="24" max="24" width="10.6640625" customWidth="1"/>
  </cols>
  <sheetData>
    <row r="1" spans="1:58">
      <c r="A1" s="459" t="str">
        <f>'pagina 1'!A3</f>
        <v>Universitatea ,,Ştefan cel Mare" Suceava</v>
      </c>
      <c r="B1" s="459"/>
      <c r="C1" s="459"/>
    </row>
    <row r="2" spans="1:58">
      <c r="A2" s="459" t="str">
        <f>'pagina 1'!A4</f>
        <v>Facultatea  de Științe ale Educației</v>
      </c>
      <c r="B2" s="459"/>
      <c r="C2" s="459"/>
    </row>
    <row r="3" spans="1:58" ht="15.6">
      <c r="A3" s="460" t="s">
        <v>11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14"/>
      <c r="R3" s="15"/>
      <c r="S3" s="15"/>
    </row>
    <row r="4" spans="1:58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7"/>
      <c r="T4" s="17"/>
    </row>
    <row r="5" spans="1:58">
      <c r="A5" s="461" t="str">
        <f>'pagina 1'!A6</f>
        <v>Domeniul: Psihologie</v>
      </c>
      <c r="B5" s="461"/>
      <c r="C5" s="461"/>
      <c r="D5" s="461"/>
      <c r="E5" s="461"/>
      <c r="F5" s="461"/>
      <c r="G5" s="10"/>
      <c r="H5" s="10"/>
      <c r="I5" s="18"/>
      <c r="J5" s="18"/>
      <c r="K5" s="1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20"/>
      <c r="BD5" s="20"/>
      <c r="BE5" s="21"/>
      <c r="BF5" s="21"/>
    </row>
    <row r="6" spans="1:58">
      <c r="A6" s="461" t="str">
        <f>'pagina 1'!A7</f>
        <v>Programul de studiu: Psihologie</v>
      </c>
      <c r="B6" s="461"/>
      <c r="C6" s="461"/>
      <c r="D6" s="461"/>
      <c r="E6" s="461"/>
      <c r="F6" s="461"/>
      <c r="G6" s="22"/>
      <c r="H6" s="22"/>
      <c r="L6" s="23"/>
      <c r="M6" s="23"/>
      <c r="N6" s="23"/>
      <c r="O6" s="23"/>
      <c r="P6" s="23"/>
      <c r="Q6" s="23"/>
      <c r="R6" s="24"/>
      <c r="S6" s="24"/>
      <c r="T6" s="17"/>
    </row>
    <row r="7" spans="1:58">
      <c r="A7" s="461" t="str">
        <f>'pagina 1'!A8</f>
        <v>Forma de învăţământ: Învățământ cu frecvență</v>
      </c>
      <c r="B7" s="461"/>
      <c r="C7" s="461"/>
      <c r="D7" s="461"/>
      <c r="E7" s="461"/>
      <c r="F7" s="461"/>
      <c r="G7" s="23"/>
      <c r="H7" s="23"/>
      <c r="I7" s="23"/>
      <c r="J7" s="25"/>
      <c r="K7" s="25"/>
      <c r="L7" s="25"/>
      <c r="M7" s="25"/>
      <c r="N7" s="25"/>
      <c r="O7" s="25"/>
      <c r="P7" s="25"/>
      <c r="Q7" s="25"/>
      <c r="R7" s="25"/>
      <c r="S7" s="17"/>
      <c r="T7" s="17"/>
    </row>
    <row r="8" spans="1:58">
      <c r="A8" s="461" t="str">
        <f>'pagina 1'!A9</f>
        <v>Durata studiilor: 3 ani (6 semestre)</v>
      </c>
      <c r="B8" s="461"/>
      <c r="C8" s="461"/>
      <c r="D8" s="461"/>
      <c r="E8" s="461"/>
      <c r="F8" s="46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58">
      <c r="A9" s="461" t="str">
        <f>'pagina 1'!A10</f>
        <v>Valabil începând cu anul universitar: 2018-2019</v>
      </c>
      <c r="B9" s="461"/>
      <c r="C9" s="461"/>
      <c r="D9" s="461"/>
      <c r="E9" s="461"/>
      <c r="F9" s="46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58" ht="18.75" customHeight="1">
      <c r="A10" s="462" t="s">
        <v>12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U10" s="26"/>
    </row>
    <row r="11" spans="1:58" ht="13.5" customHeight="1">
      <c r="A11" s="451" t="s">
        <v>13</v>
      </c>
      <c r="B11" s="453" t="s">
        <v>14</v>
      </c>
      <c r="C11" s="451" t="s">
        <v>229</v>
      </c>
      <c r="D11" s="454" t="s">
        <v>15</v>
      </c>
      <c r="E11" s="454"/>
      <c r="F11" s="454"/>
      <c r="G11" s="454"/>
      <c r="H11" s="454"/>
      <c r="I11" s="454"/>
      <c r="J11" s="454"/>
      <c r="K11" s="454" t="s">
        <v>16</v>
      </c>
      <c r="L11" s="454"/>
      <c r="M11" s="454"/>
      <c r="N11" s="454"/>
      <c r="O11" s="454"/>
      <c r="P11" s="454"/>
      <c r="Q11" s="454"/>
    </row>
    <row r="12" spans="1:58" ht="12.75" customHeight="1" thickBot="1">
      <c r="A12" s="451"/>
      <c r="B12" s="453"/>
      <c r="C12" s="451"/>
      <c r="D12" s="455" t="s">
        <v>17</v>
      </c>
      <c r="E12" s="456" t="s">
        <v>18</v>
      </c>
      <c r="F12" s="456" t="s">
        <v>19</v>
      </c>
      <c r="G12" s="456" t="s">
        <v>20</v>
      </c>
      <c r="H12" s="456" t="s">
        <v>21</v>
      </c>
      <c r="I12" s="457" t="s">
        <v>22</v>
      </c>
      <c r="J12" s="458" t="s">
        <v>23</v>
      </c>
      <c r="K12" s="455" t="s">
        <v>17</v>
      </c>
      <c r="L12" s="456" t="s">
        <v>18</v>
      </c>
      <c r="M12" s="456" t="s">
        <v>19</v>
      </c>
      <c r="N12" s="456" t="s">
        <v>20</v>
      </c>
      <c r="O12" s="456" t="s">
        <v>21</v>
      </c>
      <c r="P12" s="457" t="s">
        <v>22</v>
      </c>
      <c r="Q12" s="458" t="s">
        <v>23</v>
      </c>
    </row>
    <row r="13" spans="1:58" ht="13.8" thickBot="1">
      <c r="A13" s="452"/>
      <c r="B13" s="453"/>
      <c r="C13" s="451"/>
      <c r="D13" s="455"/>
      <c r="E13" s="456"/>
      <c r="F13" s="456"/>
      <c r="G13" s="456"/>
      <c r="H13" s="456"/>
      <c r="I13" s="457"/>
      <c r="J13" s="458"/>
      <c r="K13" s="455"/>
      <c r="L13" s="456"/>
      <c r="M13" s="456"/>
      <c r="N13" s="456"/>
      <c r="O13" s="456"/>
      <c r="P13" s="457"/>
      <c r="Q13" s="458"/>
      <c r="U13" s="2"/>
      <c r="V13" s="2"/>
      <c r="W13" s="2"/>
    </row>
    <row r="14" spans="1:58" ht="13.8" thickBot="1">
      <c r="A14" s="350">
        <v>1</v>
      </c>
      <c r="B14" s="346" t="s">
        <v>24</v>
      </c>
      <c r="C14" s="296" t="s">
        <v>25</v>
      </c>
      <c r="D14" s="297">
        <v>2</v>
      </c>
      <c r="E14" s="298">
        <v>2</v>
      </c>
      <c r="F14" s="298"/>
      <c r="G14" s="298"/>
      <c r="H14" s="298"/>
      <c r="I14" s="298" t="s">
        <v>26</v>
      </c>
      <c r="J14" s="299">
        <v>6</v>
      </c>
      <c r="K14" s="297"/>
      <c r="L14" s="298"/>
      <c r="M14" s="298"/>
      <c r="N14" s="298"/>
      <c r="O14" s="298"/>
      <c r="P14" s="298"/>
      <c r="Q14" s="299"/>
      <c r="R14" s="263"/>
      <c r="S14" s="263"/>
      <c r="T14" s="263"/>
      <c r="U14" s="263"/>
      <c r="V14" s="263"/>
      <c r="W14" s="263"/>
      <c r="X14" s="263"/>
    </row>
    <row r="15" spans="1:58" ht="13.8" thickBot="1">
      <c r="A15" s="351">
        <v>2</v>
      </c>
      <c r="B15" s="347" t="s">
        <v>27</v>
      </c>
      <c r="C15" s="300" t="s">
        <v>28</v>
      </c>
      <c r="D15" s="260">
        <v>2</v>
      </c>
      <c r="E15" s="261">
        <v>1</v>
      </c>
      <c r="F15" s="261"/>
      <c r="G15" s="261"/>
      <c r="H15" s="261"/>
      <c r="I15" s="261" t="s">
        <v>26</v>
      </c>
      <c r="J15" s="262">
        <v>5</v>
      </c>
      <c r="K15" s="260"/>
      <c r="L15" s="261"/>
      <c r="M15" s="261"/>
      <c r="N15" s="261"/>
      <c r="O15" s="261"/>
      <c r="P15" s="261"/>
      <c r="Q15" s="262"/>
      <c r="R15" s="263"/>
      <c r="S15" s="263"/>
      <c r="T15" s="263"/>
      <c r="U15" s="301"/>
      <c r="V15" s="302"/>
      <c r="W15" s="301"/>
      <c r="X15" s="303"/>
    </row>
    <row r="16" spans="1:58" ht="13.8" thickBot="1">
      <c r="A16" s="351">
        <v>3</v>
      </c>
      <c r="B16" s="347" t="s">
        <v>98</v>
      </c>
      <c r="C16" s="300" t="s">
        <v>222</v>
      </c>
      <c r="D16" s="260">
        <v>2</v>
      </c>
      <c r="E16" s="261">
        <v>2</v>
      </c>
      <c r="F16" s="261"/>
      <c r="G16" s="261"/>
      <c r="H16" s="261"/>
      <c r="I16" s="261" t="s">
        <v>26</v>
      </c>
      <c r="J16" s="262">
        <v>5</v>
      </c>
      <c r="K16" s="260"/>
      <c r="L16" s="261"/>
      <c r="M16" s="261"/>
      <c r="N16" s="261"/>
      <c r="O16" s="261"/>
      <c r="P16" s="261"/>
      <c r="Q16" s="262"/>
      <c r="R16" s="263"/>
      <c r="S16" s="263"/>
      <c r="T16" s="263"/>
      <c r="U16" s="302"/>
      <c r="V16" s="263"/>
      <c r="W16" s="263"/>
      <c r="X16" s="263"/>
    </row>
    <row r="17" spans="1:24" ht="21" customHeight="1" thickBot="1">
      <c r="A17" s="351">
        <v>4</v>
      </c>
      <c r="B17" s="348" t="s">
        <v>29</v>
      </c>
      <c r="C17" s="300" t="s">
        <v>30</v>
      </c>
      <c r="D17" s="260">
        <v>2</v>
      </c>
      <c r="E17" s="261"/>
      <c r="F17" s="261">
        <v>1</v>
      </c>
      <c r="G17" s="261"/>
      <c r="H17" s="261"/>
      <c r="I17" s="261" t="s">
        <v>26</v>
      </c>
      <c r="J17" s="262">
        <v>4</v>
      </c>
      <c r="K17" s="260"/>
      <c r="L17" s="261"/>
      <c r="M17" s="261"/>
      <c r="N17" s="261"/>
      <c r="O17" s="261"/>
      <c r="P17" s="261"/>
      <c r="Q17" s="262"/>
      <c r="R17" s="263"/>
      <c r="S17" s="263"/>
      <c r="T17" s="263"/>
      <c r="U17" s="302"/>
      <c r="V17" s="302"/>
      <c r="W17" s="263"/>
      <c r="X17" s="263"/>
    </row>
    <row r="18" spans="1:24" ht="11.25" customHeight="1" thickBot="1">
      <c r="A18" s="351">
        <v>5</v>
      </c>
      <c r="B18" s="349" t="s">
        <v>225</v>
      </c>
      <c r="C18" s="300" t="s">
        <v>232</v>
      </c>
      <c r="D18" s="260">
        <v>1</v>
      </c>
      <c r="E18" s="261">
        <v>2</v>
      </c>
      <c r="F18" s="261"/>
      <c r="G18" s="261"/>
      <c r="H18" s="261"/>
      <c r="I18" s="261" t="s">
        <v>17</v>
      </c>
      <c r="J18" s="262">
        <v>3</v>
      </c>
      <c r="K18" s="260"/>
      <c r="L18" s="261"/>
      <c r="M18" s="261"/>
      <c r="N18" s="261"/>
      <c r="O18" s="261"/>
      <c r="P18" s="261"/>
      <c r="Q18" s="262"/>
      <c r="R18" s="263"/>
      <c r="S18" s="263"/>
      <c r="T18" s="263"/>
      <c r="U18" s="302"/>
      <c r="V18" s="302"/>
      <c r="W18" s="263"/>
      <c r="X18" s="263"/>
    </row>
    <row r="19" spans="1:24" s="35" customFormat="1" ht="13.8" thickBot="1">
      <c r="A19" s="351">
        <v>6</v>
      </c>
      <c r="B19" s="349" t="s">
        <v>194</v>
      </c>
      <c r="C19" s="300" t="s">
        <v>241</v>
      </c>
      <c r="D19" s="335">
        <v>2</v>
      </c>
      <c r="E19" s="334">
        <v>2</v>
      </c>
      <c r="F19" s="334"/>
      <c r="G19" s="334"/>
      <c r="H19" s="334"/>
      <c r="I19" s="334" t="s">
        <v>26</v>
      </c>
      <c r="J19" s="336">
        <v>5</v>
      </c>
      <c r="K19" s="335"/>
      <c r="L19" s="334"/>
      <c r="M19" s="334"/>
      <c r="N19" s="334"/>
      <c r="O19" s="338"/>
      <c r="P19" s="338"/>
      <c r="Q19" s="339"/>
      <c r="R19" s="71"/>
      <c r="S19" s="71"/>
      <c r="T19" s="67"/>
    </row>
    <row r="20" spans="1:24" ht="13.8" thickBot="1">
      <c r="A20" s="351">
        <v>7</v>
      </c>
      <c r="B20" s="347" t="s">
        <v>31</v>
      </c>
      <c r="C20" s="300" t="s">
        <v>233</v>
      </c>
      <c r="D20" s="260"/>
      <c r="E20" s="261"/>
      <c r="F20" s="261"/>
      <c r="G20" s="261"/>
      <c r="H20" s="261"/>
      <c r="I20" s="261"/>
      <c r="J20" s="262"/>
      <c r="K20" s="366">
        <v>2</v>
      </c>
      <c r="L20" s="261">
        <v>2</v>
      </c>
      <c r="M20" s="261"/>
      <c r="N20" s="261"/>
      <c r="O20" s="261"/>
      <c r="P20" s="261" t="s">
        <v>26</v>
      </c>
      <c r="Q20" s="262">
        <v>6</v>
      </c>
      <c r="R20" s="263"/>
      <c r="S20" s="263"/>
      <c r="T20" s="263"/>
      <c r="U20" s="263"/>
      <c r="V20" s="263"/>
      <c r="W20" s="263"/>
      <c r="X20" s="263"/>
    </row>
    <row r="21" spans="1:24" s="35" customFormat="1" ht="13.8" thickBot="1">
      <c r="A21" s="351">
        <v>8</v>
      </c>
      <c r="B21" s="347" t="s">
        <v>32</v>
      </c>
      <c r="C21" s="300" t="s">
        <v>242</v>
      </c>
      <c r="D21" s="260"/>
      <c r="E21" s="261"/>
      <c r="F21" s="261"/>
      <c r="G21" s="261"/>
      <c r="H21" s="261"/>
      <c r="I21" s="261"/>
      <c r="J21" s="262"/>
      <c r="K21" s="260">
        <v>2</v>
      </c>
      <c r="L21" s="261"/>
      <c r="M21" s="362">
        <v>1</v>
      </c>
      <c r="N21" s="261"/>
      <c r="O21" s="261"/>
      <c r="P21" s="261" t="s">
        <v>26</v>
      </c>
      <c r="Q21" s="262">
        <v>5</v>
      </c>
      <c r="R21" s="305"/>
      <c r="S21" s="305"/>
      <c r="T21" s="263"/>
      <c r="U21" s="305"/>
      <c r="V21" s="305"/>
      <c r="W21" s="305"/>
      <c r="X21" s="305"/>
    </row>
    <row r="22" spans="1:24" s="35" customFormat="1" ht="13.8" thickBot="1">
      <c r="A22" s="351">
        <v>9</v>
      </c>
      <c r="B22" s="364" t="s">
        <v>272</v>
      </c>
      <c r="C22" s="365" t="s">
        <v>273</v>
      </c>
      <c r="D22" s="359"/>
      <c r="E22" s="358"/>
      <c r="F22" s="358"/>
      <c r="G22" s="358"/>
      <c r="H22" s="358"/>
      <c r="I22" s="358"/>
      <c r="J22" s="360"/>
      <c r="K22" s="366">
        <v>2</v>
      </c>
      <c r="L22" s="358"/>
      <c r="M22" s="362">
        <v>1</v>
      </c>
      <c r="N22" s="358"/>
      <c r="O22" s="358"/>
      <c r="P22" s="358"/>
      <c r="Q22" s="360">
        <v>4</v>
      </c>
      <c r="R22" s="305"/>
      <c r="S22" s="305"/>
      <c r="T22" s="263"/>
      <c r="U22" s="305"/>
      <c r="V22" s="305"/>
      <c r="W22" s="305"/>
      <c r="X22" s="305"/>
    </row>
    <row r="23" spans="1:24" ht="13.8" thickBot="1">
      <c r="A23" s="351">
        <v>10</v>
      </c>
      <c r="B23" s="347" t="s">
        <v>33</v>
      </c>
      <c r="C23" s="300" t="s">
        <v>274</v>
      </c>
      <c r="D23" s="260"/>
      <c r="E23" s="261"/>
      <c r="F23" s="261"/>
      <c r="G23" s="261"/>
      <c r="H23" s="261"/>
      <c r="I23" s="261"/>
      <c r="J23" s="262"/>
      <c r="K23" s="260">
        <v>2</v>
      </c>
      <c r="L23" s="261">
        <v>2</v>
      </c>
      <c r="M23" s="261"/>
      <c r="N23" s="261"/>
      <c r="O23" s="261"/>
      <c r="P23" s="261" t="s">
        <v>26</v>
      </c>
      <c r="Q23" s="262">
        <v>5</v>
      </c>
      <c r="R23" s="263"/>
      <c r="S23" s="263"/>
      <c r="T23" s="263"/>
      <c r="U23" s="263"/>
      <c r="V23" s="263"/>
      <c r="W23" s="263"/>
      <c r="X23" s="263"/>
    </row>
    <row r="24" spans="1:24" s="263" customFormat="1" ht="13.8" thickBot="1">
      <c r="A24" s="352">
        <v>11</v>
      </c>
      <c r="B24" s="347" t="s">
        <v>193</v>
      </c>
      <c r="C24" s="259" t="s">
        <v>275</v>
      </c>
      <c r="D24" s="260"/>
      <c r="E24" s="261"/>
      <c r="F24" s="261"/>
      <c r="G24" s="261"/>
      <c r="H24" s="261"/>
      <c r="I24" s="261"/>
      <c r="J24" s="262"/>
      <c r="K24" s="260">
        <v>2</v>
      </c>
      <c r="L24" s="261">
        <v>2</v>
      </c>
      <c r="M24" s="261"/>
      <c r="N24" s="261"/>
      <c r="O24" s="261"/>
      <c r="P24" s="261" t="s">
        <v>26</v>
      </c>
      <c r="Q24" s="262">
        <v>5</v>
      </c>
    </row>
    <row r="25" spans="1:24" ht="12.6" customHeight="1" thickBot="1">
      <c r="A25" s="442" t="s">
        <v>34</v>
      </c>
      <c r="B25" s="443"/>
      <c r="C25" s="444"/>
      <c r="D25" s="306">
        <f>SUM(D14:D24)</f>
        <v>11</v>
      </c>
      <c r="E25" s="307">
        <f>SUM(E14:E24)</f>
        <v>9</v>
      </c>
      <c r="F25" s="307">
        <f>SUM(F14:F24)</f>
        <v>1</v>
      </c>
      <c r="G25" s="307"/>
      <c r="H25" s="390"/>
      <c r="I25" s="391" t="s">
        <v>74</v>
      </c>
      <c r="J25" s="387">
        <f>SUM(J14:J24)</f>
        <v>28</v>
      </c>
      <c r="K25" s="308">
        <f>SUM(K14:K24)</f>
        <v>10</v>
      </c>
      <c r="L25" s="307">
        <f>SUM(L14:L24)</f>
        <v>6</v>
      </c>
      <c r="M25" s="307">
        <f>SUM(M14:M24)</f>
        <v>2</v>
      </c>
      <c r="N25" s="307"/>
      <c r="O25" s="390"/>
      <c r="P25" s="391" t="s">
        <v>35</v>
      </c>
      <c r="Q25" s="387">
        <f>SUM(Q14:Q24)</f>
        <v>25</v>
      </c>
      <c r="R25" s="263"/>
      <c r="S25" s="263"/>
      <c r="T25" s="263"/>
      <c r="U25" s="302"/>
      <c r="V25" s="263"/>
      <c r="W25" s="263"/>
      <c r="X25" s="263"/>
    </row>
    <row r="26" spans="1:24" ht="13.8" thickBot="1">
      <c r="A26" s="445"/>
      <c r="B26" s="446"/>
      <c r="C26" s="447"/>
      <c r="D26" s="436">
        <f>SUM(D25:G25)</f>
        <v>21</v>
      </c>
      <c r="E26" s="437"/>
      <c r="F26" s="437"/>
      <c r="G26" s="437"/>
      <c r="H26" s="448"/>
      <c r="I26" s="449"/>
      <c r="J26" s="435"/>
      <c r="K26" s="437">
        <f>SUM(K25:N25)</f>
        <v>18</v>
      </c>
      <c r="L26" s="437"/>
      <c r="M26" s="437"/>
      <c r="N26" s="437"/>
      <c r="O26" s="448"/>
      <c r="P26" s="449"/>
      <c r="Q26" s="435"/>
      <c r="R26" s="263"/>
      <c r="S26" s="263"/>
      <c r="T26" s="263"/>
      <c r="U26" s="263"/>
      <c r="V26" s="263"/>
      <c r="W26" s="263"/>
      <c r="X26" s="263"/>
    </row>
    <row r="27" spans="1:24" ht="13.8" thickBot="1">
      <c r="A27" s="309"/>
      <c r="B27" s="310"/>
      <c r="C27" s="310"/>
      <c r="D27" s="311"/>
      <c r="E27" s="311"/>
      <c r="F27" s="311"/>
      <c r="G27" s="311"/>
      <c r="H27" s="311"/>
      <c r="I27" s="312"/>
      <c r="J27" s="313"/>
      <c r="K27" s="311"/>
      <c r="L27" s="311"/>
      <c r="M27" s="311"/>
      <c r="N27" s="311"/>
      <c r="O27" s="311"/>
      <c r="P27" s="312"/>
      <c r="Q27" s="314"/>
      <c r="R27" s="263"/>
      <c r="S27" s="263"/>
      <c r="T27" s="263"/>
      <c r="U27" s="263"/>
      <c r="V27" s="263"/>
      <c r="W27" s="263"/>
      <c r="X27" s="263"/>
    </row>
    <row r="28" spans="1:24" ht="12.6" customHeight="1" thickBot="1">
      <c r="A28" s="438" t="s">
        <v>13</v>
      </c>
      <c r="B28" s="439" t="s">
        <v>36</v>
      </c>
      <c r="C28" s="440" t="s">
        <v>230</v>
      </c>
      <c r="D28" s="439" t="s">
        <v>15</v>
      </c>
      <c r="E28" s="439"/>
      <c r="F28" s="439"/>
      <c r="G28" s="439"/>
      <c r="H28" s="439"/>
      <c r="I28" s="439"/>
      <c r="J28" s="439"/>
      <c r="K28" s="439" t="s">
        <v>16</v>
      </c>
      <c r="L28" s="439"/>
      <c r="M28" s="439"/>
      <c r="N28" s="439"/>
      <c r="O28" s="439"/>
      <c r="P28" s="439"/>
      <c r="Q28" s="441"/>
      <c r="R28" s="263"/>
      <c r="S28" s="263"/>
      <c r="T28" s="263"/>
      <c r="U28" s="263"/>
      <c r="V28" s="263"/>
      <c r="W28" s="263"/>
      <c r="X28" s="263"/>
    </row>
    <row r="29" spans="1:24" ht="12.6" customHeight="1" thickBot="1">
      <c r="A29" s="438"/>
      <c r="B29" s="439"/>
      <c r="C29" s="440"/>
      <c r="D29" s="423" t="s">
        <v>17</v>
      </c>
      <c r="E29" s="424" t="s">
        <v>18</v>
      </c>
      <c r="F29" s="424" t="s">
        <v>19</v>
      </c>
      <c r="G29" s="424" t="s">
        <v>20</v>
      </c>
      <c r="H29" s="424" t="s">
        <v>21</v>
      </c>
      <c r="I29" s="421" t="s">
        <v>22</v>
      </c>
      <c r="J29" s="422" t="s">
        <v>23</v>
      </c>
      <c r="K29" s="423" t="s">
        <v>17</v>
      </c>
      <c r="L29" s="424" t="s">
        <v>18</v>
      </c>
      <c r="M29" s="424" t="s">
        <v>19</v>
      </c>
      <c r="N29" s="424" t="s">
        <v>20</v>
      </c>
      <c r="O29" s="424" t="s">
        <v>21</v>
      </c>
      <c r="P29" s="421" t="s">
        <v>22</v>
      </c>
      <c r="Q29" s="450" t="s">
        <v>23</v>
      </c>
      <c r="R29" s="263"/>
      <c r="S29" s="263"/>
      <c r="T29" s="263"/>
      <c r="U29" s="263"/>
      <c r="V29" s="263"/>
      <c r="W29" s="263"/>
      <c r="X29" s="263"/>
    </row>
    <row r="30" spans="1:24" ht="11.25" customHeight="1">
      <c r="A30" s="438"/>
      <c r="B30" s="439"/>
      <c r="C30" s="440"/>
      <c r="D30" s="423"/>
      <c r="E30" s="424"/>
      <c r="F30" s="424"/>
      <c r="G30" s="424"/>
      <c r="H30" s="424"/>
      <c r="I30" s="421"/>
      <c r="J30" s="422"/>
      <c r="K30" s="423"/>
      <c r="L30" s="424"/>
      <c r="M30" s="424"/>
      <c r="N30" s="424"/>
      <c r="O30" s="424"/>
      <c r="P30" s="421"/>
      <c r="Q30" s="450"/>
      <c r="R30" s="263"/>
      <c r="S30" s="263"/>
      <c r="T30" s="263"/>
      <c r="U30" s="263"/>
      <c r="V30" s="263"/>
      <c r="W30" s="263"/>
      <c r="X30" s="263"/>
    </row>
    <row r="31" spans="1:24">
      <c r="A31" s="315">
        <v>12</v>
      </c>
      <c r="B31" s="316" t="s">
        <v>37</v>
      </c>
      <c r="C31" s="300" t="s">
        <v>243</v>
      </c>
      <c r="D31" s="416">
        <v>1</v>
      </c>
      <c r="E31" s="430">
        <v>1</v>
      </c>
      <c r="F31" s="379"/>
      <c r="G31" s="381"/>
      <c r="H31" s="381"/>
      <c r="I31" s="379" t="s">
        <v>17</v>
      </c>
      <c r="J31" s="429">
        <v>2</v>
      </c>
      <c r="K31" s="414"/>
      <c r="L31" s="381"/>
      <c r="M31" s="381"/>
      <c r="N31" s="381"/>
      <c r="O31" s="381"/>
      <c r="P31" s="381"/>
      <c r="Q31" s="428"/>
      <c r="R31" s="263"/>
      <c r="S31" s="263"/>
      <c r="T31" s="263"/>
      <c r="U31" s="263"/>
      <c r="V31" s="263"/>
      <c r="W31" s="263"/>
      <c r="X31" s="263"/>
    </row>
    <row r="32" spans="1:24">
      <c r="A32" s="315">
        <v>13</v>
      </c>
      <c r="B32" s="317" t="s">
        <v>38</v>
      </c>
      <c r="C32" s="300" t="s">
        <v>39</v>
      </c>
      <c r="D32" s="417"/>
      <c r="E32" s="431"/>
      <c r="F32" s="379"/>
      <c r="G32" s="381"/>
      <c r="H32" s="381"/>
      <c r="I32" s="379"/>
      <c r="J32" s="429"/>
      <c r="K32" s="414"/>
      <c r="L32" s="381"/>
      <c r="M32" s="381"/>
      <c r="N32" s="381"/>
      <c r="O32" s="381"/>
      <c r="P32" s="381"/>
      <c r="Q32" s="428"/>
      <c r="R32" s="263"/>
      <c r="S32" s="263"/>
      <c r="T32" s="263"/>
      <c r="U32" s="263"/>
      <c r="V32" s="263"/>
      <c r="W32" s="263"/>
      <c r="X32" s="263"/>
    </row>
    <row r="33" spans="1:24">
      <c r="A33" s="315">
        <v>14</v>
      </c>
      <c r="B33" s="304" t="s">
        <v>41</v>
      </c>
      <c r="C33" s="300" t="s">
        <v>40</v>
      </c>
      <c r="D33" s="414"/>
      <c r="E33" s="379"/>
      <c r="F33" s="430">
        <v>1</v>
      </c>
      <c r="G33" s="381"/>
      <c r="H33" s="381"/>
      <c r="I33" s="379" t="s">
        <v>17</v>
      </c>
      <c r="J33" s="429" t="s">
        <v>42</v>
      </c>
      <c r="K33" s="414"/>
      <c r="L33" s="381"/>
      <c r="M33" s="381"/>
      <c r="N33" s="381"/>
      <c r="O33" s="381"/>
      <c r="P33" s="381"/>
      <c r="Q33" s="428"/>
      <c r="R33" s="263"/>
      <c r="S33" s="263"/>
      <c r="T33" s="263"/>
      <c r="U33" s="302"/>
      <c r="V33" s="302"/>
      <c r="W33" s="263"/>
      <c r="X33" s="263"/>
    </row>
    <row r="34" spans="1:24">
      <c r="A34" s="315">
        <v>15</v>
      </c>
      <c r="B34" s="318" t="s">
        <v>43</v>
      </c>
      <c r="C34" s="300" t="s">
        <v>276</v>
      </c>
      <c r="D34" s="414"/>
      <c r="E34" s="379"/>
      <c r="F34" s="431"/>
      <c r="G34" s="381"/>
      <c r="H34" s="381"/>
      <c r="I34" s="379"/>
      <c r="J34" s="429"/>
      <c r="K34" s="414"/>
      <c r="L34" s="381"/>
      <c r="M34" s="381"/>
      <c r="N34" s="381"/>
      <c r="O34" s="381"/>
      <c r="P34" s="381"/>
      <c r="Q34" s="428"/>
      <c r="R34" s="263"/>
      <c r="S34" s="263"/>
      <c r="T34" s="263"/>
      <c r="U34" s="302"/>
      <c r="V34" s="302"/>
      <c r="W34" s="263"/>
      <c r="X34" s="263"/>
    </row>
    <row r="35" spans="1:24" ht="12" customHeight="1">
      <c r="A35" s="315">
        <v>16</v>
      </c>
      <c r="B35" s="236" t="s">
        <v>46</v>
      </c>
      <c r="C35" s="319" t="s">
        <v>244</v>
      </c>
      <c r="D35" s="425"/>
      <c r="E35" s="382"/>
      <c r="F35" s="382"/>
      <c r="G35" s="382"/>
      <c r="H35" s="382"/>
      <c r="I35" s="382"/>
      <c r="J35" s="432"/>
      <c r="K35" s="425">
        <v>2</v>
      </c>
      <c r="L35" s="418">
        <v>1</v>
      </c>
      <c r="M35" s="382"/>
      <c r="N35" s="382"/>
      <c r="O35" s="382"/>
      <c r="P35" s="418" t="s">
        <v>17</v>
      </c>
      <c r="Q35" s="375">
        <v>3</v>
      </c>
      <c r="R35" s="263"/>
      <c r="S35" s="263"/>
      <c r="T35" s="263"/>
      <c r="U35" s="263"/>
      <c r="V35" s="263"/>
      <c r="W35" s="263"/>
      <c r="X35" s="263"/>
    </row>
    <row r="36" spans="1:24" s="47" customFormat="1" ht="12" customHeight="1">
      <c r="A36" s="315">
        <v>17</v>
      </c>
      <c r="B36" s="236" t="s">
        <v>47</v>
      </c>
      <c r="C36" s="319" t="s">
        <v>226</v>
      </c>
      <c r="D36" s="426"/>
      <c r="E36" s="383"/>
      <c r="F36" s="383"/>
      <c r="G36" s="383"/>
      <c r="H36" s="383"/>
      <c r="I36" s="383"/>
      <c r="J36" s="433"/>
      <c r="K36" s="426"/>
      <c r="L36" s="419"/>
      <c r="M36" s="383"/>
      <c r="N36" s="383"/>
      <c r="O36" s="383"/>
      <c r="P36" s="419"/>
      <c r="Q36" s="376"/>
      <c r="R36" s="320"/>
      <c r="S36" s="320"/>
      <c r="T36" s="320"/>
      <c r="U36" s="320"/>
      <c r="V36" s="320"/>
      <c r="W36" s="320"/>
      <c r="X36" s="320"/>
    </row>
    <row r="37" spans="1:24" s="320" customFormat="1" ht="12" customHeight="1">
      <c r="A37" s="315">
        <v>18</v>
      </c>
      <c r="B37" s="236" t="s">
        <v>234</v>
      </c>
      <c r="C37" s="300" t="s">
        <v>227</v>
      </c>
      <c r="D37" s="427"/>
      <c r="E37" s="384"/>
      <c r="F37" s="384"/>
      <c r="G37" s="384"/>
      <c r="H37" s="384"/>
      <c r="I37" s="384"/>
      <c r="J37" s="434"/>
      <c r="K37" s="427"/>
      <c r="L37" s="420"/>
      <c r="M37" s="384"/>
      <c r="N37" s="384"/>
      <c r="O37" s="384"/>
      <c r="P37" s="420"/>
      <c r="Q37" s="377"/>
    </row>
    <row r="38" spans="1:24">
      <c r="A38" s="315">
        <v>19</v>
      </c>
      <c r="B38" s="317" t="s">
        <v>205</v>
      </c>
      <c r="C38" s="300" t="s">
        <v>202</v>
      </c>
      <c r="D38" s="414"/>
      <c r="E38" s="381"/>
      <c r="F38" s="381"/>
      <c r="G38" s="381"/>
      <c r="H38" s="381"/>
      <c r="I38" s="381"/>
      <c r="J38" s="415"/>
      <c r="K38" s="416"/>
      <c r="L38" s="379">
        <v>2</v>
      </c>
      <c r="M38" s="381"/>
      <c r="N38" s="381"/>
      <c r="O38" s="381"/>
      <c r="P38" s="379" t="s">
        <v>17</v>
      </c>
      <c r="Q38" s="413">
        <v>2</v>
      </c>
      <c r="R38" s="263"/>
      <c r="S38" s="263"/>
      <c r="T38" s="263"/>
      <c r="U38" s="263"/>
      <c r="V38" s="263"/>
      <c r="W38" s="263"/>
      <c r="X38" s="263"/>
    </row>
    <row r="39" spans="1:24">
      <c r="A39" s="315">
        <v>20</v>
      </c>
      <c r="B39" s="317" t="s">
        <v>206</v>
      </c>
      <c r="C39" s="300" t="s">
        <v>203</v>
      </c>
      <c r="D39" s="414"/>
      <c r="E39" s="381"/>
      <c r="F39" s="381"/>
      <c r="G39" s="381"/>
      <c r="H39" s="381"/>
      <c r="I39" s="381"/>
      <c r="J39" s="415"/>
      <c r="K39" s="417"/>
      <c r="L39" s="379"/>
      <c r="M39" s="381"/>
      <c r="N39" s="381"/>
      <c r="O39" s="381"/>
      <c r="P39" s="379"/>
      <c r="Q39" s="413"/>
      <c r="R39" s="263"/>
      <c r="S39" s="263"/>
      <c r="T39" s="263"/>
      <c r="U39" s="263"/>
      <c r="V39" s="263"/>
      <c r="W39" s="263"/>
      <c r="X39" s="263"/>
    </row>
    <row r="40" spans="1:24" ht="13.8" thickBot="1">
      <c r="A40" s="315">
        <v>21</v>
      </c>
      <c r="B40" s="318" t="s">
        <v>207</v>
      </c>
      <c r="C40" s="300" t="s">
        <v>204</v>
      </c>
      <c r="D40" s="372"/>
      <c r="E40" s="380"/>
      <c r="F40" s="380"/>
      <c r="G40" s="380"/>
      <c r="H40" s="380"/>
      <c r="I40" s="380"/>
      <c r="J40" s="378"/>
      <c r="K40" s="372"/>
      <c r="L40" s="373"/>
      <c r="M40" s="379">
        <v>1</v>
      </c>
      <c r="N40" s="380"/>
      <c r="O40" s="380"/>
      <c r="P40" s="373" t="s">
        <v>17</v>
      </c>
      <c r="Q40" s="374" t="s">
        <v>42</v>
      </c>
      <c r="R40" s="263"/>
      <c r="S40" s="263"/>
      <c r="T40" s="263"/>
      <c r="U40" s="302"/>
      <c r="V40" s="302"/>
      <c r="W40" s="263"/>
      <c r="X40" s="263"/>
    </row>
    <row r="41" spans="1:24" ht="13.8" thickBot="1">
      <c r="A41" s="315">
        <v>22</v>
      </c>
      <c r="B41" s="321" t="s">
        <v>208</v>
      </c>
      <c r="C41" s="322" t="s">
        <v>277</v>
      </c>
      <c r="D41" s="372"/>
      <c r="E41" s="380"/>
      <c r="F41" s="380"/>
      <c r="G41" s="380"/>
      <c r="H41" s="380"/>
      <c r="I41" s="380"/>
      <c r="J41" s="378"/>
      <c r="K41" s="372"/>
      <c r="L41" s="373"/>
      <c r="M41" s="379"/>
      <c r="N41" s="380"/>
      <c r="O41" s="380"/>
      <c r="P41" s="373"/>
      <c r="Q41" s="374"/>
      <c r="R41" s="263"/>
      <c r="S41" s="263"/>
      <c r="T41" s="263"/>
      <c r="U41" s="302"/>
      <c r="V41" s="302"/>
      <c r="W41" s="263"/>
      <c r="X41" s="263"/>
    </row>
    <row r="42" spans="1:24" ht="12.75" customHeight="1" thickBot="1">
      <c r="A42" s="392" t="s">
        <v>48</v>
      </c>
      <c r="B42" s="393"/>
      <c r="C42" s="393"/>
      <c r="D42" s="308">
        <f>SUM(D31:D41)</f>
        <v>1</v>
      </c>
      <c r="E42" s="307">
        <f>SUM(E31:E41)</f>
        <v>1</v>
      </c>
      <c r="F42" s="307">
        <f>SUM(F31:F41)</f>
        <v>1</v>
      </c>
      <c r="G42" s="307"/>
      <c r="H42" s="390"/>
      <c r="I42" s="390" t="s">
        <v>122</v>
      </c>
      <c r="J42" s="387">
        <f>SUM(J31:J41)</f>
        <v>2</v>
      </c>
      <c r="K42" s="308">
        <f>SUM(K31:K41)</f>
        <v>2</v>
      </c>
      <c r="L42" s="307">
        <f>SUM(L31:L41)</f>
        <v>3</v>
      </c>
      <c r="M42" s="307">
        <f>SUM(M31:M41)</f>
        <v>1</v>
      </c>
      <c r="N42" s="307"/>
      <c r="O42" s="398"/>
      <c r="P42" s="390" t="s">
        <v>49</v>
      </c>
      <c r="Q42" s="400">
        <f>SUM(Q31:S41)</f>
        <v>5</v>
      </c>
      <c r="R42" s="263"/>
      <c r="S42" s="263"/>
      <c r="T42" s="263"/>
      <c r="U42" s="263"/>
      <c r="V42" s="263"/>
      <c r="W42" s="263"/>
      <c r="X42" s="263"/>
    </row>
    <row r="43" spans="1:24" ht="12.75" customHeight="1" thickBot="1">
      <c r="A43" s="394"/>
      <c r="B43" s="395"/>
      <c r="C43" s="395"/>
      <c r="D43" s="389">
        <f>SUM(D42:G42)</f>
        <v>3</v>
      </c>
      <c r="E43" s="389"/>
      <c r="F43" s="389"/>
      <c r="G43" s="389"/>
      <c r="H43" s="396"/>
      <c r="I43" s="396"/>
      <c r="J43" s="397"/>
      <c r="K43" s="389">
        <f>SUM(K42:N42)</f>
        <v>6</v>
      </c>
      <c r="L43" s="389"/>
      <c r="M43" s="389"/>
      <c r="N43" s="389"/>
      <c r="O43" s="399"/>
      <c r="P43" s="396"/>
      <c r="Q43" s="401"/>
      <c r="R43" s="263"/>
      <c r="S43" s="263"/>
      <c r="T43" s="263"/>
      <c r="U43" s="263"/>
      <c r="V43" s="263"/>
      <c r="W43" s="263"/>
      <c r="X43" s="263"/>
    </row>
    <row r="44" spans="1:24" ht="12.75" customHeight="1" thickBot="1">
      <c r="A44" s="323"/>
      <c r="B44" s="323"/>
      <c r="C44" s="323"/>
      <c r="D44" s="324"/>
      <c r="E44" s="324"/>
      <c r="F44" s="324"/>
      <c r="G44" s="324"/>
      <c r="H44" s="323"/>
      <c r="I44" s="323"/>
      <c r="J44" s="325"/>
      <c r="K44" s="324"/>
      <c r="L44" s="324"/>
      <c r="M44" s="324"/>
      <c r="N44" s="324"/>
      <c r="O44" s="326"/>
      <c r="P44" s="323"/>
      <c r="Q44" s="325"/>
      <c r="R44" s="263"/>
      <c r="S44" s="263"/>
      <c r="T44" s="263"/>
      <c r="U44" s="263"/>
      <c r="V44" s="263"/>
      <c r="W44" s="263"/>
      <c r="X44" s="263"/>
    </row>
    <row r="45" spans="1:24" ht="12.75" customHeight="1">
      <c r="A45" s="327"/>
      <c r="B45" s="323" t="s">
        <v>50</v>
      </c>
      <c r="C45" s="323"/>
      <c r="D45" s="328">
        <f>D25+D42</f>
        <v>12</v>
      </c>
      <c r="E45" s="329">
        <f>E25+E42</f>
        <v>10</v>
      </c>
      <c r="F45" s="329">
        <f>F25+F42</f>
        <v>2</v>
      </c>
      <c r="G45" s="329"/>
      <c r="H45" s="390"/>
      <c r="I45" s="391" t="s">
        <v>238</v>
      </c>
      <c r="J45" s="387">
        <f>J25+J42</f>
        <v>30</v>
      </c>
      <c r="K45" s="328">
        <f>K25+K42</f>
        <v>12</v>
      </c>
      <c r="L45" s="329">
        <f>L25+L42</f>
        <v>9</v>
      </c>
      <c r="M45" s="329">
        <f>M25+M42</f>
        <v>3</v>
      </c>
      <c r="N45" s="329"/>
      <c r="O45" s="390"/>
      <c r="P45" s="391" t="s">
        <v>51</v>
      </c>
      <c r="Q45" s="387">
        <f>SUM(Q25+Q42)</f>
        <v>30</v>
      </c>
      <c r="R45" s="263"/>
      <c r="S45" s="263"/>
      <c r="T45" s="263"/>
      <c r="U45" s="263"/>
      <c r="V45" s="263"/>
      <c r="W45" s="263"/>
      <c r="X45" s="263"/>
    </row>
    <row r="46" spans="1:24" ht="12.75" customHeight="1">
      <c r="A46" s="327"/>
      <c r="B46" s="323"/>
      <c r="C46" s="323"/>
      <c r="D46" s="388">
        <f>D26+D43</f>
        <v>24</v>
      </c>
      <c r="E46" s="388"/>
      <c r="F46" s="388"/>
      <c r="G46" s="388"/>
      <c r="H46" s="390"/>
      <c r="I46" s="391"/>
      <c r="J46" s="387"/>
      <c r="K46" s="388">
        <f>K26+K43</f>
        <v>24</v>
      </c>
      <c r="L46" s="388"/>
      <c r="M46" s="388"/>
      <c r="N46" s="388"/>
      <c r="O46" s="390"/>
      <c r="P46" s="391"/>
      <c r="Q46" s="387"/>
      <c r="R46" s="263"/>
      <c r="S46" s="263"/>
      <c r="T46" s="263"/>
      <c r="U46" s="263"/>
      <c r="V46" s="263"/>
      <c r="W46" s="263"/>
      <c r="X46" s="263"/>
    </row>
    <row r="47" spans="1:24" ht="12.75" customHeight="1">
      <c r="A47" s="327"/>
      <c r="B47" s="323"/>
      <c r="C47" s="323"/>
      <c r="D47" s="324"/>
      <c r="E47" s="324"/>
      <c r="F47" s="324"/>
      <c r="G47" s="324"/>
      <c r="H47" s="323"/>
      <c r="I47" s="323"/>
      <c r="J47" s="325"/>
      <c r="K47" s="324"/>
      <c r="L47" s="324"/>
      <c r="M47" s="324"/>
      <c r="N47" s="324"/>
      <c r="O47" s="326"/>
      <c r="P47" s="323"/>
      <c r="Q47" s="325"/>
      <c r="R47" s="263"/>
      <c r="S47" s="263"/>
      <c r="T47" s="263"/>
      <c r="U47" s="263"/>
      <c r="V47" s="263"/>
      <c r="W47" s="263"/>
      <c r="X47" s="263"/>
    </row>
    <row r="48" spans="1:24" ht="12.6" customHeight="1">
      <c r="A48" s="411" t="s">
        <v>13</v>
      </c>
      <c r="B48" s="412" t="s">
        <v>52</v>
      </c>
      <c r="C48" s="411" t="s">
        <v>231</v>
      </c>
      <c r="D48" s="412" t="s">
        <v>15</v>
      </c>
      <c r="E48" s="412"/>
      <c r="F48" s="412"/>
      <c r="G48" s="412"/>
      <c r="H48" s="412"/>
      <c r="I48" s="412"/>
      <c r="J48" s="412"/>
      <c r="K48" s="412" t="s">
        <v>16</v>
      </c>
      <c r="L48" s="412"/>
      <c r="M48" s="412"/>
      <c r="N48" s="412"/>
      <c r="O48" s="412"/>
      <c r="P48" s="412"/>
      <c r="Q48" s="412"/>
    </row>
    <row r="49" spans="1:17" ht="12.6" customHeight="1">
      <c r="A49" s="411"/>
      <c r="B49" s="412"/>
      <c r="C49" s="411"/>
      <c r="D49" s="410" t="s">
        <v>17</v>
      </c>
      <c r="E49" s="403" t="s">
        <v>18</v>
      </c>
      <c r="F49" s="403" t="s">
        <v>19</v>
      </c>
      <c r="G49" s="403" t="s">
        <v>20</v>
      </c>
      <c r="H49" s="403" t="s">
        <v>21</v>
      </c>
      <c r="I49" s="408" t="s">
        <v>22</v>
      </c>
      <c r="J49" s="409" t="s">
        <v>23</v>
      </c>
      <c r="K49" s="410" t="s">
        <v>17</v>
      </c>
      <c r="L49" s="403" t="s">
        <v>18</v>
      </c>
      <c r="M49" s="403" t="s">
        <v>19</v>
      </c>
      <c r="N49" s="403" t="s">
        <v>20</v>
      </c>
      <c r="O49" s="403" t="s">
        <v>21</v>
      </c>
      <c r="P49" s="408" t="s">
        <v>22</v>
      </c>
      <c r="Q49" s="409" t="s">
        <v>23</v>
      </c>
    </row>
    <row r="50" spans="1:17">
      <c r="A50" s="411"/>
      <c r="B50" s="412"/>
      <c r="C50" s="411"/>
      <c r="D50" s="410"/>
      <c r="E50" s="403"/>
      <c r="F50" s="403"/>
      <c r="G50" s="403"/>
      <c r="H50" s="403"/>
      <c r="I50" s="408"/>
      <c r="J50" s="409"/>
      <c r="K50" s="410"/>
      <c r="L50" s="403"/>
      <c r="M50" s="403"/>
      <c r="N50" s="403"/>
      <c r="O50" s="403"/>
      <c r="P50" s="408"/>
      <c r="Q50" s="409"/>
    </row>
    <row r="51" spans="1:17" ht="13.8" thickBot="1">
      <c r="A51" s="36">
        <v>23</v>
      </c>
      <c r="B51" s="52" t="s">
        <v>53</v>
      </c>
      <c r="C51" s="53" t="s">
        <v>228</v>
      </c>
      <c r="D51" s="54"/>
      <c r="E51" s="55"/>
      <c r="F51" s="55"/>
      <c r="G51" s="55"/>
      <c r="H51" s="55"/>
      <c r="I51" s="55"/>
      <c r="J51" s="56"/>
      <c r="K51" s="54">
        <v>2</v>
      </c>
      <c r="L51" s="55">
        <v>2</v>
      </c>
      <c r="M51" s="55"/>
      <c r="N51" s="55"/>
      <c r="O51" s="55"/>
      <c r="P51" s="57" t="s">
        <v>26</v>
      </c>
      <c r="Q51" s="58">
        <v>5</v>
      </c>
    </row>
    <row r="52" spans="1:17" ht="13.8" thickBot="1">
      <c r="A52" s="590">
        <v>24</v>
      </c>
      <c r="B52" s="591" t="s">
        <v>278</v>
      </c>
      <c r="C52" s="592" t="s">
        <v>280</v>
      </c>
      <c r="D52" s="595">
        <v>1</v>
      </c>
      <c r="E52" s="596">
        <v>1</v>
      </c>
      <c r="F52" s="596"/>
      <c r="G52" s="596"/>
      <c r="H52" s="593"/>
      <c r="I52" s="593" t="s">
        <v>17</v>
      </c>
      <c r="J52" s="594">
        <v>3</v>
      </c>
      <c r="K52" s="595"/>
      <c r="L52" s="596"/>
      <c r="M52" s="596"/>
      <c r="N52" s="596"/>
      <c r="O52" s="596"/>
      <c r="P52" s="367"/>
      <c r="Q52" s="368"/>
    </row>
    <row r="53" spans="1:17" ht="13.8" thickBot="1">
      <c r="A53" s="590">
        <v>25</v>
      </c>
      <c r="B53" s="591" t="s">
        <v>279</v>
      </c>
      <c r="C53" s="592" t="s">
        <v>281</v>
      </c>
      <c r="D53" s="597"/>
      <c r="E53" s="598"/>
      <c r="F53" s="598"/>
      <c r="G53" s="598"/>
      <c r="H53" s="593"/>
      <c r="I53" s="593"/>
      <c r="J53" s="594"/>
      <c r="K53" s="597">
        <v>1</v>
      </c>
      <c r="L53" s="598">
        <v>2</v>
      </c>
      <c r="M53" s="598"/>
      <c r="N53" s="598"/>
      <c r="O53" s="593"/>
      <c r="P53" s="367" t="s">
        <v>17</v>
      </c>
      <c r="Q53" s="368">
        <v>3</v>
      </c>
    </row>
    <row r="54" spans="1:17" ht="12.6" customHeight="1" thickBot="1">
      <c r="A54" s="405" t="s">
        <v>54</v>
      </c>
      <c r="B54" s="405"/>
      <c r="C54" s="405"/>
      <c r="D54" s="59">
        <v>1</v>
      </c>
      <c r="E54" s="60">
        <v>1</v>
      </c>
      <c r="F54" s="60"/>
      <c r="G54" s="60"/>
      <c r="H54" s="406"/>
      <c r="I54" s="406" t="s">
        <v>283</v>
      </c>
      <c r="J54" s="407">
        <v>3</v>
      </c>
      <c r="K54" s="59">
        <v>3</v>
      </c>
      <c r="L54" s="60">
        <v>4</v>
      </c>
      <c r="M54" s="60"/>
      <c r="N54" s="60"/>
      <c r="O54" s="406"/>
      <c r="P54" s="406" t="s">
        <v>282</v>
      </c>
      <c r="Q54" s="407">
        <v>8</v>
      </c>
    </row>
    <row r="55" spans="1:17">
      <c r="A55" s="405"/>
      <c r="B55" s="405"/>
      <c r="C55" s="405"/>
      <c r="D55" s="402">
        <v>2</v>
      </c>
      <c r="E55" s="402"/>
      <c r="F55" s="402"/>
      <c r="G55" s="402"/>
      <c r="H55" s="406"/>
      <c r="I55" s="406"/>
      <c r="J55" s="407"/>
      <c r="K55" s="402">
        <f>SUM(K54:N54)</f>
        <v>7</v>
      </c>
      <c r="L55" s="402"/>
      <c r="M55" s="402"/>
      <c r="N55" s="402"/>
      <c r="O55" s="406"/>
      <c r="P55" s="406"/>
      <c r="Q55" s="407"/>
    </row>
    <row r="56" spans="1:17">
      <c r="A56" s="40"/>
      <c r="B56" s="385" t="s">
        <v>56</v>
      </c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</row>
    <row r="57" spans="1:17">
      <c r="A57" s="40"/>
      <c r="B57" s="61" t="s">
        <v>57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1:17">
      <c r="A58" s="63"/>
      <c r="B58" s="64"/>
      <c r="C58" s="65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1:17">
      <c r="A59" s="386" t="s">
        <v>58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</row>
    <row r="60" spans="1:17" s="66" customFormat="1" ht="34.35" customHeight="1">
      <c r="A60" s="404" t="s">
        <v>59</v>
      </c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</row>
  </sheetData>
  <sheetProtection selectLockedCells="1" selectUnlockedCells="1"/>
  <mergeCells count="174">
    <mergeCell ref="A1:C1"/>
    <mergeCell ref="A2:C2"/>
    <mergeCell ref="A3:P3"/>
    <mergeCell ref="A5:F5"/>
    <mergeCell ref="A6:F6"/>
    <mergeCell ref="A7:F7"/>
    <mergeCell ref="A8:F8"/>
    <mergeCell ref="A9:F9"/>
    <mergeCell ref="A10:Q10"/>
    <mergeCell ref="A11:A13"/>
    <mergeCell ref="B11:B13"/>
    <mergeCell ref="C11:C13"/>
    <mergeCell ref="D11:J11"/>
    <mergeCell ref="K11:Q11"/>
    <mergeCell ref="D12:D13"/>
    <mergeCell ref="E12:E13"/>
    <mergeCell ref="L12:L13"/>
    <mergeCell ref="M12:M13"/>
    <mergeCell ref="N12:N13"/>
    <mergeCell ref="O12:O13"/>
    <mergeCell ref="P12:P13"/>
    <mergeCell ref="Q12:Q13"/>
    <mergeCell ref="F12:F13"/>
    <mergeCell ref="G12:G13"/>
    <mergeCell ref="H12:H13"/>
    <mergeCell ref="I12:I13"/>
    <mergeCell ref="J12:J13"/>
    <mergeCell ref="K12:K13"/>
    <mergeCell ref="Q25:Q26"/>
    <mergeCell ref="D26:G26"/>
    <mergeCell ref="K26:N26"/>
    <mergeCell ref="A28:A30"/>
    <mergeCell ref="B28:B30"/>
    <mergeCell ref="C28:C30"/>
    <mergeCell ref="D28:J28"/>
    <mergeCell ref="K28:Q28"/>
    <mergeCell ref="D29:D30"/>
    <mergeCell ref="E29:E30"/>
    <mergeCell ref="A25:C26"/>
    <mergeCell ref="H25:H26"/>
    <mergeCell ref="I25:I26"/>
    <mergeCell ref="J25:J26"/>
    <mergeCell ref="O25:O26"/>
    <mergeCell ref="P25:P26"/>
    <mergeCell ref="M29:M30"/>
    <mergeCell ref="N29:N30"/>
    <mergeCell ref="O29:O30"/>
    <mergeCell ref="P29:P30"/>
    <mergeCell ref="Q29:Q30"/>
    <mergeCell ref="F29:F30"/>
    <mergeCell ref="G29:G30"/>
    <mergeCell ref="H29:H30"/>
    <mergeCell ref="Q31:Q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L31:L32"/>
    <mergeCell ref="N31:N32"/>
    <mergeCell ref="O31:O32"/>
    <mergeCell ref="P31:P32"/>
    <mergeCell ref="I29:I30"/>
    <mergeCell ref="J29:J30"/>
    <mergeCell ref="K29:K30"/>
    <mergeCell ref="L29:L30"/>
    <mergeCell ref="F35:F37"/>
    <mergeCell ref="E35:E37"/>
    <mergeCell ref="D35:D37"/>
    <mergeCell ref="P33:P34"/>
    <mergeCell ref="Q33:Q34"/>
    <mergeCell ref="J33:J34"/>
    <mergeCell ref="K33:K34"/>
    <mergeCell ref="L33:L34"/>
    <mergeCell ref="D33:D34"/>
    <mergeCell ref="E33:E34"/>
    <mergeCell ref="F33:F34"/>
    <mergeCell ref="G33:G34"/>
    <mergeCell ref="H33:H34"/>
    <mergeCell ref="I33:I34"/>
    <mergeCell ref="J35:J37"/>
    <mergeCell ref="I35:I37"/>
    <mergeCell ref="H35:H37"/>
    <mergeCell ref="G35:G37"/>
    <mergeCell ref="K35:K37"/>
    <mergeCell ref="L35:L37"/>
    <mergeCell ref="M33:M34"/>
    <mergeCell ref="P38:P39"/>
    <mergeCell ref="Q38:Q39"/>
    <mergeCell ref="D38:D39"/>
    <mergeCell ref="E38:E39"/>
    <mergeCell ref="F38:F39"/>
    <mergeCell ref="G38:G39"/>
    <mergeCell ref="H38:H39"/>
    <mergeCell ref="I38:I39"/>
    <mergeCell ref="J38:J39"/>
    <mergeCell ref="K38:K39"/>
    <mergeCell ref="N33:N34"/>
    <mergeCell ref="O33:O34"/>
    <mergeCell ref="P35:P37"/>
    <mergeCell ref="A60:Q60"/>
    <mergeCell ref="A54:C55"/>
    <mergeCell ref="H54:H55"/>
    <mergeCell ref="I54:I55"/>
    <mergeCell ref="J54:J55"/>
    <mergeCell ref="O54:O55"/>
    <mergeCell ref="P54:P55"/>
    <mergeCell ref="O49:O50"/>
    <mergeCell ref="P49:P50"/>
    <mergeCell ref="Q49:Q50"/>
    <mergeCell ref="F49:F50"/>
    <mergeCell ref="G49:G50"/>
    <mergeCell ref="H49:H50"/>
    <mergeCell ref="I49:I50"/>
    <mergeCell ref="J49:J50"/>
    <mergeCell ref="K49:K50"/>
    <mergeCell ref="A48:A50"/>
    <mergeCell ref="B48:B50"/>
    <mergeCell ref="C48:C50"/>
    <mergeCell ref="D48:J48"/>
    <mergeCell ref="K48:Q48"/>
    <mergeCell ref="D49:D50"/>
    <mergeCell ref="E49:E50"/>
    <mergeCell ref="Q54:Q55"/>
    <mergeCell ref="B56:Q56"/>
    <mergeCell ref="A59:Q59"/>
    <mergeCell ref="Q45:Q46"/>
    <mergeCell ref="D46:G46"/>
    <mergeCell ref="K46:N46"/>
    <mergeCell ref="K43:N43"/>
    <mergeCell ref="H45:H46"/>
    <mergeCell ref="I45:I46"/>
    <mergeCell ref="J45:J46"/>
    <mergeCell ref="O45:O46"/>
    <mergeCell ref="P45:P46"/>
    <mergeCell ref="A42:C43"/>
    <mergeCell ref="H42:H43"/>
    <mergeCell ref="I42:I43"/>
    <mergeCell ref="J42:J43"/>
    <mergeCell ref="O42:O43"/>
    <mergeCell ref="P42:P43"/>
    <mergeCell ref="Q42:Q43"/>
    <mergeCell ref="D43:G43"/>
    <mergeCell ref="D55:G55"/>
    <mergeCell ref="K55:N55"/>
    <mergeCell ref="L49:L50"/>
    <mergeCell ref="M49:M50"/>
    <mergeCell ref="N49:N50"/>
    <mergeCell ref="D40:D41"/>
    <mergeCell ref="P40:P41"/>
    <mergeCell ref="Q40:Q41"/>
    <mergeCell ref="Q35:Q37"/>
    <mergeCell ref="J40:J41"/>
    <mergeCell ref="K40:K41"/>
    <mergeCell ref="L40:L41"/>
    <mergeCell ref="M40:M41"/>
    <mergeCell ref="N40:N41"/>
    <mergeCell ref="O40:O41"/>
    <mergeCell ref="E40:E41"/>
    <mergeCell ref="F40:F41"/>
    <mergeCell ref="G40:G41"/>
    <mergeCell ref="H40:H41"/>
    <mergeCell ref="I40:I41"/>
    <mergeCell ref="L38:L39"/>
    <mergeCell ref="M38:M39"/>
    <mergeCell ref="N38:N39"/>
    <mergeCell ref="O38:O39"/>
    <mergeCell ref="M35:M37"/>
    <mergeCell ref="N35:N37"/>
    <mergeCell ref="O35:O37"/>
  </mergeCells>
  <pageMargins left="0.39374999999999999" right="0.39374999999999999" top="0.47222222222222221" bottom="0.47222222222222221" header="0.51180555555555551" footer="0"/>
  <pageSetup paperSize="9" firstPageNumber="0" orientation="portrait" horizontalDpi="300" verticalDpi="300" r:id="rId1"/>
  <headerFooter alignWithMargins="0">
    <oddFooter>&amp;R2/7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63"/>
  <sheetViews>
    <sheetView topLeftCell="A13" workbookViewId="0">
      <selection activeCell="U28" sqref="U28"/>
    </sheetView>
  </sheetViews>
  <sheetFormatPr defaultRowHeight="13.2"/>
  <cols>
    <col min="1" max="1" width="3.33203125" customWidth="1"/>
    <col min="2" max="2" width="35.33203125" customWidth="1"/>
    <col min="3" max="3" width="11" style="13" customWidth="1"/>
    <col min="4" max="6" width="2.44140625" customWidth="1"/>
    <col min="7" max="7" width="2.109375" customWidth="1"/>
    <col min="8" max="8" width="2.44140625" customWidth="1"/>
    <col min="9" max="9" width="6.44140625" customWidth="1"/>
    <col min="10" max="10" width="5" customWidth="1"/>
    <col min="11" max="11" width="2.6640625" customWidth="1"/>
    <col min="12" max="13" width="2.44140625" customWidth="1"/>
    <col min="14" max="14" width="2.6640625" customWidth="1"/>
    <col min="15" max="15" width="2.5546875" customWidth="1"/>
    <col min="16" max="16" width="6.44140625" customWidth="1"/>
    <col min="17" max="17" width="5" customWidth="1"/>
    <col min="18" max="19" width="9.109375" hidden="1" customWidth="1"/>
    <col min="20" max="23" width="9.109375" customWidth="1"/>
    <col min="24" max="24" width="10.6640625" customWidth="1"/>
  </cols>
  <sheetData>
    <row r="1" spans="1:58">
      <c r="A1" s="459" t="str">
        <f>'pagina 1'!A3</f>
        <v>Universitatea ,,Ştefan cel Mare" Suceava</v>
      </c>
      <c r="B1" s="459"/>
      <c r="C1" s="459"/>
    </row>
    <row r="2" spans="1:58">
      <c r="A2" s="459" t="str">
        <f>'pagina 1'!A4</f>
        <v>Facultatea  de Științe ale Educației</v>
      </c>
      <c r="B2" s="459"/>
      <c r="C2" s="459"/>
    </row>
    <row r="3" spans="1:58" ht="15.6">
      <c r="A3" s="460" t="s">
        <v>11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14"/>
      <c r="R3" s="15"/>
      <c r="S3" s="15"/>
    </row>
    <row r="4" spans="1:58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7"/>
      <c r="T4" s="17"/>
    </row>
    <row r="5" spans="1:58">
      <c r="A5" s="461" t="str">
        <f>'pagina 1'!A6</f>
        <v>Domeniul: Psihologie</v>
      </c>
      <c r="B5" s="461"/>
      <c r="C5" s="461"/>
      <c r="D5" s="461"/>
      <c r="E5" s="461"/>
      <c r="F5" s="461"/>
      <c r="G5" s="10"/>
      <c r="H5" s="10"/>
      <c r="I5" s="18"/>
      <c r="J5" s="18"/>
      <c r="K5" s="1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20"/>
      <c r="BD5" s="20"/>
      <c r="BE5" s="21"/>
      <c r="BF5" s="21"/>
    </row>
    <row r="6" spans="1:58">
      <c r="A6" s="461" t="str">
        <f>'pagina 1'!A7</f>
        <v>Programul de studiu: Psihologie</v>
      </c>
      <c r="B6" s="461"/>
      <c r="C6" s="461"/>
      <c r="D6" s="461"/>
      <c r="E6" s="461"/>
      <c r="F6" s="461"/>
      <c r="G6" s="22"/>
      <c r="H6" s="22"/>
      <c r="L6" s="23"/>
      <c r="M6" s="23"/>
      <c r="N6" s="23"/>
      <c r="O6" s="23"/>
      <c r="P6" s="23"/>
      <c r="Q6" s="23"/>
      <c r="R6" s="24"/>
      <c r="S6" s="24"/>
      <c r="T6" s="17"/>
    </row>
    <row r="7" spans="1:58">
      <c r="A7" s="461" t="str">
        <f>'pagina 1'!A8</f>
        <v>Forma de învăţământ: Învățământ cu frecvență</v>
      </c>
      <c r="B7" s="461"/>
      <c r="C7" s="461"/>
      <c r="D7" s="461"/>
      <c r="E7" s="461"/>
      <c r="F7" s="461"/>
      <c r="G7" s="23"/>
      <c r="H7" s="23"/>
      <c r="I7" s="23"/>
      <c r="J7" s="25"/>
      <c r="K7" s="25"/>
      <c r="L7" s="25"/>
      <c r="M7" s="25"/>
      <c r="N7" s="25"/>
      <c r="O7" s="25"/>
      <c r="P7" s="25"/>
      <c r="Q7" s="25"/>
      <c r="R7" s="25"/>
      <c r="S7" s="17"/>
      <c r="T7" s="17"/>
    </row>
    <row r="8" spans="1:58">
      <c r="A8" s="461" t="str">
        <f>'pagina 1'!A9</f>
        <v>Durata studiilor: 3 ani (6 semestre)</v>
      </c>
      <c r="B8" s="461"/>
      <c r="C8" s="461"/>
      <c r="D8" s="461"/>
      <c r="E8" s="461"/>
      <c r="F8" s="46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58">
      <c r="A9" s="461" t="str">
        <f>'pagina 1'!A10</f>
        <v>Valabil începând cu anul universitar: 2018-2019</v>
      </c>
      <c r="B9" s="461"/>
      <c r="C9" s="461"/>
      <c r="D9" s="461"/>
      <c r="E9" s="461"/>
      <c r="F9" s="46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58" ht="18.75" customHeight="1">
      <c r="A10" s="462" t="s">
        <v>60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U10" s="26"/>
    </row>
    <row r="11" spans="1:58" ht="13.5" customHeight="1">
      <c r="A11" s="451" t="s">
        <v>13</v>
      </c>
      <c r="B11" s="453" t="s">
        <v>14</v>
      </c>
      <c r="C11" s="505" t="s">
        <v>229</v>
      </c>
      <c r="D11" s="454" t="s">
        <v>61</v>
      </c>
      <c r="E11" s="454"/>
      <c r="F11" s="454"/>
      <c r="G11" s="454"/>
      <c r="H11" s="454"/>
      <c r="I11" s="454"/>
      <c r="J11" s="454"/>
      <c r="K11" s="454" t="s">
        <v>62</v>
      </c>
      <c r="L11" s="454"/>
      <c r="M11" s="454"/>
      <c r="N11" s="454"/>
      <c r="O11" s="454"/>
      <c r="P11" s="454"/>
      <c r="Q11" s="454"/>
      <c r="R11" s="67"/>
      <c r="S11" s="67"/>
      <c r="T11" s="67"/>
    </row>
    <row r="12" spans="1:58" ht="12.75" customHeight="1">
      <c r="A12" s="451"/>
      <c r="B12" s="453"/>
      <c r="C12" s="505"/>
      <c r="D12" s="455" t="s">
        <v>17</v>
      </c>
      <c r="E12" s="456" t="s">
        <v>18</v>
      </c>
      <c r="F12" s="456" t="s">
        <v>19</v>
      </c>
      <c r="G12" s="456" t="s">
        <v>20</v>
      </c>
      <c r="H12" s="456" t="s">
        <v>21</v>
      </c>
      <c r="I12" s="457" t="s">
        <v>22</v>
      </c>
      <c r="J12" s="458" t="s">
        <v>23</v>
      </c>
      <c r="K12" s="455" t="s">
        <v>17</v>
      </c>
      <c r="L12" s="456" t="s">
        <v>18</v>
      </c>
      <c r="M12" s="456" t="s">
        <v>19</v>
      </c>
      <c r="N12" s="456" t="s">
        <v>20</v>
      </c>
      <c r="O12" s="456" t="s">
        <v>21</v>
      </c>
      <c r="P12" s="457" t="s">
        <v>22</v>
      </c>
      <c r="Q12" s="458" t="s">
        <v>23</v>
      </c>
      <c r="R12" s="67"/>
      <c r="S12" s="67"/>
      <c r="T12" s="67"/>
    </row>
    <row r="13" spans="1:58">
      <c r="A13" s="451"/>
      <c r="B13" s="453"/>
      <c r="C13" s="505"/>
      <c r="D13" s="455"/>
      <c r="E13" s="456"/>
      <c r="F13" s="456"/>
      <c r="G13" s="456"/>
      <c r="H13" s="456"/>
      <c r="I13" s="457"/>
      <c r="J13" s="458"/>
      <c r="K13" s="455"/>
      <c r="L13" s="456"/>
      <c r="M13" s="456"/>
      <c r="N13" s="456"/>
      <c r="O13" s="456"/>
      <c r="P13" s="457"/>
      <c r="Q13" s="458"/>
      <c r="R13" s="67"/>
      <c r="S13" s="67"/>
      <c r="T13" s="67"/>
    </row>
    <row r="14" spans="1:58">
      <c r="A14" s="68">
        <v>1</v>
      </c>
      <c r="B14" s="69" t="s">
        <v>236</v>
      </c>
      <c r="C14" s="330" t="s">
        <v>63</v>
      </c>
      <c r="D14" s="331">
        <v>2</v>
      </c>
      <c r="E14" s="298">
        <v>2</v>
      </c>
      <c r="F14" s="332"/>
      <c r="G14" s="332"/>
      <c r="H14" s="332"/>
      <c r="I14" s="298" t="s">
        <v>26</v>
      </c>
      <c r="J14" s="299">
        <v>6</v>
      </c>
      <c r="K14" s="297"/>
      <c r="L14" s="298"/>
      <c r="M14" s="298"/>
      <c r="N14" s="298"/>
      <c r="O14" s="29"/>
      <c r="P14" s="29"/>
      <c r="Q14" s="30"/>
      <c r="R14" s="67"/>
      <c r="S14" s="67"/>
      <c r="T14" s="67"/>
    </row>
    <row r="15" spans="1:58" ht="13.35" customHeight="1">
      <c r="A15" s="68">
        <v>2</v>
      </c>
      <c r="B15" s="44" t="s">
        <v>64</v>
      </c>
      <c r="C15" s="300" t="s">
        <v>65</v>
      </c>
      <c r="D15" s="260">
        <v>2</v>
      </c>
      <c r="E15" s="261"/>
      <c r="F15" s="261">
        <v>2</v>
      </c>
      <c r="G15" s="261"/>
      <c r="H15" s="261"/>
      <c r="I15" s="261" t="s">
        <v>26</v>
      </c>
      <c r="J15" s="262">
        <v>6</v>
      </c>
      <c r="K15" s="260"/>
      <c r="L15" s="261"/>
      <c r="M15" s="261"/>
      <c r="N15" s="261"/>
      <c r="O15" s="33"/>
      <c r="P15" s="33"/>
      <c r="Q15" s="34"/>
      <c r="R15" s="67"/>
      <c r="S15" s="67"/>
      <c r="T15" s="67"/>
    </row>
    <row r="16" spans="1:58">
      <c r="A16" s="68">
        <v>3</v>
      </c>
      <c r="B16" s="237" t="s">
        <v>199</v>
      </c>
      <c r="C16" s="300" t="s">
        <v>66</v>
      </c>
      <c r="D16" s="260">
        <v>2</v>
      </c>
      <c r="E16" s="261"/>
      <c r="F16" s="261">
        <v>1</v>
      </c>
      <c r="G16" s="261"/>
      <c r="H16" s="261"/>
      <c r="I16" s="261" t="s">
        <v>26</v>
      </c>
      <c r="J16" s="262">
        <v>4</v>
      </c>
      <c r="K16" s="260"/>
      <c r="L16" s="261"/>
      <c r="M16" s="261"/>
      <c r="N16" s="261"/>
      <c r="O16" s="33"/>
      <c r="P16" s="33"/>
      <c r="Q16" s="34"/>
      <c r="R16" s="67"/>
      <c r="S16" s="67"/>
      <c r="T16" s="67"/>
    </row>
    <row r="17" spans="1:20">
      <c r="A17" s="68">
        <v>4</v>
      </c>
      <c r="B17" s="236" t="s">
        <v>192</v>
      </c>
      <c r="C17" s="333" t="s">
        <v>68</v>
      </c>
      <c r="D17" s="260">
        <v>2</v>
      </c>
      <c r="E17" s="261">
        <v>1</v>
      </c>
      <c r="F17" s="261"/>
      <c r="G17" s="261"/>
      <c r="H17" s="261"/>
      <c r="I17" s="261" t="s">
        <v>26</v>
      </c>
      <c r="J17" s="262">
        <v>4</v>
      </c>
      <c r="K17" s="260"/>
      <c r="L17" s="261"/>
      <c r="M17" s="261"/>
      <c r="N17" s="261"/>
      <c r="O17" s="33"/>
      <c r="P17" s="33"/>
      <c r="Q17" s="34"/>
      <c r="R17" s="67"/>
      <c r="S17" s="67"/>
      <c r="T17" s="67"/>
    </row>
    <row r="18" spans="1:20" s="35" customFormat="1">
      <c r="A18" s="68">
        <v>5</v>
      </c>
      <c r="B18" s="361" t="s">
        <v>271</v>
      </c>
      <c r="C18" s="330" t="s">
        <v>245</v>
      </c>
      <c r="D18" s="260"/>
      <c r="E18" s="261"/>
      <c r="F18" s="261"/>
      <c r="G18" s="261"/>
      <c r="H18" s="261"/>
      <c r="I18" s="261"/>
      <c r="J18" s="262"/>
      <c r="K18" s="260">
        <v>2</v>
      </c>
      <c r="L18" s="261"/>
      <c r="M18" s="362">
        <v>1</v>
      </c>
      <c r="N18" s="261"/>
      <c r="O18" s="33"/>
      <c r="P18" s="33" t="s">
        <v>26</v>
      </c>
      <c r="Q18" s="363">
        <v>4</v>
      </c>
      <c r="R18" s="71"/>
      <c r="S18" s="71"/>
      <c r="T18" s="67"/>
    </row>
    <row r="19" spans="1:20">
      <c r="A19" s="68">
        <v>6</v>
      </c>
      <c r="B19" s="236" t="s">
        <v>69</v>
      </c>
      <c r="C19" s="300" t="s">
        <v>246</v>
      </c>
      <c r="D19" s="260"/>
      <c r="E19" s="261"/>
      <c r="F19" s="261"/>
      <c r="G19" s="261"/>
      <c r="H19" s="261"/>
      <c r="I19" s="261"/>
      <c r="J19" s="262"/>
      <c r="K19" s="260">
        <v>2</v>
      </c>
      <c r="L19" s="362">
        <v>2</v>
      </c>
      <c r="M19" s="261"/>
      <c r="N19" s="261"/>
      <c r="O19" s="33"/>
      <c r="P19" s="33" t="s">
        <v>26</v>
      </c>
      <c r="Q19" s="363">
        <v>5</v>
      </c>
      <c r="R19" s="67"/>
      <c r="S19" s="67"/>
      <c r="T19" s="67"/>
    </row>
    <row r="20" spans="1:20">
      <c r="A20" s="68">
        <v>7</v>
      </c>
      <c r="B20" s="236" t="s">
        <v>93</v>
      </c>
      <c r="C20" s="300" t="s">
        <v>70</v>
      </c>
      <c r="D20" s="260"/>
      <c r="E20" s="261"/>
      <c r="F20" s="261"/>
      <c r="G20" s="261"/>
      <c r="H20" s="261"/>
      <c r="I20" s="261"/>
      <c r="J20" s="262"/>
      <c r="K20" s="260">
        <v>2</v>
      </c>
      <c r="L20" s="261">
        <v>1</v>
      </c>
      <c r="M20" s="261"/>
      <c r="N20" s="261"/>
      <c r="O20" s="33"/>
      <c r="P20" s="33" t="s">
        <v>26</v>
      </c>
      <c r="Q20" s="34">
        <v>5</v>
      </c>
      <c r="R20" s="67"/>
      <c r="S20" s="67"/>
      <c r="T20" s="67"/>
    </row>
    <row r="21" spans="1:20">
      <c r="A21" s="68">
        <v>8</v>
      </c>
      <c r="B21" s="237" t="s">
        <v>191</v>
      </c>
      <c r="C21" s="300" t="s">
        <v>237</v>
      </c>
      <c r="D21" s="260"/>
      <c r="E21" s="261"/>
      <c r="F21" s="261"/>
      <c r="G21" s="261"/>
      <c r="H21" s="261"/>
      <c r="I21" s="261"/>
      <c r="J21" s="262"/>
      <c r="K21" s="260">
        <v>2</v>
      </c>
      <c r="L21" s="261"/>
      <c r="M21" s="261">
        <v>1</v>
      </c>
      <c r="N21" s="261"/>
      <c r="O21" s="33"/>
      <c r="P21" s="33" t="s">
        <v>26</v>
      </c>
      <c r="Q21" s="34">
        <v>4</v>
      </c>
      <c r="R21" s="67"/>
      <c r="S21" s="67"/>
      <c r="T21" s="67"/>
    </row>
    <row r="22" spans="1:20">
      <c r="A22" s="68">
        <v>9</v>
      </c>
      <c r="B22" s="236" t="s">
        <v>67</v>
      </c>
      <c r="C22" s="31" t="s">
        <v>72</v>
      </c>
      <c r="D22" s="32"/>
      <c r="E22" s="33"/>
      <c r="F22" s="33"/>
      <c r="G22" s="33"/>
      <c r="H22" s="33"/>
      <c r="I22" s="33"/>
      <c r="J22" s="34"/>
      <c r="K22" s="32">
        <v>2</v>
      </c>
      <c r="L22" s="33"/>
      <c r="M22" s="33">
        <v>1</v>
      </c>
      <c r="N22" s="33"/>
      <c r="O22" s="33"/>
      <c r="P22" s="33" t="s">
        <v>17</v>
      </c>
      <c r="Q22" s="34">
        <v>3</v>
      </c>
      <c r="R22" s="67"/>
      <c r="S22" s="67"/>
      <c r="T22" s="67"/>
    </row>
    <row r="23" spans="1:20" ht="13.8" thickBot="1">
      <c r="A23" s="68">
        <v>10</v>
      </c>
      <c r="B23" s="72" t="s">
        <v>209</v>
      </c>
      <c r="C23" s="36" t="s">
        <v>73</v>
      </c>
      <c r="D23" s="73"/>
      <c r="E23" s="74"/>
      <c r="F23" s="74"/>
      <c r="G23" s="74"/>
      <c r="H23" s="49"/>
      <c r="I23" s="49"/>
      <c r="J23" s="50"/>
      <c r="K23" s="73"/>
      <c r="L23" s="74"/>
      <c r="M23" s="74"/>
      <c r="N23" s="74">
        <v>3</v>
      </c>
      <c r="O23" s="49"/>
      <c r="P23" s="49" t="s">
        <v>17</v>
      </c>
      <c r="Q23" s="50">
        <v>3</v>
      </c>
      <c r="R23" s="67"/>
      <c r="S23" s="67"/>
      <c r="T23" s="67"/>
    </row>
    <row r="24" spans="1:20" ht="13.8" thickBot="1">
      <c r="A24" s="473" t="s">
        <v>34</v>
      </c>
      <c r="B24" s="473"/>
      <c r="C24" s="473"/>
      <c r="D24" s="75">
        <f>SUM(D14:D23)</f>
        <v>8</v>
      </c>
      <c r="E24" s="39">
        <f>SUM(E14:E23)</f>
        <v>3</v>
      </c>
      <c r="F24" s="39">
        <f>SUM(F14:F23)</f>
        <v>3</v>
      </c>
      <c r="G24" s="76"/>
      <c r="H24" s="474"/>
      <c r="I24" s="467" t="s">
        <v>35</v>
      </c>
      <c r="J24" s="475">
        <f>SUM(J14:J23)</f>
        <v>20</v>
      </c>
      <c r="K24" s="75">
        <f>SUM(K10:K23)</f>
        <v>10</v>
      </c>
      <c r="L24" s="39">
        <f>SUM(L11:L23)</f>
        <v>3</v>
      </c>
      <c r="M24" s="39">
        <f>SUM(M12:M23)</f>
        <v>3</v>
      </c>
      <c r="N24" s="76">
        <f>SUM(N13:N23)</f>
        <v>3</v>
      </c>
      <c r="O24" s="474"/>
      <c r="P24" s="467" t="s">
        <v>111</v>
      </c>
      <c r="Q24" s="464">
        <f>SUM(Q14:Q23)</f>
        <v>24</v>
      </c>
      <c r="R24" s="67"/>
      <c r="S24" s="67"/>
      <c r="T24" s="67"/>
    </row>
    <row r="25" spans="1:20">
      <c r="A25" s="473"/>
      <c r="B25" s="473"/>
      <c r="C25" s="473"/>
      <c r="D25" s="476">
        <f>SUM(D24:G24)</f>
        <v>14</v>
      </c>
      <c r="E25" s="476"/>
      <c r="F25" s="476"/>
      <c r="G25" s="476"/>
      <c r="H25" s="474"/>
      <c r="I25" s="474"/>
      <c r="J25" s="475"/>
      <c r="K25" s="476">
        <f>SUM(K24:N24)</f>
        <v>19</v>
      </c>
      <c r="L25" s="476"/>
      <c r="M25" s="476"/>
      <c r="N25" s="476"/>
      <c r="O25" s="474"/>
      <c r="P25" s="474"/>
      <c r="Q25" s="464"/>
      <c r="R25" s="67"/>
      <c r="S25" s="67"/>
      <c r="T25" s="67"/>
    </row>
    <row r="26" spans="1:20">
      <c r="A26" s="40"/>
      <c r="B26" s="40"/>
      <c r="C26" s="40"/>
      <c r="D26" s="41"/>
      <c r="E26" s="41"/>
      <c r="F26" s="41"/>
      <c r="G26" s="41"/>
      <c r="H26" s="41"/>
      <c r="I26" s="42"/>
      <c r="J26" s="43"/>
      <c r="K26" s="41"/>
      <c r="L26" s="41"/>
      <c r="M26" s="41"/>
      <c r="N26" s="41"/>
      <c r="O26" s="41"/>
      <c r="P26" s="42"/>
      <c r="Q26" s="43"/>
      <c r="R26" s="67"/>
      <c r="S26" s="67"/>
      <c r="T26" s="67"/>
    </row>
    <row r="27" spans="1:20" ht="12.75" customHeight="1">
      <c r="A27" s="477" t="s">
        <v>13</v>
      </c>
      <c r="B27" s="478" t="s">
        <v>36</v>
      </c>
      <c r="C27" s="501" t="s">
        <v>229</v>
      </c>
      <c r="D27" s="412" t="s">
        <v>61</v>
      </c>
      <c r="E27" s="412"/>
      <c r="F27" s="412"/>
      <c r="G27" s="412"/>
      <c r="H27" s="412"/>
      <c r="I27" s="412"/>
      <c r="J27" s="412"/>
      <c r="K27" s="412" t="s">
        <v>62</v>
      </c>
      <c r="L27" s="412"/>
      <c r="M27" s="412"/>
      <c r="N27" s="412"/>
      <c r="O27" s="412"/>
      <c r="P27" s="412"/>
      <c r="Q27" s="412"/>
      <c r="R27" s="67"/>
      <c r="S27" s="67"/>
      <c r="T27" s="67"/>
    </row>
    <row r="28" spans="1:20" ht="12.75" customHeight="1" thickBot="1">
      <c r="A28" s="477"/>
      <c r="B28" s="478"/>
      <c r="C28" s="501"/>
      <c r="D28" s="469" t="s">
        <v>17</v>
      </c>
      <c r="E28" s="468" t="s">
        <v>18</v>
      </c>
      <c r="F28" s="468" t="s">
        <v>19</v>
      </c>
      <c r="G28" s="468" t="s">
        <v>20</v>
      </c>
      <c r="H28" s="468" t="s">
        <v>21</v>
      </c>
      <c r="I28" s="499" t="s">
        <v>22</v>
      </c>
      <c r="J28" s="458" t="s">
        <v>23</v>
      </c>
      <c r="K28" s="469" t="s">
        <v>17</v>
      </c>
      <c r="L28" s="468" t="s">
        <v>18</v>
      </c>
      <c r="M28" s="468" t="s">
        <v>19</v>
      </c>
      <c r="N28" s="468" t="s">
        <v>20</v>
      </c>
      <c r="O28" s="468" t="s">
        <v>21</v>
      </c>
      <c r="P28" s="499" t="s">
        <v>22</v>
      </c>
      <c r="Q28" s="458" t="s">
        <v>23</v>
      </c>
      <c r="R28" s="67"/>
      <c r="S28" s="67"/>
      <c r="T28" s="67"/>
    </row>
    <row r="29" spans="1:20" ht="11.25" customHeight="1" thickBot="1">
      <c r="A29" s="500"/>
      <c r="B29" s="478"/>
      <c r="C29" s="501"/>
      <c r="D29" s="469"/>
      <c r="E29" s="468"/>
      <c r="F29" s="468"/>
      <c r="G29" s="468"/>
      <c r="H29" s="468"/>
      <c r="I29" s="499"/>
      <c r="J29" s="458"/>
      <c r="K29" s="469"/>
      <c r="L29" s="468"/>
      <c r="M29" s="468"/>
      <c r="N29" s="468"/>
      <c r="O29" s="468"/>
      <c r="P29" s="499"/>
      <c r="Q29" s="458"/>
      <c r="R29" s="67"/>
      <c r="S29" s="67"/>
      <c r="T29" s="67"/>
    </row>
    <row r="30" spans="1:20" ht="11.25" customHeight="1" thickBot="1">
      <c r="A30" s="248">
        <v>11</v>
      </c>
      <c r="B30" s="241" t="s">
        <v>75</v>
      </c>
      <c r="C30" s="77" t="s">
        <v>247</v>
      </c>
      <c r="D30" s="487">
        <v>2</v>
      </c>
      <c r="E30" s="490">
        <v>1</v>
      </c>
      <c r="F30" s="493"/>
      <c r="G30" s="493"/>
      <c r="H30" s="493"/>
      <c r="I30" s="490" t="s">
        <v>17</v>
      </c>
      <c r="J30" s="496">
        <v>3</v>
      </c>
      <c r="K30" s="487"/>
      <c r="L30" s="490"/>
      <c r="M30" s="493"/>
      <c r="N30" s="493"/>
      <c r="O30" s="493"/>
      <c r="P30" s="490"/>
      <c r="Q30" s="496"/>
      <c r="R30" s="67"/>
      <c r="S30" s="67"/>
      <c r="T30" s="67"/>
    </row>
    <row r="31" spans="1:20" ht="11.25" customHeight="1" thickBot="1">
      <c r="A31" s="248">
        <v>12</v>
      </c>
      <c r="B31" s="242" t="s">
        <v>76</v>
      </c>
      <c r="C31" s="78" t="s">
        <v>77</v>
      </c>
      <c r="D31" s="488"/>
      <c r="E31" s="491"/>
      <c r="F31" s="494"/>
      <c r="G31" s="494"/>
      <c r="H31" s="494"/>
      <c r="I31" s="491"/>
      <c r="J31" s="497"/>
      <c r="K31" s="488"/>
      <c r="L31" s="491"/>
      <c r="M31" s="494"/>
      <c r="N31" s="494"/>
      <c r="O31" s="494"/>
      <c r="P31" s="491"/>
      <c r="Q31" s="497"/>
      <c r="R31" s="67"/>
      <c r="S31" s="67"/>
      <c r="T31" s="67"/>
    </row>
    <row r="32" spans="1:20" s="47" customFormat="1" ht="12" customHeight="1" thickBot="1">
      <c r="A32" s="248">
        <v>13</v>
      </c>
      <c r="B32" s="243" t="s">
        <v>80</v>
      </c>
      <c r="C32" s="70" t="s">
        <v>79</v>
      </c>
      <c r="D32" s="489"/>
      <c r="E32" s="492"/>
      <c r="F32" s="495"/>
      <c r="G32" s="495"/>
      <c r="H32" s="495"/>
      <c r="I32" s="492"/>
      <c r="J32" s="498"/>
      <c r="K32" s="489"/>
      <c r="L32" s="492"/>
      <c r="M32" s="495"/>
      <c r="N32" s="495"/>
      <c r="O32" s="495"/>
      <c r="P32" s="492"/>
      <c r="Q32" s="498"/>
      <c r="R32" s="79"/>
      <c r="S32" s="79"/>
      <c r="T32" s="79"/>
    </row>
    <row r="33" spans="1:24" ht="12" customHeight="1" thickBot="1">
      <c r="A33" s="248">
        <v>14</v>
      </c>
      <c r="B33" s="236" t="s">
        <v>201</v>
      </c>
      <c r="C33" s="300" t="s">
        <v>216</v>
      </c>
      <c r="D33" s="425">
        <v>2</v>
      </c>
      <c r="E33" s="382">
        <v>2</v>
      </c>
      <c r="F33" s="382"/>
      <c r="G33" s="382"/>
      <c r="H33" s="382"/>
      <c r="I33" s="382" t="s">
        <v>17</v>
      </c>
      <c r="J33" s="432">
        <v>5</v>
      </c>
      <c r="K33" s="425"/>
      <c r="L33" s="382"/>
      <c r="M33" s="382"/>
      <c r="N33" s="382"/>
      <c r="O33" s="382"/>
      <c r="P33" s="382"/>
      <c r="Q33" s="502"/>
      <c r="R33" s="263"/>
      <c r="S33" s="263"/>
      <c r="T33" s="263"/>
      <c r="U33" s="263"/>
      <c r="V33" s="263"/>
      <c r="W33" s="263"/>
      <c r="X33" s="263"/>
    </row>
    <row r="34" spans="1:24" ht="12.75" customHeight="1" thickBot="1">
      <c r="A34" s="248">
        <v>15</v>
      </c>
      <c r="B34" s="236" t="s">
        <v>44</v>
      </c>
      <c r="C34" s="300" t="s">
        <v>249</v>
      </c>
      <c r="D34" s="426"/>
      <c r="E34" s="383"/>
      <c r="F34" s="383"/>
      <c r="G34" s="383"/>
      <c r="H34" s="383"/>
      <c r="I34" s="383"/>
      <c r="J34" s="433"/>
      <c r="K34" s="426"/>
      <c r="L34" s="383"/>
      <c r="M34" s="383"/>
      <c r="N34" s="383"/>
      <c r="O34" s="383"/>
      <c r="P34" s="383"/>
      <c r="Q34" s="503"/>
      <c r="R34" s="263"/>
      <c r="S34" s="263"/>
      <c r="T34" s="263"/>
      <c r="U34" s="263"/>
      <c r="V34" s="263"/>
      <c r="W34" s="263"/>
      <c r="X34" s="263"/>
    </row>
    <row r="35" spans="1:24" ht="12.75" customHeight="1" thickBot="1">
      <c r="A35" s="248">
        <v>16</v>
      </c>
      <c r="B35" s="236" t="s">
        <v>45</v>
      </c>
      <c r="C35" s="300" t="s">
        <v>250</v>
      </c>
      <c r="D35" s="427"/>
      <c r="E35" s="384"/>
      <c r="F35" s="384"/>
      <c r="G35" s="384"/>
      <c r="H35" s="384"/>
      <c r="I35" s="384"/>
      <c r="J35" s="434"/>
      <c r="K35" s="427"/>
      <c r="L35" s="384"/>
      <c r="M35" s="384"/>
      <c r="N35" s="384"/>
      <c r="O35" s="384"/>
      <c r="P35" s="384"/>
      <c r="Q35" s="504"/>
      <c r="R35" s="263"/>
      <c r="S35" s="263"/>
      <c r="T35" s="263"/>
      <c r="U35" s="263"/>
      <c r="V35" s="263"/>
      <c r="W35" s="263"/>
      <c r="X35" s="263"/>
    </row>
    <row r="36" spans="1:24" ht="13.8" thickBot="1">
      <c r="A36" s="248">
        <v>17</v>
      </c>
      <c r="B36" s="245" t="s">
        <v>210</v>
      </c>
      <c r="C36" s="31" t="s">
        <v>248</v>
      </c>
      <c r="D36" s="486"/>
      <c r="E36" s="479"/>
      <c r="F36" s="479">
        <v>1</v>
      </c>
      <c r="G36" s="482"/>
      <c r="H36" s="482"/>
      <c r="I36" s="479" t="s">
        <v>17</v>
      </c>
      <c r="J36" s="481" t="s">
        <v>42</v>
      </c>
      <c r="K36" s="486"/>
      <c r="L36" s="482"/>
      <c r="M36" s="482"/>
      <c r="N36" s="482"/>
      <c r="O36" s="482"/>
      <c r="P36" s="482"/>
      <c r="Q36" s="483"/>
      <c r="U36" s="2"/>
      <c r="V36" s="2"/>
    </row>
    <row r="37" spans="1:24" ht="13.8" thickBot="1">
      <c r="A37" s="353">
        <v>18</v>
      </c>
      <c r="B37" s="356" t="s">
        <v>211</v>
      </c>
      <c r="C37" s="354" t="s">
        <v>251</v>
      </c>
      <c r="D37" s="486"/>
      <c r="E37" s="479"/>
      <c r="F37" s="479"/>
      <c r="G37" s="482"/>
      <c r="H37" s="482"/>
      <c r="I37" s="479"/>
      <c r="J37" s="481"/>
      <c r="K37" s="486"/>
      <c r="L37" s="482"/>
      <c r="M37" s="482"/>
      <c r="N37" s="482"/>
      <c r="O37" s="482"/>
      <c r="P37" s="482"/>
      <c r="Q37" s="483"/>
      <c r="U37" s="2"/>
      <c r="V37" s="2"/>
    </row>
    <row r="38" spans="1:24" ht="13.8" thickBot="1">
      <c r="A38" s="353">
        <v>19</v>
      </c>
      <c r="B38" s="357" t="s">
        <v>212</v>
      </c>
      <c r="C38" s="355" t="s">
        <v>252</v>
      </c>
      <c r="D38" s="512"/>
      <c r="E38" s="507"/>
      <c r="F38" s="510">
        <v>2</v>
      </c>
      <c r="G38" s="507"/>
      <c r="H38" s="507"/>
      <c r="I38" s="510" t="s">
        <v>17</v>
      </c>
      <c r="J38" s="514">
        <v>2</v>
      </c>
      <c r="K38" s="506"/>
      <c r="L38" s="507"/>
      <c r="M38" s="507"/>
      <c r="N38" s="507"/>
      <c r="O38" s="507"/>
      <c r="P38" s="507"/>
      <c r="Q38" s="508"/>
    </row>
    <row r="39" spans="1:24" ht="13.8" thickBot="1">
      <c r="A39" s="248">
        <v>20</v>
      </c>
      <c r="B39" s="45" t="s">
        <v>213</v>
      </c>
      <c r="C39" s="88" t="s">
        <v>254</v>
      </c>
      <c r="D39" s="513"/>
      <c r="E39" s="507"/>
      <c r="F39" s="510"/>
      <c r="G39" s="507"/>
      <c r="H39" s="507"/>
      <c r="I39" s="510"/>
      <c r="J39" s="514"/>
      <c r="K39" s="506"/>
      <c r="L39" s="507"/>
      <c r="M39" s="507"/>
      <c r="N39" s="507"/>
      <c r="O39" s="507"/>
      <c r="P39" s="507"/>
      <c r="Q39" s="508"/>
    </row>
    <row r="40" spans="1:24" ht="13.8" thickBot="1">
      <c r="A40" s="248">
        <v>21</v>
      </c>
      <c r="B40" s="46" t="s">
        <v>214</v>
      </c>
      <c r="C40" s="88" t="s">
        <v>217</v>
      </c>
      <c r="D40" s="506"/>
      <c r="E40" s="507"/>
      <c r="F40" s="507"/>
      <c r="G40" s="507"/>
      <c r="H40" s="507"/>
      <c r="I40" s="507"/>
      <c r="J40" s="509"/>
      <c r="K40" s="506"/>
      <c r="L40" s="510">
        <v>2</v>
      </c>
      <c r="M40" s="507"/>
      <c r="N40" s="507"/>
      <c r="O40" s="507"/>
      <c r="P40" s="510" t="s">
        <v>17</v>
      </c>
      <c r="Q40" s="511">
        <v>2</v>
      </c>
    </row>
    <row r="41" spans="1:24" ht="13.8" thickBot="1">
      <c r="A41" s="248">
        <v>22</v>
      </c>
      <c r="B41" s="46" t="s">
        <v>215</v>
      </c>
      <c r="C41" s="88" t="s">
        <v>253</v>
      </c>
      <c r="D41" s="506"/>
      <c r="E41" s="507"/>
      <c r="F41" s="507"/>
      <c r="G41" s="507"/>
      <c r="H41" s="507"/>
      <c r="I41" s="507"/>
      <c r="J41" s="509"/>
      <c r="K41" s="506"/>
      <c r="L41" s="510"/>
      <c r="M41" s="507"/>
      <c r="N41" s="507"/>
      <c r="O41" s="507"/>
      <c r="P41" s="510"/>
      <c r="Q41" s="511"/>
    </row>
    <row r="42" spans="1:24" ht="13.8" thickBot="1">
      <c r="A42" s="248">
        <v>23</v>
      </c>
      <c r="B42" s="244" t="s">
        <v>210</v>
      </c>
      <c r="C42" s="31" t="s">
        <v>265</v>
      </c>
      <c r="D42" s="486"/>
      <c r="E42" s="479"/>
      <c r="F42" s="479"/>
      <c r="G42" s="482"/>
      <c r="H42" s="482"/>
      <c r="I42" s="479"/>
      <c r="J42" s="481"/>
      <c r="K42" s="486"/>
      <c r="L42" s="482"/>
      <c r="M42" s="479">
        <v>1</v>
      </c>
      <c r="N42" s="482"/>
      <c r="O42" s="482"/>
      <c r="P42" s="479" t="s">
        <v>17</v>
      </c>
      <c r="Q42" s="481" t="s">
        <v>42</v>
      </c>
      <c r="U42" s="2"/>
      <c r="V42" s="2"/>
    </row>
    <row r="43" spans="1:24" ht="13.8" thickBot="1">
      <c r="A43" s="248">
        <v>24</v>
      </c>
      <c r="B43" s="245" t="s">
        <v>211</v>
      </c>
      <c r="C43" s="31" t="s">
        <v>266</v>
      </c>
      <c r="D43" s="486"/>
      <c r="E43" s="479"/>
      <c r="F43" s="479"/>
      <c r="G43" s="482"/>
      <c r="H43" s="482"/>
      <c r="I43" s="479"/>
      <c r="J43" s="481"/>
      <c r="K43" s="486"/>
      <c r="L43" s="482"/>
      <c r="M43" s="479"/>
      <c r="N43" s="482"/>
      <c r="O43" s="482"/>
      <c r="P43" s="479"/>
      <c r="Q43" s="481"/>
      <c r="U43" s="2"/>
      <c r="V43" s="2"/>
    </row>
    <row r="44" spans="1:24" ht="12" customHeight="1" thickBot="1">
      <c r="A44" s="248">
        <v>25</v>
      </c>
      <c r="B44" s="242" t="s">
        <v>81</v>
      </c>
      <c r="C44" s="78" t="s">
        <v>267</v>
      </c>
      <c r="D44" s="484"/>
      <c r="E44" s="479"/>
      <c r="F44" s="480"/>
      <c r="G44" s="480"/>
      <c r="H44" s="480"/>
      <c r="I44" s="479"/>
      <c r="J44" s="481"/>
      <c r="K44" s="485">
        <v>2</v>
      </c>
      <c r="L44" s="479">
        <v>1</v>
      </c>
      <c r="M44" s="480"/>
      <c r="N44" s="480"/>
      <c r="O44" s="480"/>
      <c r="P44" s="479" t="s">
        <v>17</v>
      </c>
      <c r="Q44" s="481">
        <v>4</v>
      </c>
      <c r="R44" s="67"/>
      <c r="S44" s="67"/>
      <c r="T44" s="67"/>
    </row>
    <row r="45" spans="1:24" ht="12.75" customHeight="1" thickBot="1">
      <c r="A45" s="248">
        <v>26</v>
      </c>
      <c r="B45" s="242" t="s">
        <v>82</v>
      </c>
      <c r="C45" s="80" t="s">
        <v>268</v>
      </c>
      <c r="D45" s="484"/>
      <c r="E45" s="479"/>
      <c r="F45" s="480"/>
      <c r="G45" s="480"/>
      <c r="H45" s="480"/>
      <c r="I45" s="479"/>
      <c r="J45" s="481"/>
      <c r="K45" s="485"/>
      <c r="L45" s="479"/>
      <c r="M45" s="480"/>
      <c r="N45" s="480"/>
      <c r="O45" s="480"/>
      <c r="P45" s="479"/>
      <c r="Q45" s="481"/>
      <c r="R45" s="67"/>
      <c r="S45" s="67"/>
      <c r="T45" s="67"/>
    </row>
    <row r="46" spans="1:24" ht="13.8" thickBot="1">
      <c r="A46" s="472" t="s">
        <v>48</v>
      </c>
      <c r="B46" s="473"/>
      <c r="C46" s="473"/>
      <c r="D46" s="75">
        <f>SUM(D30:D45)</f>
        <v>4</v>
      </c>
      <c r="E46" s="39">
        <f>SUM(E30:E45)</f>
        <v>3</v>
      </c>
      <c r="F46" s="39">
        <f>SUM(F30:F45)</f>
        <v>3</v>
      </c>
      <c r="G46" s="76"/>
      <c r="H46" s="474"/>
      <c r="I46" s="467" t="s">
        <v>240</v>
      </c>
      <c r="J46" s="475">
        <f>SUM(J30:J45)</f>
        <v>10</v>
      </c>
      <c r="K46" s="75">
        <f>SUM(K30:K45)</f>
        <v>2</v>
      </c>
      <c r="L46" s="39">
        <f>SUM(L30:L45)</f>
        <v>3</v>
      </c>
      <c r="M46" s="39"/>
      <c r="N46" s="76"/>
      <c r="O46" s="474"/>
      <c r="P46" s="467" t="s">
        <v>49</v>
      </c>
      <c r="Q46" s="464">
        <f>SUM(Q30:Q45)</f>
        <v>6</v>
      </c>
      <c r="R46" s="67"/>
      <c r="S46" s="67"/>
      <c r="T46" s="67"/>
    </row>
    <row r="47" spans="1:24" ht="13.8" thickBot="1">
      <c r="A47" s="473"/>
      <c r="B47" s="473"/>
      <c r="C47" s="473"/>
      <c r="D47" s="476">
        <f>SUM(D46:G46)</f>
        <v>10</v>
      </c>
      <c r="E47" s="476"/>
      <c r="F47" s="476"/>
      <c r="G47" s="476"/>
      <c r="H47" s="474"/>
      <c r="I47" s="474"/>
      <c r="J47" s="475"/>
      <c r="K47" s="476">
        <f>SUM(K46:N46)</f>
        <v>5</v>
      </c>
      <c r="L47" s="476"/>
      <c r="M47" s="476"/>
      <c r="N47" s="476"/>
      <c r="O47" s="474"/>
      <c r="P47" s="474"/>
      <c r="Q47" s="464"/>
      <c r="R47" s="67"/>
      <c r="S47" s="67"/>
      <c r="T47" s="67"/>
    </row>
    <row r="48" spans="1:24">
      <c r="A48" s="40"/>
      <c r="B48" s="40"/>
      <c r="C48" s="40"/>
      <c r="D48" s="41"/>
      <c r="E48" s="41"/>
      <c r="F48" s="41"/>
      <c r="G48" s="41"/>
      <c r="H48" s="40"/>
      <c r="I48" s="40"/>
      <c r="J48" s="43"/>
      <c r="K48" s="41"/>
      <c r="L48" s="41"/>
      <c r="M48" s="41"/>
      <c r="N48" s="41"/>
      <c r="O48" s="51"/>
      <c r="P48" s="40"/>
      <c r="Q48" s="43"/>
      <c r="R48" s="67"/>
      <c r="S48" s="67"/>
      <c r="T48" s="67"/>
    </row>
    <row r="49" spans="1:25">
      <c r="A49" s="40"/>
      <c r="B49" s="82" t="s">
        <v>50</v>
      </c>
      <c r="C49" s="83"/>
      <c r="D49" s="84">
        <f>D24+D46</f>
        <v>12</v>
      </c>
      <c r="E49" s="85">
        <f>E24+E46</f>
        <v>6</v>
      </c>
      <c r="F49" s="85">
        <f>F24+F46</f>
        <v>6</v>
      </c>
      <c r="G49" s="85"/>
      <c r="H49" s="467"/>
      <c r="I49" s="467" t="s">
        <v>235</v>
      </c>
      <c r="J49" s="470">
        <f>J24+J46</f>
        <v>30</v>
      </c>
      <c r="K49" s="84">
        <f>K24+K46</f>
        <v>12</v>
      </c>
      <c r="L49" s="85">
        <f>L24+L46</f>
        <v>6</v>
      </c>
      <c r="M49" s="85">
        <f>M24+M46</f>
        <v>3</v>
      </c>
      <c r="N49" s="85">
        <f>N24+N46</f>
        <v>3</v>
      </c>
      <c r="O49" s="467"/>
      <c r="P49" s="467" t="s">
        <v>264</v>
      </c>
      <c r="Q49" s="470">
        <f>SUM(Q24+Q46)</f>
        <v>30</v>
      </c>
      <c r="R49" s="67"/>
      <c r="S49" s="67"/>
      <c r="T49" s="67"/>
    </row>
    <row r="50" spans="1:25">
      <c r="A50" s="40"/>
      <c r="B50" s="82"/>
      <c r="C50" s="83"/>
      <c r="D50" s="471">
        <f>D25+D47</f>
        <v>24</v>
      </c>
      <c r="E50" s="471"/>
      <c r="F50" s="471"/>
      <c r="G50" s="471"/>
      <c r="H50" s="467"/>
      <c r="I50" s="467"/>
      <c r="J50" s="470"/>
      <c r="K50" s="471">
        <f>K25+K47</f>
        <v>24</v>
      </c>
      <c r="L50" s="471"/>
      <c r="M50" s="471"/>
      <c r="N50" s="471"/>
      <c r="O50" s="467"/>
      <c r="P50" s="467"/>
      <c r="Q50" s="470"/>
      <c r="R50" s="67"/>
      <c r="S50" s="67"/>
      <c r="T50" s="67"/>
    </row>
    <row r="51" spans="1:25">
      <c r="A51" s="40"/>
      <c r="B51" s="40"/>
      <c r="C51" s="40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67"/>
      <c r="S51" s="67"/>
      <c r="T51" s="67"/>
    </row>
    <row r="52" spans="1:25">
      <c r="A52" s="477" t="s">
        <v>13</v>
      </c>
      <c r="B52" s="478" t="s">
        <v>52</v>
      </c>
      <c r="C52" s="477" t="s">
        <v>229</v>
      </c>
      <c r="D52" s="412" t="s">
        <v>61</v>
      </c>
      <c r="E52" s="412"/>
      <c r="F52" s="412"/>
      <c r="G52" s="412"/>
      <c r="H52" s="412"/>
      <c r="I52" s="412"/>
      <c r="J52" s="412"/>
      <c r="K52" s="412" t="s">
        <v>62</v>
      </c>
      <c r="L52" s="412"/>
      <c r="M52" s="412"/>
      <c r="N52" s="412"/>
      <c r="O52" s="412"/>
      <c r="P52" s="412"/>
      <c r="Q52" s="412"/>
      <c r="R52" s="67"/>
      <c r="S52" s="67"/>
      <c r="T52" s="67"/>
    </row>
    <row r="53" spans="1:25" s="87" customFormat="1" ht="10.8" thickBot="1">
      <c r="A53" s="477"/>
      <c r="B53" s="478"/>
      <c r="C53" s="477"/>
      <c r="D53" s="469" t="s">
        <v>17</v>
      </c>
      <c r="E53" s="468" t="s">
        <v>18</v>
      </c>
      <c r="F53" s="468" t="s">
        <v>19</v>
      </c>
      <c r="G53" s="468" t="s">
        <v>20</v>
      </c>
      <c r="H53" s="468" t="s">
        <v>21</v>
      </c>
      <c r="I53" s="457" t="s">
        <v>22</v>
      </c>
      <c r="J53" s="458" t="s">
        <v>23</v>
      </c>
      <c r="K53" s="469" t="s">
        <v>17</v>
      </c>
      <c r="L53" s="468" t="s">
        <v>18</v>
      </c>
      <c r="M53" s="468" t="s">
        <v>19</v>
      </c>
      <c r="N53" s="468" t="s">
        <v>20</v>
      </c>
      <c r="O53" s="468" t="s">
        <v>21</v>
      </c>
      <c r="P53" s="457" t="s">
        <v>22</v>
      </c>
      <c r="Q53" s="458" t="s">
        <v>23</v>
      </c>
      <c r="R53" s="86"/>
      <c r="S53" s="86"/>
      <c r="T53" s="86"/>
    </row>
    <row r="54" spans="1:25" ht="13.8" thickBot="1">
      <c r="A54" s="477"/>
      <c r="B54" s="478"/>
      <c r="C54" s="477"/>
      <c r="D54" s="410"/>
      <c r="E54" s="403"/>
      <c r="F54" s="403"/>
      <c r="G54" s="403"/>
      <c r="H54" s="403"/>
      <c r="I54" s="408"/>
      <c r="J54" s="409"/>
      <c r="K54" s="410"/>
      <c r="L54" s="403"/>
      <c r="M54" s="403"/>
      <c r="N54" s="403"/>
      <c r="O54" s="403"/>
      <c r="P54" s="408"/>
      <c r="Q54" s="409"/>
      <c r="R54" s="67"/>
      <c r="S54" s="67"/>
      <c r="T54" s="67"/>
    </row>
    <row r="55" spans="1:25" s="87" customFormat="1" ht="10.199999999999999">
      <c r="A55" s="31">
        <v>27</v>
      </c>
      <c r="B55" s="44" t="s">
        <v>86</v>
      </c>
      <c r="C55" s="88" t="s">
        <v>269</v>
      </c>
      <c r="D55" s="220">
        <v>2</v>
      </c>
      <c r="E55" s="221">
        <v>2</v>
      </c>
      <c r="F55" s="222"/>
      <c r="G55" s="222"/>
      <c r="H55" s="222"/>
      <c r="I55" s="221" t="s">
        <v>26</v>
      </c>
      <c r="J55" s="228">
        <v>5</v>
      </c>
      <c r="K55" s="230"/>
      <c r="L55" s="221"/>
      <c r="M55" s="221"/>
      <c r="N55" s="221"/>
      <c r="O55" s="221"/>
      <c r="P55" s="221"/>
      <c r="Q55" s="223"/>
      <c r="R55" s="83"/>
      <c r="S55" s="83"/>
      <c r="T55" s="83"/>
    </row>
    <row r="56" spans="1:25" ht="13.8" thickBot="1">
      <c r="A56" s="31">
        <v>28</v>
      </c>
      <c r="B56" s="89" t="s">
        <v>87</v>
      </c>
      <c r="C56" s="53" t="s">
        <v>270</v>
      </c>
      <c r="D56" s="224"/>
      <c r="E56" s="225"/>
      <c r="F56" s="226"/>
      <c r="G56" s="226"/>
      <c r="H56" s="226"/>
      <c r="I56" s="225"/>
      <c r="J56" s="229"/>
      <c r="K56" s="231">
        <v>2</v>
      </c>
      <c r="L56" s="225">
        <v>2</v>
      </c>
      <c r="M56" s="225"/>
      <c r="N56" s="225"/>
      <c r="O56" s="225"/>
      <c r="P56" s="225" t="s">
        <v>26</v>
      </c>
      <c r="Q56" s="227">
        <v>5</v>
      </c>
      <c r="R56" s="67"/>
      <c r="S56" s="67"/>
      <c r="T56" s="67"/>
    </row>
    <row r="57" spans="1:25" ht="13.8" thickBot="1">
      <c r="A57" s="405" t="s">
        <v>88</v>
      </c>
      <c r="B57" s="405"/>
      <c r="C57" s="405"/>
      <c r="D57" s="219">
        <f>SUM(D55:D56)</f>
        <v>2</v>
      </c>
      <c r="E57" s="218">
        <f>SUM(E55:E56)</f>
        <v>2</v>
      </c>
      <c r="F57" s="218">
        <f>SUM(F56:F56)</f>
        <v>0</v>
      </c>
      <c r="G57" s="218"/>
      <c r="H57" s="466"/>
      <c r="I57" s="466" t="s">
        <v>55</v>
      </c>
      <c r="J57" s="463">
        <f>SUM(J56:J56)</f>
        <v>0</v>
      </c>
      <c r="K57" s="219">
        <f>SUM(K56:K56)</f>
        <v>2</v>
      </c>
      <c r="L57" s="218">
        <f>SUM(L56:L56)</f>
        <v>2</v>
      </c>
      <c r="M57" s="218"/>
      <c r="N57" s="218"/>
      <c r="O57" s="466"/>
      <c r="P57" s="466" t="s">
        <v>55</v>
      </c>
      <c r="Q57" s="463">
        <f>SUM(Q56:Q56)</f>
        <v>5</v>
      </c>
      <c r="R57" s="67"/>
      <c r="S57" s="67"/>
      <c r="T57" s="67"/>
    </row>
    <row r="58" spans="1:25" ht="13.8" thickBot="1">
      <c r="A58" s="405"/>
      <c r="B58" s="405"/>
      <c r="C58" s="405"/>
      <c r="D58" s="465">
        <f>SUM(D57:G57)</f>
        <v>4</v>
      </c>
      <c r="E58" s="465"/>
      <c r="F58" s="465"/>
      <c r="G58" s="465"/>
      <c r="H58" s="467"/>
      <c r="I58" s="467"/>
      <c r="J58" s="464"/>
      <c r="K58" s="465">
        <f>SUM(K57:N57)</f>
        <v>4</v>
      </c>
      <c r="L58" s="465"/>
      <c r="M58" s="465"/>
      <c r="N58" s="465"/>
      <c r="O58" s="467"/>
      <c r="P58" s="467"/>
      <c r="Q58" s="464"/>
      <c r="R58" s="67"/>
      <c r="S58" s="67"/>
      <c r="T58" s="67"/>
    </row>
    <row r="59" spans="1:25">
      <c r="A59" s="40"/>
      <c r="B59" s="385" t="s">
        <v>56</v>
      </c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67"/>
      <c r="S59" s="67"/>
      <c r="T59" s="67"/>
    </row>
    <row r="60" spans="1:25">
      <c r="A60" s="40"/>
      <c r="B60" s="61" t="s">
        <v>57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1:25">
      <c r="A61" s="63"/>
      <c r="B61" s="64"/>
      <c r="C61" s="65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T61" s="90"/>
      <c r="U61" s="90"/>
      <c r="V61" s="90"/>
      <c r="W61" s="90"/>
      <c r="X61" s="90"/>
      <c r="Y61" s="91"/>
    </row>
    <row r="62" spans="1:25">
      <c r="A62" s="386" t="str">
        <f>'an I'!A59</f>
        <v xml:space="preserve">     Rector,                           Decan,                 Director departament,        Responsabil program de studii,</v>
      </c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</row>
    <row r="63" spans="1:25" s="66" customFormat="1" ht="33" customHeight="1">
      <c r="A63" s="404" t="str">
        <f>'an I'!A60</f>
        <v xml:space="preserve">  Prof. Univ. dr.              Conf. univ. dr.                       Conf. univ. dr.                         Conf. univ. dr.
Valentin POPA       Aurora Adina COLOMEISCHI       Otilia CLIPA                Aurora Adina COLOMEISCHI</v>
      </c>
      <c r="B63" s="404"/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</row>
  </sheetData>
  <sheetProtection selectLockedCells="1" selectUnlockedCells="1"/>
  <mergeCells count="202">
    <mergeCell ref="M42:M43"/>
    <mergeCell ref="N42:N43"/>
    <mergeCell ref="O42:O43"/>
    <mergeCell ref="P42:P43"/>
    <mergeCell ref="Q42:Q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O38:O39"/>
    <mergeCell ref="P38:P39"/>
    <mergeCell ref="Q38:Q39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J33:J35"/>
    <mergeCell ref="K33:K35"/>
    <mergeCell ref="L33:L35"/>
    <mergeCell ref="M33:M35"/>
    <mergeCell ref="N33:N35"/>
    <mergeCell ref="M38:M39"/>
    <mergeCell ref="N38:N39"/>
    <mergeCell ref="O33:O35"/>
    <mergeCell ref="P33:P35"/>
    <mergeCell ref="Q33:Q35"/>
    <mergeCell ref="A1:C1"/>
    <mergeCell ref="A2:C2"/>
    <mergeCell ref="A3:P3"/>
    <mergeCell ref="A5:F5"/>
    <mergeCell ref="A6:F6"/>
    <mergeCell ref="A7:F7"/>
    <mergeCell ref="A8:F8"/>
    <mergeCell ref="A9:F9"/>
    <mergeCell ref="A10:Q10"/>
    <mergeCell ref="A11:A13"/>
    <mergeCell ref="B11:B13"/>
    <mergeCell ref="C11:C13"/>
    <mergeCell ref="D11:J11"/>
    <mergeCell ref="K11:Q11"/>
    <mergeCell ref="D12:D13"/>
    <mergeCell ref="E12:E13"/>
    <mergeCell ref="L12:L13"/>
    <mergeCell ref="M12:M13"/>
    <mergeCell ref="N12:N13"/>
    <mergeCell ref="O12:O13"/>
    <mergeCell ref="P12:P13"/>
    <mergeCell ref="Q12:Q13"/>
    <mergeCell ref="F12:F13"/>
    <mergeCell ref="G12:G13"/>
    <mergeCell ref="H12:H13"/>
    <mergeCell ref="I12:I13"/>
    <mergeCell ref="J12:J13"/>
    <mergeCell ref="K12:K13"/>
    <mergeCell ref="A27:A29"/>
    <mergeCell ref="B27:B29"/>
    <mergeCell ref="C27:C29"/>
    <mergeCell ref="D27:J27"/>
    <mergeCell ref="K27:Q27"/>
    <mergeCell ref="D28:D29"/>
    <mergeCell ref="E28:E29"/>
    <mergeCell ref="A24:C25"/>
    <mergeCell ref="H24:H25"/>
    <mergeCell ref="I24:I25"/>
    <mergeCell ref="J24:J25"/>
    <mergeCell ref="O24:O25"/>
    <mergeCell ref="P24:P25"/>
    <mergeCell ref="F28:F29"/>
    <mergeCell ref="G28:G29"/>
    <mergeCell ref="H28:H29"/>
    <mergeCell ref="I28:I29"/>
    <mergeCell ref="J28:J29"/>
    <mergeCell ref="K28:K29"/>
    <mergeCell ref="Q24:Q25"/>
    <mergeCell ref="D25:G25"/>
    <mergeCell ref="K25:N25"/>
    <mergeCell ref="J30:J32"/>
    <mergeCell ref="K30:K32"/>
    <mergeCell ref="L30:L32"/>
    <mergeCell ref="M30:M32"/>
    <mergeCell ref="N30:N32"/>
    <mergeCell ref="O30:O32"/>
    <mergeCell ref="P30:P32"/>
    <mergeCell ref="Q30:Q32"/>
    <mergeCell ref="L28:L29"/>
    <mergeCell ref="M28:M29"/>
    <mergeCell ref="N28:N29"/>
    <mergeCell ref="O28:O29"/>
    <mergeCell ref="P28:P29"/>
    <mergeCell ref="Q28:Q29"/>
    <mergeCell ref="F36:F37"/>
    <mergeCell ref="G36:G37"/>
    <mergeCell ref="H36:H37"/>
    <mergeCell ref="I36:I37"/>
    <mergeCell ref="D30:D32"/>
    <mergeCell ref="E30:E32"/>
    <mergeCell ref="F30:F32"/>
    <mergeCell ref="G30:G32"/>
    <mergeCell ref="H30:H32"/>
    <mergeCell ref="I30:I32"/>
    <mergeCell ref="D33:D35"/>
    <mergeCell ref="E33:E35"/>
    <mergeCell ref="F33:F35"/>
    <mergeCell ref="G33:G35"/>
    <mergeCell ref="H33:H35"/>
    <mergeCell ref="I33:I35"/>
    <mergeCell ref="L44:L45"/>
    <mergeCell ref="M44:M45"/>
    <mergeCell ref="N44:N45"/>
    <mergeCell ref="O44:O45"/>
    <mergeCell ref="P44:P45"/>
    <mergeCell ref="Q44:Q45"/>
    <mergeCell ref="P36:P37"/>
    <mergeCell ref="Q36:Q37"/>
    <mergeCell ref="D44:D45"/>
    <mergeCell ref="E44:E45"/>
    <mergeCell ref="F44:F45"/>
    <mergeCell ref="G44:G45"/>
    <mergeCell ref="H44:H45"/>
    <mergeCell ref="I44:I45"/>
    <mergeCell ref="J44:J45"/>
    <mergeCell ref="K44:K45"/>
    <mergeCell ref="J36:J37"/>
    <mergeCell ref="K36:K37"/>
    <mergeCell ref="L36:L37"/>
    <mergeCell ref="M36:M37"/>
    <mergeCell ref="N36:N37"/>
    <mergeCell ref="O36:O37"/>
    <mergeCell ref="D36:D37"/>
    <mergeCell ref="E36:E37"/>
    <mergeCell ref="A46:C47"/>
    <mergeCell ref="H46:H47"/>
    <mergeCell ref="I46:I47"/>
    <mergeCell ref="J46:J47"/>
    <mergeCell ref="O46:O47"/>
    <mergeCell ref="P46:P47"/>
    <mergeCell ref="Q46:Q47"/>
    <mergeCell ref="D47:G47"/>
    <mergeCell ref="A52:A54"/>
    <mergeCell ref="B52:B54"/>
    <mergeCell ref="C52:C54"/>
    <mergeCell ref="D52:J52"/>
    <mergeCell ref="K52:Q52"/>
    <mergeCell ref="D53:D54"/>
    <mergeCell ref="E53:E54"/>
    <mergeCell ref="K47:N47"/>
    <mergeCell ref="H49:H50"/>
    <mergeCell ref="I49:I50"/>
    <mergeCell ref="J49:J50"/>
    <mergeCell ref="O49:O50"/>
    <mergeCell ref="P49:P50"/>
    <mergeCell ref="Q53:Q54"/>
    <mergeCell ref="F53:F54"/>
    <mergeCell ref="G53:G54"/>
    <mergeCell ref="H53:H54"/>
    <mergeCell ref="I53:I54"/>
    <mergeCell ref="J53:J54"/>
    <mergeCell ref="K53:K54"/>
    <mergeCell ref="Q49:Q50"/>
    <mergeCell ref="D50:G50"/>
    <mergeCell ref="K50:N50"/>
    <mergeCell ref="L53:L54"/>
    <mergeCell ref="M53:M54"/>
    <mergeCell ref="N53:N54"/>
    <mergeCell ref="O53:O54"/>
    <mergeCell ref="P53:P54"/>
    <mergeCell ref="Q57:Q58"/>
    <mergeCell ref="D58:G58"/>
    <mergeCell ref="K58:N58"/>
    <mergeCell ref="B59:Q59"/>
    <mergeCell ref="A62:Q62"/>
    <mergeCell ref="A63:Q63"/>
    <mergeCell ref="A57:C58"/>
    <mergeCell ref="H57:H58"/>
    <mergeCell ref="I57:I58"/>
    <mergeCell ref="J57:J58"/>
    <mergeCell ref="O57:O58"/>
    <mergeCell ref="P57:P58"/>
  </mergeCells>
  <pageMargins left="0.39374999999999999" right="0.39374999999999999" top="0.47222222222222221" bottom="0.51180555555555551" header="0.51180555555555551" footer="0.51180555555555551"/>
  <pageSetup firstPageNumber="0" orientation="portrait" horizontalDpi="300" verticalDpi="300" r:id="rId1"/>
  <headerFooter alignWithMargins="0">
    <oddFooter>&amp;R3/7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58"/>
  <sheetViews>
    <sheetView topLeftCell="A13" workbookViewId="0">
      <selection activeCell="X34" sqref="X34"/>
    </sheetView>
  </sheetViews>
  <sheetFormatPr defaultRowHeight="13.2"/>
  <cols>
    <col min="1" max="1" width="3.33203125" customWidth="1"/>
    <col min="2" max="2" width="36.5546875" customWidth="1"/>
    <col min="3" max="3" width="13.33203125" style="13" customWidth="1"/>
    <col min="4" max="6" width="2.44140625" customWidth="1"/>
    <col min="7" max="7" width="2.109375" customWidth="1"/>
    <col min="8" max="8" width="2.44140625" customWidth="1"/>
    <col min="9" max="9" width="6.44140625" customWidth="1"/>
    <col min="10" max="10" width="5" customWidth="1"/>
    <col min="11" max="11" width="2.6640625" customWidth="1"/>
    <col min="12" max="13" width="2.44140625" customWidth="1"/>
    <col min="14" max="14" width="2.6640625" customWidth="1"/>
    <col min="15" max="15" width="2.5546875" customWidth="1"/>
    <col min="16" max="16" width="6.44140625" customWidth="1"/>
    <col min="17" max="17" width="5" customWidth="1"/>
    <col min="18" max="19" width="9.109375" hidden="1" customWidth="1"/>
    <col min="20" max="23" width="9.109375" customWidth="1"/>
    <col min="24" max="24" width="10.6640625" customWidth="1"/>
  </cols>
  <sheetData>
    <row r="1" spans="1:58">
      <c r="A1" s="459" t="str">
        <f>'pagina 1'!A3</f>
        <v>Universitatea ,,Ştefan cel Mare" Suceava</v>
      </c>
      <c r="B1" s="459"/>
      <c r="C1" s="459"/>
    </row>
    <row r="2" spans="1:58">
      <c r="A2" s="459" t="str">
        <f>'pagina 1'!A4</f>
        <v>Facultatea  de Științe ale Educației</v>
      </c>
      <c r="B2" s="459"/>
      <c r="C2" s="459"/>
    </row>
    <row r="3" spans="1:58" ht="15.6">
      <c r="A3" s="460" t="s">
        <v>11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14"/>
      <c r="R3" s="15"/>
      <c r="S3" s="15"/>
    </row>
    <row r="4" spans="1:58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7"/>
      <c r="T4" s="17"/>
    </row>
    <row r="5" spans="1:58">
      <c r="A5" s="461" t="str">
        <f>'pagina 1'!A6</f>
        <v>Domeniul: Psihologie</v>
      </c>
      <c r="B5" s="461"/>
      <c r="C5" s="461"/>
      <c r="D5" s="461"/>
      <c r="E5" s="461"/>
      <c r="F5" s="461"/>
      <c r="G5" s="10"/>
      <c r="H5" s="10"/>
      <c r="I5" s="18"/>
      <c r="J5" s="18"/>
      <c r="K5" s="1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20"/>
      <c r="BD5" s="20"/>
      <c r="BE5" s="21"/>
      <c r="BF5" s="21"/>
    </row>
    <row r="6" spans="1:58">
      <c r="A6" s="461" t="str">
        <f>'pagina 1'!A7</f>
        <v>Programul de studiu: Psihologie</v>
      </c>
      <c r="B6" s="461"/>
      <c r="C6" s="461"/>
      <c r="D6" s="461"/>
      <c r="E6" s="461"/>
      <c r="F6" s="461"/>
      <c r="G6" s="22"/>
      <c r="H6" s="22"/>
      <c r="L6" s="23"/>
      <c r="M6" s="23"/>
      <c r="N6" s="23"/>
      <c r="O6" s="23"/>
      <c r="P6" s="23"/>
      <c r="Q6" s="23"/>
      <c r="R6" s="24"/>
      <c r="S6" s="24"/>
      <c r="T6" s="17"/>
    </row>
    <row r="7" spans="1:58">
      <c r="A7" s="461" t="str">
        <f>'pagina 1'!A8</f>
        <v>Forma de învăţământ: Învățământ cu frecvență</v>
      </c>
      <c r="B7" s="461"/>
      <c r="C7" s="461"/>
      <c r="D7" s="461"/>
      <c r="E7" s="461"/>
      <c r="F7" s="461"/>
      <c r="G7" s="23"/>
      <c r="H7" s="23"/>
      <c r="I7" s="23"/>
      <c r="J7" s="25"/>
      <c r="K7" s="25"/>
      <c r="L7" s="25"/>
      <c r="M7" s="25"/>
      <c r="N7" s="25"/>
      <c r="O7" s="25"/>
      <c r="P7" s="25"/>
      <c r="Q7" s="25"/>
      <c r="R7" s="25"/>
      <c r="S7" s="17"/>
      <c r="T7" s="17"/>
    </row>
    <row r="8" spans="1:58">
      <c r="A8" s="461" t="str">
        <f>'pagina 1'!A9</f>
        <v>Durata studiilor: 3 ani (6 semestre)</v>
      </c>
      <c r="B8" s="461"/>
      <c r="C8" s="461"/>
      <c r="D8" s="461"/>
      <c r="E8" s="461"/>
      <c r="F8" s="46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58">
      <c r="A9" s="461" t="str">
        <f>'pagina 1'!A10</f>
        <v>Valabil începând cu anul universitar: 2018-2019</v>
      </c>
      <c r="B9" s="461"/>
      <c r="C9" s="461"/>
      <c r="D9" s="461"/>
      <c r="E9" s="461"/>
      <c r="F9" s="46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58" ht="18.75" customHeight="1">
      <c r="A10" s="462" t="s">
        <v>89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U10" s="26"/>
    </row>
    <row r="11" spans="1:58" ht="13.5" customHeight="1">
      <c r="A11" s="451" t="s">
        <v>13</v>
      </c>
      <c r="B11" s="453" t="s">
        <v>14</v>
      </c>
      <c r="C11" s="451" t="s">
        <v>229</v>
      </c>
      <c r="D11" s="454" t="s">
        <v>90</v>
      </c>
      <c r="E11" s="454"/>
      <c r="F11" s="454"/>
      <c r="G11" s="454"/>
      <c r="H11" s="454"/>
      <c r="I11" s="454"/>
      <c r="J11" s="454"/>
      <c r="K11" s="454" t="s">
        <v>91</v>
      </c>
      <c r="L11" s="454"/>
      <c r="M11" s="454"/>
      <c r="N11" s="454"/>
      <c r="O11" s="454"/>
      <c r="P11" s="454"/>
      <c r="Q11" s="454"/>
    </row>
    <row r="12" spans="1:58" ht="12.75" customHeight="1">
      <c r="A12" s="451"/>
      <c r="B12" s="453"/>
      <c r="C12" s="451"/>
      <c r="D12" s="455" t="s">
        <v>17</v>
      </c>
      <c r="E12" s="456" t="s">
        <v>18</v>
      </c>
      <c r="F12" s="456" t="s">
        <v>19</v>
      </c>
      <c r="G12" s="456" t="s">
        <v>20</v>
      </c>
      <c r="H12" s="456" t="s">
        <v>21</v>
      </c>
      <c r="I12" s="457" t="s">
        <v>22</v>
      </c>
      <c r="J12" s="458" t="s">
        <v>23</v>
      </c>
      <c r="K12" s="455" t="s">
        <v>17</v>
      </c>
      <c r="L12" s="456" t="s">
        <v>18</v>
      </c>
      <c r="M12" s="456" t="s">
        <v>19</v>
      </c>
      <c r="N12" s="456" t="s">
        <v>20</v>
      </c>
      <c r="O12" s="456" t="s">
        <v>21</v>
      </c>
      <c r="P12" s="457" t="s">
        <v>22</v>
      </c>
      <c r="Q12" s="458" t="s">
        <v>23</v>
      </c>
    </row>
    <row r="13" spans="1:58">
      <c r="A13" s="451"/>
      <c r="B13" s="453"/>
      <c r="C13" s="451"/>
      <c r="D13" s="455"/>
      <c r="E13" s="456"/>
      <c r="F13" s="456"/>
      <c r="G13" s="456"/>
      <c r="H13" s="456"/>
      <c r="I13" s="457"/>
      <c r="J13" s="458"/>
      <c r="K13" s="455"/>
      <c r="L13" s="456"/>
      <c r="M13" s="456"/>
      <c r="N13" s="456"/>
      <c r="O13" s="456"/>
      <c r="P13" s="457"/>
      <c r="Q13" s="458"/>
      <c r="U13" s="2"/>
      <c r="V13" s="2"/>
      <c r="W13" s="2"/>
      <c r="X13" s="2"/>
      <c r="Y13" s="2"/>
      <c r="Z13" s="2"/>
    </row>
    <row r="14" spans="1:58" ht="13.8" thickBot="1">
      <c r="A14" s="27">
        <v>1</v>
      </c>
      <c r="B14" s="240" t="s">
        <v>198</v>
      </c>
      <c r="C14" s="27" t="s">
        <v>92</v>
      </c>
      <c r="D14" s="28">
        <v>2</v>
      </c>
      <c r="E14" s="29">
        <v>2</v>
      </c>
      <c r="F14" s="29"/>
      <c r="G14" s="29"/>
      <c r="H14" s="29"/>
      <c r="I14" s="29" t="s">
        <v>26</v>
      </c>
      <c r="J14" s="30">
        <v>6</v>
      </c>
      <c r="K14" s="28"/>
      <c r="L14" s="29"/>
      <c r="M14" s="29"/>
      <c r="N14" s="29"/>
      <c r="O14" s="29"/>
      <c r="P14" s="29"/>
      <c r="Q14" s="30"/>
    </row>
    <row r="15" spans="1:58" ht="13.8" thickBot="1">
      <c r="A15" s="27">
        <v>2</v>
      </c>
      <c r="B15" s="236" t="s">
        <v>95</v>
      </c>
      <c r="C15" s="31" t="s">
        <v>94</v>
      </c>
      <c r="D15" s="32">
        <v>2</v>
      </c>
      <c r="E15" s="33">
        <v>2</v>
      </c>
      <c r="F15" s="33"/>
      <c r="G15" s="33"/>
      <c r="H15" s="33"/>
      <c r="I15" s="33" t="s">
        <v>26</v>
      </c>
      <c r="J15" s="34">
        <v>5</v>
      </c>
      <c r="K15" s="32"/>
      <c r="L15" s="33"/>
      <c r="M15" s="33"/>
      <c r="N15" s="33"/>
      <c r="O15" s="33"/>
      <c r="P15" s="33"/>
      <c r="Q15" s="34"/>
    </row>
    <row r="16" spans="1:58" ht="13.8" thickBot="1">
      <c r="A16" s="27">
        <v>3</v>
      </c>
      <c r="B16" s="236" t="s">
        <v>218</v>
      </c>
      <c r="C16" s="31" t="s">
        <v>96</v>
      </c>
      <c r="D16" s="32">
        <v>2</v>
      </c>
      <c r="E16" s="33">
        <v>2</v>
      </c>
      <c r="F16" s="33"/>
      <c r="G16" s="33"/>
      <c r="H16" s="33"/>
      <c r="I16" s="33" t="s">
        <v>26</v>
      </c>
      <c r="J16" s="34">
        <v>5</v>
      </c>
      <c r="K16" s="32"/>
      <c r="L16" s="33"/>
      <c r="M16" s="33"/>
      <c r="N16" s="33"/>
      <c r="O16" s="33"/>
      <c r="P16" s="33"/>
      <c r="Q16" s="34"/>
    </row>
    <row r="17" spans="1:24" ht="13.8" thickBot="1">
      <c r="A17" s="27">
        <v>4</v>
      </c>
      <c r="B17" s="236" t="s">
        <v>219</v>
      </c>
      <c r="C17" s="31" t="s">
        <v>97</v>
      </c>
      <c r="D17" s="32"/>
      <c r="E17" s="33"/>
      <c r="F17" s="33"/>
      <c r="G17" s="33">
        <v>6</v>
      </c>
      <c r="H17" s="33"/>
      <c r="I17" s="33" t="s">
        <v>17</v>
      </c>
      <c r="J17" s="34">
        <v>6</v>
      </c>
      <c r="K17" s="32"/>
      <c r="L17" s="33"/>
      <c r="M17" s="33"/>
      <c r="N17" s="33"/>
      <c r="O17" s="33"/>
      <c r="P17" s="33"/>
      <c r="Q17" s="34"/>
    </row>
    <row r="18" spans="1:24" s="35" customFormat="1" ht="13.8" thickBot="1">
      <c r="A18" s="27">
        <v>5</v>
      </c>
      <c r="B18" s="236" t="s">
        <v>71</v>
      </c>
      <c r="C18" s="31" t="s">
        <v>255</v>
      </c>
      <c r="D18" s="32"/>
      <c r="E18" s="33"/>
      <c r="F18" s="33"/>
      <c r="G18" s="33"/>
      <c r="H18" s="33"/>
      <c r="I18" s="33"/>
      <c r="J18" s="34"/>
      <c r="K18" s="32">
        <v>2</v>
      </c>
      <c r="L18" s="33">
        <v>2</v>
      </c>
      <c r="M18" s="33"/>
      <c r="N18" s="33"/>
      <c r="O18" s="33"/>
      <c r="P18" s="33" t="s">
        <v>26</v>
      </c>
      <c r="Q18" s="34">
        <v>5</v>
      </c>
    </row>
    <row r="19" spans="1:24" ht="13.8" thickBot="1">
      <c r="A19" s="27">
        <v>6</v>
      </c>
      <c r="B19" s="236" t="s">
        <v>100</v>
      </c>
      <c r="C19" s="31" t="s">
        <v>99</v>
      </c>
      <c r="D19" s="32"/>
      <c r="E19" s="33"/>
      <c r="F19" s="33"/>
      <c r="G19" s="33"/>
      <c r="H19" s="33"/>
      <c r="I19" s="33"/>
      <c r="J19" s="34"/>
      <c r="K19" s="32">
        <v>2</v>
      </c>
      <c r="L19" s="33">
        <v>2</v>
      </c>
      <c r="M19" s="33"/>
      <c r="N19" s="33"/>
      <c r="O19" s="33"/>
      <c r="P19" s="33" t="s">
        <v>26</v>
      </c>
      <c r="Q19" s="34">
        <v>5</v>
      </c>
      <c r="T19" s="35"/>
    </row>
    <row r="20" spans="1:24" ht="13.8" thickBot="1">
      <c r="A20" s="27">
        <v>7</v>
      </c>
      <c r="B20" s="236" t="s">
        <v>102</v>
      </c>
      <c r="C20" s="31" t="s">
        <v>101</v>
      </c>
      <c r="D20" s="32"/>
      <c r="E20" s="33"/>
      <c r="F20" s="33"/>
      <c r="G20" s="33"/>
      <c r="H20" s="33"/>
      <c r="I20" s="33"/>
      <c r="J20" s="34"/>
      <c r="K20" s="32">
        <v>2</v>
      </c>
      <c r="L20" s="33">
        <v>2</v>
      </c>
      <c r="M20" s="33"/>
      <c r="N20" s="33"/>
      <c r="O20" s="33"/>
      <c r="P20" s="33" t="s">
        <v>26</v>
      </c>
      <c r="Q20" s="34">
        <v>5</v>
      </c>
      <c r="T20" s="35"/>
      <c r="V20" s="2"/>
    </row>
    <row r="21" spans="1:24" ht="13.8" thickBot="1">
      <c r="A21" s="27">
        <v>8</v>
      </c>
      <c r="B21" s="44" t="s">
        <v>220</v>
      </c>
      <c r="C21" s="31" t="s">
        <v>103</v>
      </c>
      <c r="D21" s="32"/>
      <c r="E21" s="33"/>
      <c r="F21" s="33"/>
      <c r="G21" s="33"/>
      <c r="H21" s="33"/>
      <c r="I21" s="33"/>
      <c r="J21" s="34"/>
      <c r="K21" s="32"/>
      <c r="L21" s="33"/>
      <c r="M21" s="33"/>
      <c r="N21" s="33">
        <v>4</v>
      </c>
      <c r="O21" s="33"/>
      <c r="P21" s="33" t="s">
        <v>17</v>
      </c>
      <c r="Q21" s="34">
        <v>5</v>
      </c>
    </row>
    <row r="22" spans="1:24" ht="13.8" thickBot="1">
      <c r="A22" s="27">
        <v>9</v>
      </c>
      <c r="B22" s="72" t="s">
        <v>104</v>
      </c>
      <c r="C22" s="36" t="s">
        <v>256</v>
      </c>
      <c r="D22" s="48"/>
      <c r="E22" s="49"/>
      <c r="F22" s="92"/>
      <c r="G22" s="49"/>
      <c r="H22" s="49"/>
      <c r="I22" s="49"/>
      <c r="J22" s="50"/>
      <c r="K22" s="48"/>
      <c r="L22" s="49"/>
      <c r="M22" s="49"/>
      <c r="N22" s="49">
        <v>4</v>
      </c>
      <c r="O22" s="49"/>
      <c r="P22" s="49" t="s">
        <v>17</v>
      </c>
      <c r="Q22" s="50">
        <v>5</v>
      </c>
    </row>
    <row r="23" spans="1:24" ht="12.6" customHeight="1" thickBot="1">
      <c r="A23" s="405" t="s">
        <v>34</v>
      </c>
      <c r="B23" s="405"/>
      <c r="C23" s="405"/>
      <c r="D23" s="37">
        <f>SUM(D14:D22)</f>
        <v>6</v>
      </c>
      <c r="E23" s="38">
        <f>SUM(E14:E22)</f>
        <v>6</v>
      </c>
      <c r="F23" s="38"/>
      <c r="G23" s="38">
        <f>SUM(G14:G22)</f>
        <v>6</v>
      </c>
      <c r="H23" s="467"/>
      <c r="I23" s="572" t="s">
        <v>239</v>
      </c>
      <c r="J23" s="464">
        <f t="shared" ref="J23:N23" si="0">SUM(J14:J22)</f>
        <v>22</v>
      </c>
      <c r="K23" s="37">
        <f t="shared" si="0"/>
        <v>6</v>
      </c>
      <c r="L23" s="38">
        <f t="shared" si="0"/>
        <v>6</v>
      </c>
      <c r="M23" s="38"/>
      <c r="N23" s="38">
        <f t="shared" si="0"/>
        <v>8</v>
      </c>
      <c r="O23" s="467"/>
      <c r="P23" s="572" t="s">
        <v>105</v>
      </c>
      <c r="Q23" s="464">
        <f>SUM(Q14:Q22)</f>
        <v>25</v>
      </c>
    </row>
    <row r="24" spans="1:24">
      <c r="A24" s="405"/>
      <c r="B24" s="405"/>
      <c r="C24" s="405"/>
      <c r="D24" s="465">
        <f>SUM(D23:G23)</f>
        <v>18</v>
      </c>
      <c r="E24" s="465"/>
      <c r="F24" s="465"/>
      <c r="G24" s="465"/>
      <c r="H24" s="467"/>
      <c r="I24" s="572"/>
      <c r="J24" s="464"/>
      <c r="K24" s="465">
        <f>SUM(K23:N23)</f>
        <v>20</v>
      </c>
      <c r="L24" s="465"/>
      <c r="M24" s="465"/>
      <c r="N24" s="465"/>
      <c r="O24" s="467"/>
      <c r="P24" s="572"/>
      <c r="Q24" s="464"/>
    </row>
    <row r="25" spans="1:24" ht="13.8" thickBot="1">
      <c r="A25" s="40"/>
      <c r="B25" s="40"/>
      <c r="C25" s="40"/>
      <c r="D25" s="41"/>
      <c r="E25" s="41"/>
      <c r="F25" s="41"/>
      <c r="G25" s="41"/>
      <c r="H25" s="41"/>
      <c r="I25" s="42"/>
      <c r="J25" s="43"/>
      <c r="K25" s="41"/>
      <c r="L25" s="41"/>
      <c r="M25" s="41"/>
      <c r="N25" s="41"/>
      <c r="O25" s="41"/>
      <c r="P25" s="42"/>
      <c r="Q25" s="43"/>
    </row>
    <row r="26" spans="1:24" ht="12.6" customHeight="1" thickBot="1">
      <c r="A26" s="563" t="s">
        <v>13</v>
      </c>
      <c r="B26" s="565" t="s">
        <v>36</v>
      </c>
      <c r="C26" s="567" t="s">
        <v>229</v>
      </c>
      <c r="D26" s="568" t="s">
        <v>90</v>
      </c>
      <c r="E26" s="568"/>
      <c r="F26" s="568"/>
      <c r="G26" s="568"/>
      <c r="H26" s="568"/>
      <c r="I26" s="568"/>
      <c r="J26" s="568"/>
      <c r="K26" s="568" t="s">
        <v>91</v>
      </c>
      <c r="L26" s="568"/>
      <c r="M26" s="568"/>
      <c r="N26" s="568"/>
      <c r="O26" s="568"/>
      <c r="P26" s="568"/>
      <c r="Q26" s="569"/>
    </row>
    <row r="27" spans="1:24" ht="12.6" customHeight="1" thickBot="1">
      <c r="A27" s="564"/>
      <c r="B27" s="566"/>
      <c r="C27" s="477"/>
      <c r="D27" s="469" t="s">
        <v>17</v>
      </c>
      <c r="E27" s="468" t="s">
        <v>18</v>
      </c>
      <c r="F27" s="468" t="s">
        <v>19</v>
      </c>
      <c r="G27" s="468" t="s">
        <v>20</v>
      </c>
      <c r="H27" s="468" t="s">
        <v>21</v>
      </c>
      <c r="I27" s="499" t="s">
        <v>22</v>
      </c>
      <c r="J27" s="458" t="s">
        <v>23</v>
      </c>
      <c r="K27" s="469" t="s">
        <v>17</v>
      </c>
      <c r="L27" s="468" t="s">
        <v>18</v>
      </c>
      <c r="M27" s="468" t="s">
        <v>19</v>
      </c>
      <c r="N27" s="468" t="s">
        <v>20</v>
      </c>
      <c r="O27" s="468" t="s">
        <v>21</v>
      </c>
      <c r="P27" s="499" t="s">
        <v>22</v>
      </c>
      <c r="Q27" s="570" t="s">
        <v>23</v>
      </c>
    </row>
    <row r="28" spans="1:24" ht="11.25" customHeight="1" thickBot="1">
      <c r="A28" s="564"/>
      <c r="B28" s="566"/>
      <c r="C28" s="477"/>
      <c r="D28" s="469"/>
      <c r="E28" s="468"/>
      <c r="F28" s="468"/>
      <c r="G28" s="468"/>
      <c r="H28" s="468"/>
      <c r="I28" s="499"/>
      <c r="J28" s="458"/>
      <c r="K28" s="469"/>
      <c r="L28" s="468"/>
      <c r="M28" s="468"/>
      <c r="N28" s="468"/>
      <c r="O28" s="468"/>
      <c r="P28" s="499"/>
      <c r="Q28" s="570"/>
    </row>
    <row r="29" spans="1:24" s="47" customFormat="1" ht="11.25" customHeight="1" thickBot="1">
      <c r="A29" s="344">
        <v>10</v>
      </c>
      <c r="B29" s="340" t="s">
        <v>106</v>
      </c>
      <c r="C29" s="337" t="s">
        <v>257</v>
      </c>
      <c r="D29" s="521">
        <v>2</v>
      </c>
      <c r="E29" s="518">
        <v>2</v>
      </c>
      <c r="F29" s="518"/>
      <c r="G29" s="515"/>
      <c r="H29" s="518"/>
      <c r="I29" s="530" t="s">
        <v>26</v>
      </c>
      <c r="J29" s="533">
        <v>5</v>
      </c>
      <c r="K29" s="521"/>
      <c r="L29" s="518"/>
      <c r="M29" s="518"/>
      <c r="N29" s="515"/>
      <c r="O29" s="518"/>
      <c r="P29" s="530"/>
      <c r="Q29" s="552"/>
    </row>
    <row r="30" spans="1:24" s="47" customFormat="1" ht="11.25" customHeight="1" thickBot="1">
      <c r="A30" s="344">
        <v>11</v>
      </c>
      <c r="B30" s="341" t="s">
        <v>107</v>
      </c>
      <c r="C30" s="93" t="s">
        <v>196</v>
      </c>
      <c r="D30" s="522"/>
      <c r="E30" s="519"/>
      <c r="F30" s="519"/>
      <c r="G30" s="516"/>
      <c r="H30" s="519"/>
      <c r="I30" s="531"/>
      <c r="J30" s="534"/>
      <c r="K30" s="522"/>
      <c r="L30" s="519"/>
      <c r="M30" s="519"/>
      <c r="N30" s="516"/>
      <c r="O30" s="519"/>
      <c r="P30" s="531"/>
      <c r="Q30" s="553"/>
      <c r="X30" s="94"/>
    </row>
    <row r="31" spans="1:24" s="47" customFormat="1" ht="11.25" customHeight="1" thickBot="1">
      <c r="A31" s="344">
        <v>12</v>
      </c>
      <c r="B31" s="341" t="s">
        <v>108</v>
      </c>
      <c r="C31" s="93" t="s">
        <v>197</v>
      </c>
      <c r="D31" s="523"/>
      <c r="E31" s="520"/>
      <c r="F31" s="520"/>
      <c r="G31" s="517"/>
      <c r="H31" s="520"/>
      <c r="I31" s="532"/>
      <c r="J31" s="535"/>
      <c r="K31" s="523"/>
      <c r="L31" s="520"/>
      <c r="M31" s="520"/>
      <c r="N31" s="517"/>
      <c r="O31" s="520"/>
      <c r="P31" s="532"/>
      <c r="Q31" s="554"/>
      <c r="X31" s="79"/>
    </row>
    <row r="32" spans="1:24" s="47" customFormat="1" ht="13.8" thickBot="1">
      <c r="A32" s="344">
        <v>13</v>
      </c>
      <c r="B32" s="246" t="s">
        <v>83</v>
      </c>
      <c r="C32" s="70" t="s">
        <v>258</v>
      </c>
      <c r="D32" s="573">
        <v>1</v>
      </c>
      <c r="E32" s="539">
        <v>1</v>
      </c>
      <c r="F32" s="456"/>
      <c r="G32" s="456"/>
      <c r="H32" s="456"/>
      <c r="I32" s="574" t="s">
        <v>26</v>
      </c>
      <c r="J32" s="575">
        <v>3</v>
      </c>
      <c r="K32" s="576"/>
      <c r="L32" s="574"/>
      <c r="M32" s="539"/>
      <c r="N32" s="539"/>
      <c r="O32" s="539"/>
      <c r="P32" s="574"/>
      <c r="Q32" s="571"/>
      <c r="R32" s="79"/>
      <c r="S32" s="79"/>
      <c r="T32" s="79"/>
    </row>
    <row r="33" spans="1:20" s="47" customFormat="1" ht="13.8" thickBot="1">
      <c r="A33" s="344">
        <v>14</v>
      </c>
      <c r="B33" s="246" t="s">
        <v>78</v>
      </c>
      <c r="C33" s="239" t="s">
        <v>259</v>
      </c>
      <c r="D33" s="573"/>
      <c r="E33" s="539"/>
      <c r="F33" s="456"/>
      <c r="G33" s="456"/>
      <c r="H33" s="456"/>
      <c r="I33" s="574"/>
      <c r="J33" s="575"/>
      <c r="K33" s="576"/>
      <c r="L33" s="574"/>
      <c r="M33" s="539"/>
      <c r="N33" s="539"/>
      <c r="O33" s="539"/>
      <c r="P33" s="574"/>
      <c r="Q33" s="571"/>
      <c r="R33" s="79"/>
      <c r="S33" s="79"/>
      <c r="T33" s="79"/>
    </row>
    <row r="34" spans="1:20" s="47" customFormat="1" ht="13.8" thickBot="1">
      <c r="A34" s="344">
        <v>15</v>
      </c>
      <c r="B34" s="247" t="s">
        <v>84</v>
      </c>
      <c r="C34" s="81" t="s">
        <v>260</v>
      </c>
      <c r="D34" s="573"/>
      <c r="E34" s="539"/>
      <c r="F34" s="456"/>
      <c r="G34" s="456"/>
      <c r="H34" s="456"/>
      <c r="I34" s="574"/>
      <c r="J34" s="575"/>
      <c r="K34" s="576"/>
      <c r="L34" s="574"/>
      <c r="M34" s="539"/>
      <c r="N34" s="539"/>
      <c r="O34" s="539"/>
      <c r="P34" s="574"/>
      <c r="Q34" s="571"/>
      <c r="R34" s="79"/>
      <c r="S34" s="79"/>
      <c r="T34" s="79"/>
    </row>
    <row r="35" spans="1:20" ht="12.75" customHeight="1" thickBot="1">
      <c r="A35" s="344">
        <v>16</v>
      </c>
      <c r="B35" s="341" t="s">
        <v>109</v>
      </c>
      <c r="C35" s="78" t="s">
        <v>261</v>
      </c>
      <c r="D35" s="527"/>
      <c r="E35" s="524"/>
      <c r="F35" s="524"/>
      <c r="G35" s="524"/>
      <c r="H35" s="524"/>
      <c r="I35" s="524"/>
      <c r="J35" s="536"/>
      <c r="K35" s="527">
        <v>2</v>
      </c>
      <c r="L35" s="524">
        <v>2</v>
      </c>
      <c r="M35" s="524"/>
      <c r="N35" s="524"/>
      <c r="O35" s="524"/>
      <c r="P35" s="524" t="s">
        <v>26</v>
      </c>
      <c r="Q35" s="560">
        <v>5</v>
      </c>
      <c r="T35" s="47"/>
    </row>
    <row r="36" spans="1:20" ht="12" customHeight="1" thickBot="1">
      <c r="A36" s="344">
        <v>17</v>
      </c>
      <c r="B36" s="342" t="s">
        <v>110</v>
      </c>
      <c r="C36" s="95" t="s">
        <v>262</v>
      </c>
      <c r="D36" s="528"/>
      <c r="E36" s="525"/>
      <c r="F36" s="525"/>
      <c r="G36" s="525"/>
      <c r="H36" s="525"/>
      <c r="I36" s="525"/>
      <c r="J36" s="537"/>
      <c r="K36" s="528"/>
      <c r="L36" s="525"/>
      <c r="M36" s="525"/>
      <c r="N36" s="525"/>
      <c r="O36" s="525"/>
      <c r="P36" s="525"/>
      <c r="Q36" s="561"/>
      <c r="T36" s="47"/>
    </row>
    <row r="37" spans="1:20" ht="12.75" customHeight="1" thickBot="1">
      <c r="A37" s="345">
        <v>18</v>
      </c>
      <c r="B37" s="343" t="s">
        <v>200</v>
      </c>
      <c r="C37" s="96" t="s">
        <v>263</v>
      </c>
      <c r="D37" s="529"/>
      <c r="E37" s="526"/>
      <c r="F37" s="526"/>
      <c r="G37" s="526"/>
      <c r="H37" s="526"/>
      <c r="I37" s="526"/>
      <c r="J37" s="538"/>
      <c r="K37" s="529"/>
      <c r="L37" s="526"/>
      <c r="M37" s="526"/>
      <c r="N37" s="526"/>
      <c r="O37" s="526"/>
      <c r="P37" s="526"/>
      <c r="Q37" s="562"/>
      <c r="T37" s="47"/>
    </row>
    <row r="38" spans="1:20" ht="12.75" customHeight="1" thickBot="1">
      <c r="A38" s="540" t="s">
        <v>48</v>
      </c>
      <c r="B38" s="405"/>
      <c r="C38" s="405"/>
      <c r="D38" s="37">
        <f>SUM(D29:D37)</f>
        <v>3</v>
      </c>
      <c r="E38" s="38">
        <f>SUM(E29:E37)</f>
        <v>3</v>
      </c>
      <c r="F38" s="38"/>
      <c r="G38" s="38"/>
      <c r="H38" s="467"/>
      <c r="I38" s="467" t="s">
        <v>85</v>
      </c>
      <c r="J38" s="464">
        <f>SUM(J29:J37)</f>
        <v>8</v>
      </c>
      <c r="K38" s="37">
        <f>SUM(K35:K37)</f>
        <v>2</v>
      </c>
      <c r="L38" s="38">
        <f>SUM(L35:L37)</f>
        <v>2</v>
      </c>
      <c r="M38" s="38"/>
      <c r="N38" s="38"/>
      <c r="O38" s="545"/>
      <c r="P38" s="467" t="s">
        <v>55</v>
      </c>
      <c r="Q38" s="548">
        <f>SUM(Q35:Q37)</f>
        <v>5</v>
      </c>
    </row>
    <row r="39" spans="1:20" ht="12.75" customHeight="1" thickBot="1">
      <c r="A39" s="541"/>
      <c r="B39" s="542"/>
      <c r="C39" s="542"/>
      <c r="D39" s="547">
        <f>SUM(D38:G38)</f>
        <v>6</v>
      </c>
      <c r="E39" s="547"/>
      <c r="F39" s="547"/>
      <c r="G39" s="547"/>
      <c r="H39" s="543"/>
      <c r="I39" s="543"/>
      <c r="J39" s="544"/>
      <c r="K39" s="547">
        <f>SUM(K38:N38)</f>
        <v>4</v>
      </c>
      <c r="L39" s="547"/>
      <c r="M39" s="547"/>
      <c r="N39" s="547"/>
      <c r="O39" s="546"/>
      <c r="P39" s="543"/>
      <c r="Q39" s="549"/>
    </row>
    <row r="40" spans="1:20" ht="12.75" customHeight="1">
      <c r="A40" s="67"/>
      <c r="B40" s="67"/>
      <c r="C40" s="9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20" ht="12.75" customHeight="1">
      <c r="A41" s="40"/>
      <c r="B41" s="82" t="s">
        <v>50</v>
      </c>
      <c r="C41" s="83"/>
      <c r="D41" s="84">
        <f>D23+D38</f>
        <v>9</v>
      </c>
      <c r="E41" s="85">
        <f>E23+E38</f>
        <v>9</v>
      </c>
      <c r="F41" s="85"/>
      <c r="G41" s="85">
        <f>G23+G38</f>
        <v>6</v>
      </c>
      <c r="H41" s="467"/>
      <c r="I41" s="467" t="s">
        <v>74</v>
      </c>
      <c r="J41" s="470">
        <f>SUM(J23+J38)</f>
        <v>30</v>
      </c>
      <c r="K41" s="84">
        <f>K23+K38</f>
        <v>8</v>
      </c>
      <c r="L41" s="85">
        <f>L23+L38</f>
        <v>8</v>
      </c>
      <c r="M41" s="85"/>
      <c r="N41" s="85">
        <f>N23+N38</f>
        <v>8</v>
      </c>
      <c r="O41" s="467"/>
      <c r="P41" s="467" t="s">
        <v>111</v>
      </c>
      <c r="Q41" s="470">
        <f>SUM(Q23+Q38)</f>
        <v>30</v>
      </c>
    </row>
    <row r="42" spans="1:20" ht="12.75" customHeight="1">
      <c r="A42" s="40"/>
      <c r="B42" s="82"/>
      <c r="C42" s="83"/>
      <c r="D42" s="471">
        <f>SUM(D41:G41)</f>
        <v>24</v>
      </c>
      <c r="E42" s="471"/>
      <c r="F42" s="471"/>
      <c r="G42" s="471"/>
      <c r="H42" s="467"/>
      <c r="I42" s="467"/>
      <c r="J42" s="470"/>
      <c r="K42" s="471">
        <f>SUM(K41:N41)</f>
        <v>24</v>
      </c>
      <c r="L42" s="471"/>
      <c r="M42" s="471"/>
      <c r="N42" s="471"/>
      <c r="O42" s="467"/>
      <c r="P42" s="467"/>
      <c r="Q42" s="470"/>
    </row>
    <row r="43" spans="1:20">
      <c r="A43" s="40"/>
      <c r="B43" s="40"/>
      <c r="C43" s="40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20" ht="12.6" customHeight="1">
      <c r="A44" s="477" t="s">
        <v>13</v>
      </c>
      <c r="B44" s="478" t="s">
        <v>52</v>
      </c>
      <c r="C44" s="477" t="s">
        <v>229</v>
      </c>
      <c r="D44" s="412" t="s">
        <v>90</v>
      </c>
      <c r="E44" s="412"/>
      <c r="F44" s="412"/>
      <c r="G44" s="412"/>
      <c r="H44" s="412"/>
      <c r="I44" s="412"/>
      <c r="J44" s="412"/>
      <c r="K44" s="412" t="s">
        <v>91</v>
      </c>
      <c r="L44" s="412"/>
      <c r="M44" s="412"/>
      <c r="N44" s="412"/>
      <c r="O44" s="412"/>
      <c r="P44" s="412"/>
      <c r="Q44" s="412"/>
    </row>
    <row r="45" spans="1:20" ht="12.6" customHeight="1" thickBot="1">
      <c r="A45" s="477"/>
      <c r="B45" s="478"/>
      <c r="C45" s="477"/>
      <c r="D45" s="469" t="s">
        <v>17</v>
      </c>
      <c r="E45" s="468" t="s">
        <v>18</v>
      </c>
      <c r="F45" s="468" t="s">
        <v>19</v>
      </c>
      <c r="G45" s="468" t="s">
        <v>20</v>
      </c>
      <c r="H45" s="468" t="s">
        <v>21</v>
      </c>
      <c r="I45" s="457" t="s">
        <v>22</v>
      </c>
      <c r="J45" s="458" t="s">
        <v>23</v>
      </c>
      <c r="K45" s="469" t="s">
        <v>17</v>
      </c>
      <c r="L45" s="468" t="s">
        <v>18</v>
      </c>
      <c r="M45" s="468" t="s">
        <v>19</v>
      </c>
      <c r="N45" s="468" t="s">
        <v>20</v>
      </c>
      <c r="O45" s="468" t="s">
        <v>21</v>
      </c>
      <c r="P45" s="457" t="s">
        <v>22</v>
      </c>
      <c r="Q45" s="458" t="s">
        <v>23</v>
      </c>
    </row>
    <row r="46" spans="1:20" ht="13.8" thickBot="1">
      <c r="A46" s="500"/>
      <c r="B46" s="559"/>
      <c r="C46" s="500"/>
      <c r="D46" s="410"/>
      <c r="E46" s="403"/>
      <c r="F46" s="403"/>
      <c r="G46" s="403"/>
      <c r="H46" s="403"/>
      <c r="I46" s="408"/>
      <c r="J46" s="409"/>
      <c r="K46" s="410"/>
      <c r="L46" s="403"/>
      <c r="M46" s="403"/>
      <c r="N46" s="403"/>
      <c r="O46" s="403"/>
      <c r="P46" s="408"/>
      <c r="Q46" s="409"/>
    </row>
    <row r="47" spans="1:20" ht="13.8" thickBot="1">
      <c r="A47" s="295">
        <v>19</v>
      </c>
      <c r="B47" s="291" t="s">
        <v>112</v>
      </c>
      <c r="C47" s="288" t="s">
        <v>113</v>
      </c>
      <c r="D47" s="285">
        <v>1</v>
      </c>
      <c r="E47" s="270"/>
      <c r="F47" s="270">
        <v>1</v>
      </c>
      <c r="G47" s="270"/>
      <c r="H47" s="270"/>
      <c r="I47" s="270" t="s">
        <v>17</v>
      </c>
      <c r="J47" s="276">
        <v>2</v>
      </c>
      <c r="K47" s="280"/>
      <c r="L47" s="281"/>
      <c r="M47" s="281"/>
      <c r="N47" s="281"/>
      <c r="O47" s="281"/>
      <c r="P47" s="281"/>
      <c r="Q47" s="282"/>
    </row>
    <row r="48" spans="1:20" ht="21.6" thickBot="1">
      <c r="A48" s="295">
        <v>20</v>
      </c>
      <c r="B48" s="292" t="s">
        <v>114</v>
      </c>
      <c r="C48" s="289" t="s">
        <v>115</v>
      </c>
      <c r="D48" s="286"/>
      <c r="E48" s="269">
        <v>3</v>
      </c>
      <c r="F48" s="269"/>
      <c r="G48" s="269"/>
      <c r="H48" s="269"/>
      <c r="I48" s="269" t="s">
        <v>17</v>
      </c>
      <c r="J48" s="277">
        <v>3</v>
      </c>
      <c r="K48" s="283"/>
      <c r="L48" s="279"/>
      <c r="M48" s="279"/>
      <c r="N48" s="279"/>
      <c r="O48" s="279"/>
      <c r="P48" s="279"/>
      <c r="Q48" s="284"/>
    </row>
    <row r="49" spans="1:17" ht="13.8" thickBot="1">
      <c r="A49" s="295">
        <v>21</v>
      </c>
      <c r="B49" s="293" t="s">
        <v>116</v>
      </c>
      <c r="C49" s="289" t="s">
        <v>117</v>
      </c>
      <c r="D49" s="286"/>
      <c r="E49" s="269"/>
      <c r="F49" s="269"/>
      <c r="G49" s="269"/>
      <c r="H49" s="269"/>
      <c r="I49" s="269"/>
      <c r="J49" s="277"/>
      <c r="K49" s="283">
        <v>1</v>
      </c>
      <c r="L49" s="279">
        <v>1</v>
      </c>
      <c r="M49" s="279"/>
      <c r="N49" s="279"/>
      <c r="O49" s="279"/>
      <c r="P49" s="279" t="s">
        <v>26</v>
      </c>
      <c r="Q49" s="284">
        <v>3</v>
      </c>
    </row>
    <row r="50" spans="1:17" ht="21.6" thickBot="1">
      <c r="A50" s="295">
        <v>22</v>
      </c>
      <c r="B50" s="294" t="s">
        <v>118</v>
      </c>
      <c r="C50" s="289" t="s">
        <v>119</v>
      </c>
      <c r="D50" s="286"/>
      <c r="E50" s="269"/>
      <c r="F50" s="269"/>
      <c r="G50" s="269"/>
      <c r="H50" s="269"/>
      <c r="I50" s="269"/>
      <c r="J50" s="277"/>
      <c r="K50" s="274"/>
      <c r="L50" s="269">
        <v>3</v>
      </c>
      <c r="M50" s="269"/>
      <c r="N50" s="269"/>
      <c r="O50" s="269"/>
      <c r="P50" s="269" t="s">
        <v>17</v>
      </c>
      <c r="Q50" s="275">
        <v>2</v>
      </c>
    </row>
    <row r="51" spans="1:17" ht="13.8" thickBot="1">
      <c r="A51" s="295">
        <v>23</v>
      </c>
      <c r="B51" s="264" t="s">
        <v>120</v>
      </c>
      <c r="C51" s="290" t="s">
        <v>121</v>
      </c>
      <c r="D51" s="286"/>
      <c r="E51" s="269"/>
      <c r="F51" s="269"/>
      <c r="G51" s="269"/>
      <c r="H51" s="269"/>
      <c r="I51" s="269"/>
      <c r="J51" s="277"/>
      <c r="K51" s="274"/>
      <c r="L51" s="269"/>
      <c r="M51" s="269"/>
      <c r="N51" s="269"/>
      <c r="O51" s="269"/>
      <c r="P51" s="269" t="s">
        <v>26</v>
      </c>
      <c r="Q51" s="275">
        <v>5</v>
      </c>
    </row>
    <row r="52" spans="1:17" ht="13.8" thickBot="1">
      <c r="A52" s="295">
        <v>24</v>
      </c>
      <c r="B52" s="265" t="s">
        <v>223</v>
      </c>
      <c r="C52" s="266" t="s">
        <v>224</v>
      </c>
      <c r="D52" s="287">
        <v>1</v>
      </c>
      <c r="E52" s="272"/>
      <c r="F52" s="272">
        <v>1</v>
      </c>
      <c r="G52" s="272"/>
      <c r="H52" s="272"/>
      <c r="I52" s="272" t="s">
        <v>17</v>
      </c>
      <c r="J52" s="278">
        <v>2</v>
      </c>
      <c r="K52" s="271"/>
      <c r="L52" s="272"/>
      <c r="M52" s="272"/>
      <c r="N52" s="272"/>
      <c r="O52" s="272"/>
      <c r="P52" s="272"/>
      <c r="Q52" s="273"/>
    </row>
    <row r="53" spans="1:17" ht="13.8" thickBot="1">
      <c r="A53" s="555" t="s">
        <v>88</v>
      </c>
      <c r="B53" s="555"/>
      <c r="C53" s="555"/>
      <c r="D53" s="267">
        <f>SUM(D47:D52)</f>
        <v>2</v>
      </c>
      <c r="E53" s="268">
        <f>SUM(E47:E51)</f>
        <v>3</v>
      </c>
      <c r="F53" s="268">
        <f>SUM(F47:F52)</f>
        <v>2</v>
      </c>
      <c r="G53" s="268"/>
      <c r="H53" s="557"/>
      <c r="I53" s="557" t="s">
        <v>49</v>
      </c>
      <c r="J53" s="550">
        <f>SUM(J47:J52)</f>
        <v>7</v>
      </c>
      <c r="K53" s="267">
        <f>SUM(K47:K51)</f>
        <v>1</v>
      </c>
      <c r="L53" s="268">
        <f>SUM(L47:L51)</f>
        <v>4</v>
      </c>
      <c r="M53" s="268"/>
      <c r="N53" s="268"/>
      <c r="O53" s="557"/>
      <c r="P53" s="557" t="s">
        <v>123</v>
      </c>
      <c r="Q53" s="550">
        <f>SUM(Q47:Q51)</f>
        <v>10</v>
      </c>
    </row>
    <row r="54" spans="1:17" ht="13.8" thickBot="1">
      <c r="A54" s="556"/>
      <c r="B54" s="556"/>
      <c r="C54" s="556"/>
      <c r="D54" s="471">
        <f>SUM(D53:G53)</f>
        <v>7</v>
      </c>
      <c r="E54" s="471"/>
      <c r="F54" s="471"/>
      <c r="G54" s="471"/>
      <c r="H54" s="558"/>
      <c r="I54" s="558"/>
      <c r="J54" s="551"/>
      <c r="K54" s="471">
        <f>SUM(K53:N53)</f>
        <v>5</v>
      </c>
      <c r="L54" s="471"/>
      <c r="M54" s="471"/>
      <c r="N54" s="471"/>
      <c r="O54" s="558"/>
      <c r="P54" s="558"/>
      <c r="Q54" s="551"/>
    </row>
    <row r="55" spans="1:17">
      <c r="A55" s="40"/>
      <c r="B55" s="385" t="s">
        <v>56</v>
      </c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</row>
    <row r="56" spans="1:17">
      <c r="A56" s="63"/>
      <c r="B56" s="64"/>
      <c r="C56" s="65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</row>
    <row r="57" spans="1:17">
      <c r="A57" s="386" t="str">
        <f>'an II'!A62</f>
        <v xml:space="preserve">     Rector,                           Decan,                 Director departament,        Responsabil program de studii,</v>
      </c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</row>
    <row r="58" spans="1:17" s="66" customFormat="1" ht="35.4" customHeight="1">
      <c r="A58" s="404" t="str">
        <f>'an II'!A63</f>
        <v xml:space="preserve">  Prof. Univ. dr.              Conf. univ. dr.                       Conf. univ. dr.                         Conf. univ. dr.
Valentin POPA       Aurora Adina COLOMEISCHI       Otilia CLIPA                Aurora Adina COLOMEISCHI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</row>
  </sheetData>
  <sheetProtection selectLockedCells="1" selectUnlockedCells="1"/>
  <mergeCells count="146">
    <mergeCell ref="F32:F34"/>
    <mergeCell ref="G32:G34"/>
    <mergeCell ref="H32:H34"/>
    <mergeCell ref="I32:I34"/>
    <mergeCell ref="J32:J34"/>
    <mergeCell ref="K32:K34"/>
    <mergeCell ref="L32:L34"/>
    <mergeCell ref="O32:O34"/>
    <mergeCell ref="P32:P34"/>
    <mergeCell ref="Q32:Q34"/>
    <mergeCell ref="H12:H13"/>
    <mergeCell ref="A1:C1"/>
    <mergeCell ref="A2:C2"/>
    <mergeCell ref="A3:P3"/>
    <mergeCell ref="A5:F5"/>
    <mergeCell ref="A6:F6"/>
    <mergeCell ref="A7:F7"/>
    <mergeCell ref="A8:F8"/>
    <mergeCell ref="A9:F9"/>
    <mergeCell ref="A10:Q10"/>
    <mergeCell ref="O12:O13"/>
    <mergeCell ref="P12:P13"/>
    <mergeCell ref="Q12:Q13"/>
    <mergeCell ref="A23:C24"/>
    <mergeCell ref="H23:H24"/>
    <mergeCell ref="I23:I24"/>
    <mergeCell ref="J23:J24"/>
    <mergeCell ref="O23:O24"/>
    <mergeCell ref="P23:P24"/>
    <mergeCell ref="D32:D34"/>
    <mergeCell ref="E32:E34"/>
    <mergeCell ref="Q23:Q24"/>
    <mergeCell ref="I12:I13"/>
    <mergeCell ref="J12:J13"/>
    <mergeCell ref="K12:K13"/>
    <mergeCell ref="L12:L13"/>
    <mergeCell ref="M12:M13"/>
    <mergeCell ref="N12:N13"/>
    <mergeCell ref="A11:A13"/>
    <mergeCell ref="B11:B13"/>
    <mergeCell ref="C11:C13"/>
    <mergeCell ref="D11:J11"/>
    <mergeCell ref="K11:Q11"/>
    <mergeCell ref="D12:D13"/>
    <mergeCell ref="E12:E13"/>
    <mergeCell ref="F12:F13"/>
    <mergeCell ref="D24:G24"/>
    <mergeCell ref="K24:N24"/>
    <mergeCell ref="G12:G13"/>
    <mergeCell ref="P35:P37"/>
    <mergeCell ref="Q35:Q37"/>
    <mergeCell ref="K29:K31"/>
    <mergeCell ref="L29:L31"/>
    <mergeCell ref="M27:M28"/>
    <mergeCell ref="A26:A28"/>
    <mergeCell ref="B26:B28"/>
    <mergeCell ref="C26:C28"/>
    <mergeCell ref="D26:J26"/>
    <mergeCell ref="K26:Q26"/>
    <mergeCell ref="D27:D28"/>
    <mergeCell ref="E27:E28"/>
    <mergeCell ref="N27:N28"/>
    <mergeCell ref="O27:O28"/>
    <mergeCell ref="P27:P28"/>
    <mergeCell ref="Q27:Q28"/>
    <mergeCell ref="F27:F28"/>
    <mergeCell ref="G27:G28"/>
    <mergeCell ref="H27:H28"/>
    <mergeCell ref="I27:I28"/>
    <mergeCell ref="J27:J28"/>
    <mergeCell ref="K27:K28"/>
    <mergeCell ref="L27:L28"/>
    <mergeCell ref="P29:P31"/>
    <mergeCell ref="Q29:Q31"/>
    <mergeCell ref="A57:Q57"/>
    <mergeCell ref="A58:Q58"/>
    <mergeCell ref="A53:C54"/>
    <mergeCell ref="H53:H54"/>
    <mergeCell ref="I53:I54"/>
    <mergeCell ref="J53:J54"/>
    <mergeCell ref="O53:O54"/>
    <mergeCell ref="P53:P54"/>
    <mergeCell ref="P45:P46"/>
    <mergeCell ref="F45:F46"/>
    <mergeCell ref="G45:G46"/>
    <mergeCell ref="H45:H46"/>
    <mergeCell ref="I45:I46"/>
    <mergeCell ref="J45:J46"/>
    <mergeCell ref="K45:K46"/>
    <mergeCell ref="A44:A46"/>
    <mergeCell ref="B44:B46"/>
    <mergeCell ref="C44:C46"/>
    <mergeCell ref="D44:J44"/>
    <mergeCell ref="K44:Q44"/>
    <mergeCell ref="D45:D46"/>
    <mergeCell ref="E45:E46"/>
    <mergeCell ref="Q45:Q46"/>
    <mergeCell ref="Q53:Q54"/>
    <mergeCell ref="D54:G54"/>
    <mergeCell ref="K54:N54"/>
    <mergeCell ref="B55:Q55"/>
    <mergeCell ref="L45:L46"/>
    <mergeCell ref="M45:M46"/>
    <mergeCell ref="N45:N46"/>
    <mergeCell ref="O45:O46"/>
    <mergeCell ref="D42:G42"/>
    <mergeCell ref="K42:N42"/>
    <mergeCell ref="H41:H42"/>
    <mergeCell ref="I41:I42"/>
    <mergeCell ref="J41:J42"/>
    <mergeCell ref="O41:O42"/>
    <mergeCell ref="P41:P42"/>
    <mergeCell ref="Q41:Q42"/>
    <mergeCell ref="A38:C39"/>
    <mergeCell ref="H38:H39"/>
    <mergeCell ref="I38:I39"/>
    <mergeCell ref="J38:J39"/>
    <mergeCell ref="O38:O39"/>
    <mergeCell ref="P38:P39"/>
    <mergeCell ref="K39:N39"/>
    <mergeCell ref="Q38:Q39"/>
    <mergeCell ref="D39:G39"/>
    <mergeCell ref="N29:N31"/>
    <mergeCell ref="O29:O31"/>
    <mergeCell ref="D29:D31"/>
    <mergeCell ref="E29:E31"/>
    <mergeCell ref="E35:E37"/>
    <mergeCell ref="F35:F37"/>
    <mergeCell ref="G35:G37"/>
    <mergeCell ref="H35:H37"/>
    <mergeCell ref="F29:F31"/>
    <mergeCell ref="G29:G31"/>
    <mergeCell ref="I35:I37"/>
    <mergeCell ref="D35:D37"/>
    <mergeCell ref="M29:M31"/>
    <mergeCell ref="H29:H31"/>
    <mergeCell ref="I29:I31"/>
    <mergeCell ref="J29:J31"/>
    <mergeCell ref="K35:K37"/>
    <mergeCell ref="L35:L37"/>
    <mergeCell ref="M35:M37"/>
    <mergeCell ref="N35:N37"/>
    <mergeCell ref="O35:O37"/>
    <mergeCell ref="J35:J37"/>
    <mergeCell ref="M32:M34"/>
    <mergeCell ref="N32:N34"/>
  </mergeCells>
  <pageMargins left="0.47222222222222221" right="0.47222222222222221" top="0.47222222222222221" bottom="0.51180555555555551" header="0.51180555555555551" footer="0.51180555555555551"/>
  <pageSetup firstPageNumber="0" orientation="portrait" horizontalDpi="300" verticalDpi="300" r:id="rId1"/>
  <headerFooter alignWithMargins="0">
    <oddFooter>&amp;R4/7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62"/>
  <sheetViews>
    <sheetView topLeftCell="B10" workbookViewId="0">
      <selection activeCell="G34" sqref="G34"/>
    </sheetView>
  </sheetViews>
  <sheetFormatPr defaultRowHeight="13.2"/>
  <cols>
    <col min="1" max="1" width="2.88671875" customWidth="1"/>
    <col min="2" max="2" width="5.33203125" customWidth="1"/>
    <col min="3" max="3" width="31" customWidth="1"/>
    <col min="4" max="4" width="10.88671875" customWidth="1"/>
    <col min="5" max="5" width="9.109375" customWidth="1"/>
    <col min="6" max="6" width="9.33203125" customWidth="1"/>
    <col min="7" max="8" width="8.33203125" customWidth="1"/>
    <col min="9" max="9" width="7.109375" customWidth="1"/>
    <col min="10" max="10" width="5.109375" customWidth="1"/>
    <col min="11" max="11" width="8.33203125" customWidth="1"/>
    <col min="12" max="12" width="9.109375" hidden="1" customWidth="1"/>
  </cols>
  <sheetData>
    <row r="1" spans="1:58">
      <c r="A1" s="459" t="str">
        <f>'pagina 1'!A3</f>
        <v>Universitatea ,,Ştefan cel Mare" Suceava</v>
      </c>
      <c r="B1" s="459"/>
      <c r="C1" s="459"/>
    </row>
    <row r="2" spans="1:58">
      <c r="A2" s="459" t="str">
        <f>'pagina 1'!A4</f>
        <v>Facultatea  de Științe ale Educației</v>
      </c>
      <c r="B2" s="459"/>
      <c r="C2" s="459"/>
    </row>
    <row r="3" spans="1:58" ht="15.6">
      <c r="A3" s="460" t="s">
        <v>11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14"/>
      <c r="R3" s="15"/>
      <c r="S3" s="15"/>
    </row>
    <row r="4" spans="1:58">
      <c r="C4" s="13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7"/>
      <c r="T4" s="17"/>
    </row>
    <row r="5" spans="1:58">
      <c r="A5" s="461" t="str">
        <f>'pagina 1'!A6</f>
        <v>Domeniul: Psihologie</v>
      </c>
      <c r="B5" s="461"/>
      <c r="C5" s="461"/>
      <c r="D5" s="461"/>
      <c r="E5" s="461"/>
      <c r="F5" s="461"/>
      <c r="G5" s="10"/>
      <c r="H5" s="10"/>
      <c r="I5" s="18"/>
      <c r="J5" s="18"/>
      <c r="K5" s="1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20"/>
      <c r="BD5" s="20"/>
      <c r="BE5" s="21"/>
      <c r="BF5" s="21"/>
    </row>
    <row r="6" spans="1:58">
      <c r="A6" s="461" t="str">
        <f>'pagina 1'!A7</f>
        <v>Programul de studiu: Psihologie</v>
      </c>
      <c r="B6" s="461"/>
      <c r="C6" s="461"/>
      <c r="D6" s="461"/>
      <c r="E6" s="461"/>
      <c r="F6" s="461"/>
      <c r="G6" s="22"/>
      <c r="H6" s="22"/>
      <c r="L6" s="23"/>
      <c r="M6" s="23"/>
      <c r="N6" s="23"/>
      <c r="O6" s="23"/>
      <c r="P6" s="23"/>
      <c r="Q6" s="23"/>
      <c r="R6" s="24"/>
      <c r="S6" s="24"/>
      <c r="T6" s="17"/>
    </row>
    <row r="7" spans="1:58">
      <c r="A7" s="461" t="str">
        <f>'pagina 1'!A8</f>
        <v>Forma de învăţământ: Învățământ cu frecvență</v>
      </c>
      <c r="B7" s="461"/>
      <c r="C7" s="461"/>
      <c r="D7" s="461"/>
      <c r="E7" s="461"/>
      <c r="F7" s="461"/>
      <c r="G7" s="23"/>
      <c r="H7" s="23"/>
      <c r="I7" s="23"/>
      <c r="J7" s="25"/>
      <c r="K7" s="25"/>
      <c r="L7" s="25"/>
      <c r="M7" s="25"/>
      <c r="N7" s="25"/>
      <c r="O7" s="25"/>
      <c r="P7" s="25"/>
      <c r="Q7" s="25"/>
      <c r="R7" s="25"/>
      <c r="S7" s="17"/>
      <c r="T7" s="17"/>
    </row>
    <row r="8" spans="1:58">
      <c r="A8" s="461" t="str">
        <f>'pagina 1'!A9</f>
        <v>Durata studiilor: 3 ani (6 semestre)</v>
      </c>
      <c r="B8" s="461"/>
      <c r="C8" s="461"/>
      <c r="D8" s="461"/>
      <c r="E8" s="461"/>
      <c r="F8" s="46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58">
      <c r="A9" s="461" t="str">
        <f>'pagina 1'!A10</f>
        <v>Valabil începând cu anul universitar: 2018-2019</v>
      </c>
      <c r="B9" s="461"/>
      <c r="C9" s="461"/>
      <c r="D9" s="461"/>
      <c r="E9" s="461"/>
      <c r="F9" s="46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58" ht="15" customHeight="1"/>
    <row r="11" spans="1:58" ht="15" customHeight="1"/>
    <row r="12" spans="1:58" ht="30" customHeight="1">
      <c r="C12" s="98" t="s">
        <v>124</v>
      </c>
      <c r="D12" s="585" t="s">
        <v>125</v>
      </c>
      <c r="E12" s="585"/>
      <c r="F12" s="586" t="s">
        <v>126</v>
      </c>
      <c r="G12" s="586"/>
      <c r="H12" s="586" t="s">
        <v>127</v>
      </c>
      <c r="I12" s="586"/>
      <c r="R12" s="2" t="s">
        <v>128</v>
      </c>
    </row>
    <row r="13" spans="1:58" ht="15" customHeight="1">
      <c r="C13" s="99" t="s">
        <v>129</v>
      </c>
      <c r="D13" s="100" t="s">
        <v>130</v>
      </c>
      <c r="E13" s="101" t="s">
        <v>131</v>
      </c>
      <c r="F13" s="102" t="s">
        <v>130</v>
      </c>
      <c r="G13" s="103" t="s">
        <v>131</v>
      </c>
      <c r="H13" s="104" t="s">
        <v>130</v>
      </c>
      <c r="I13" s="101" t="s">
        <v>131</v>
      </c>
      <c r="J13" s="105"/>
      <c r="K13" s="105"/>
      <c r="R13" s="2" t="s">
        <v>132</v>
      </c>
    </row>
    <row r="14" spans="1:58" ht="15" customHeight="1">
      <c r="C14" s="106" t="s">
        <v>133</v>
      </c>
      <c r="D14" s="107">
        <v>14</v>
      </c>
      <c r="E14" s="108">
        <v>14</v>
      </c>
      <c r="F14" s="109">
        <f>SUM('an I'!G25,'an I'!G36)</f>
        <v>0</v>
      </c>
      <c r="G14" s="110">
        <f>SUM('an I'!N25,'an I'!N42)</f>
        <v>0</v>
      </c>
      <c r="H14" s="111">
        <f>SUM('an I'!D25:G25,'an I'!D42:G42)</f>
        <v>24</v>
      </c>
      <c r="I14" s="112">
        <f>SUM('an I'!K25:N25,'an I'!K42:N42)</f>
        <v>24</v>
      </c>
      <c r="R14" s="2" t="s">
        <v>134</v>
      </c>
    </row>
    <row r="15" spans="1:58" ht="15" customHeight="1">
      <c r="C15" s="113" t="s">
        <v>135</v>
      </c>
      <c r="D15" s="114">
        <v>14</v>
      </c>
      <c r="E15" s="115">
        <v>14</v>
      </c>
      <c r="F15" s="116">
        <f>SUM('an II'!G24,'an II'!G46)</f>
        <v>0</v>
      </c>
      <c r="G15" s="117">
        <f>SUM('an II'!N24,'an II'!N46)</f>
        <v>3</v>
      </c>
      <c r="H15" s="118">
        <f>SUM('an II'!D24:G24,'an II'!D46:G46)</f>
        <v>24</v>
      </c>
      <c r="I15" s="119">
        <f>SUM('an II'!K24:N24,'an II'!K46:N46)</f>
        <v>24</v>
      </c>
      <c r="Q15" s="120">
        <f>D25/D27*100</f>
        <v>11.805555555555555</v>
      </c>
      <c r="R15" s="2" t="s">
        <v>136</v>
      </c>
      <c r="S15" s="91"/>
      <c r="T15" s="91"/>
      <c r="U15" s="91"/>
      <c r="V15" s="91"/>
    </row>
    <row r="16" spans="1:58" ht="15" customHeight="1">
      <c r="C16" s="113" t="s">
        <v>137</v>
      </c>
      <c r="D16" s="114">
        <v>14</v>
      </c>
      <c r="E16" s="115">
        <v>14</v>
      </c>
      <c r="F16" s="116">
        <f>SUM('an III'!G23,'an III'!G38)</f>
        <v>6</v>
      </c>
      <c r="G16" s="117">
        <f>SUM('an III'!N23,'an III'!N38)</f>
        <v>8</v>
      </c>
      <c r="H16" s="118">
        <f>SUM('an III'!D23:G23,'an III'!D38:G38)</f>
        <v>24</v>
      </c>
      <c r="I16" s="119">
        <f>SUM('an III'!K23:N23,'an III'!K38:N38)</f>
        <v>24</v>
      </c>
      <c r="R16" s="121" t="s">
        <v>138</v>
      </c>
    </row>
    <row r="17" spans="2:19" ht="15" customHeight="1">
      <c r="C17" s="99" t="s">
        <v>139</v>
      </c>
      <c r="D17" s="100"/>
      <c r="E17" s="101"/>
      <c r="F17" s="122"/>
      <c r="G17" s="123"/>
      <c r="H17" s="104"/>
      <c r="I17" s="101"/>
      <c r="R17" s="2"/>
    </row>
    <row r="18" spans="2:19" ht="15" customHeight="1">
      <c r="C18" s="124" t="s">
        <v>140</v>
      </c>
      <c r="R18" s="2"/>
      <c r="S18" s="2"/>
    </row>
    <row r="19" spans="2:19" ht="15" customHeight="1">
      <c r="C19" s="125"/>
      <c r="N19" s="126"/>
      <c r="O19" s="126"/>
      <c r="P19" s="126"/>
      <c r="Q19" s="126"/>
    </row>
    <row r="20" spans="2:19" ht="15.75" customHeight="1">
      <c r="C20" s="589" t="s">
        <v>141</v>
      </c>
      <c r="D20" s="589"/>
      <c r="E20" s="589"/>
      <c r="F20" s="589"/>
      <c r="G20" s="589"/>
      <c r="N20" s="126"/>
      <c r="O20" s="126"/>
      <c r="P20" s="126"/>
      <c r="Q20" s="126"/>
    </row>
    <row r="21" spans="2:19">
      <c r="N21" s="126"/>
      <c r="O21" s="126"/>
      <c r="P21" s="126"/>
      <c r="Q21" s="126"/>
    </row>
    <row r="22" spans="2:19" ht="14.25" customHeight="1">
      <c r="B22" s="577" t="s">
        <v>13</v>
      </c>
      <c r="C22" s="578" t="s">
        <v>142</v>
      </c>
      <c r="D22" s="587" t="s">
        <v>143</v>
      </c>
      <c r="E22" s="127" t="s">
        <v>144</v>
      </c>
      <c r="F22" s="127" t="s">
        <v>144</v>
      </c>
      <c r="G22" s="128"/>
      <c r="N22" s="126"/>
      <c r="O22" s="126"/>
      <c r="P22" s="126"/>
      <c r="Q22" s="126"/>
    </row>
    <row r="23" spans="2:19" ht="13.5" customHeight="1">
      <c r="B23" s="577"/>
      <c r="C23" s="578"/>
      <c r="D23" s="587"/>
      <c r="E23" s="129" t="s">
        <v>145</v>
      </c>
      <c r="F23" s="129" t="s">
        <v>146</v>
      </c>
      <c r="G23" s="130"/>
      <c r="N23" s="126"/>
      <c r="O23" s="126"/>
      <c r="P23" s="126"/>
      <c r="Q23" s="126"/>
    </row>
    <row r="24" spans="2:19" ht="15" customHeight="1">
      <c r="B24" s="588">
        <v>1</v>
      </c>
      <c r="C24" s="131" t="s">
        <v>147</v>
      </c>
      <c r="D24" s="132">
        <f>14*SUM('an I'!D25:G25,'an I'!K25:N25,'an II'!D24:G24,'an II'!K24:N24,'an III'!D23:G23,'an III'!K23:N23)-D25</f>
        <v>1302</v>
      </c>
      <c r="E24" s="584">
        <f>(D24+D25)/D27*100</f>
        <v>76.388888888888886</v>
      </c>
      <c r="F24" s="584" t="s">
        <v>148</v>
      </c>
      <c r="G24" s="67"/>
      <c r="N24" s="126"/>
      <c r="O24" s="126"/>
      <c r="P24" s="126"/>
      <c r="Q24" s="126"/>
    </row>
    <row r="25" spans="2:19" ht="15" customHeight="1">
      <c r="B25" s="588"/>
      <c r="C25" s="133" t="s">
        <v>149</v>
      </c>
      <c r="D25" s="134">
        <f>14*SUM(F14:G16)</f>
        <v>238</v>
      </c>
      <c r="E25" s="584"/>
      <c r="F25" s="584"/>
      <c r="G25" s="67"/>
      <c r="N25" s="135"/>
      <c r="O25" s="135"/>
      <c r="P25" s="126"/>
      <c r="Q25" s="126"/>
    </row>
    <row r="26" spans="2:19" ht="15" customHeight="1">
      <c r="B26" s="136">
        <v>2</v>
      </c>
      <c r="C26" s="137" t="s">
        <v>150</v>
      </c>
      <c r="D26" s="138">
        <f>14*SUM('an I'!D42:G42,'an I'!K42:N42,'an II'!D46:G46,'an II'!K46:N46,'an III'!D38:G38,'an III'!K38:N38)</f>
        <v>476</v>
      </c>
      <c r="E26" s="139">
        <f>D26/D27*100</f>
        <v>23.611111111111111</v>
      </c>
      <c r="F26" s="139" t="s">
        <v>151</v>
      </c>
      <c r="G26" s="67"/>
      <c r="N26" s="126"/>
      <c r="O26" s="126"/>
      <c r="P26" s="126"/>
      <c r="Q26" s="126"/>
    </row>
    <row r="27" spans="2:19" ht="15.75" customHeight="1">
      <c r="B27" s="136"/>
      <c r="C27" s="140" t="s">
        <v>152</v>
      </c>
      <c r="D27" s="138">
        <f>D24+D25+D26</f>
        <v>2016</v>
      </c>
      <c r="E27" s="139">
        <v>100</v>
      </c>
      <c r="F27" s="139">
        <v>100</v>
      </c>
      <c r="G27" s="67"/>
      <c r="N27" s="126"/>
      <c r="O27" s="126"/>
      <c r="P27" s="126"/>
      <c r="Q27" s="126"/>
    </row>
    <row r="28" spans="2:19" ht="15.75" customHeight="1">
      <c r="B28" s="141">
        <v>3</v>
      </c>
      <c r="C28" s="142" t="s">
        <v>153</v>
      </c>
      <c r="D28" s="143">
        <f>14*SUM('an I'!D54:G54,'an I'!K54:N54,'an II'!D57:G57,'an II'!K57:N57,'an III'!D53:G53,'an III'!K53:N53)</f>
        <v>406</v>
      </c>
      <c r="E28" s="144"/>
      <c r="F28" s="144"/>
      <c r="G28" s="67"/>
      <c r="N28" s="126"/>
      <c r="O28" s="126"/>
      <c r="P28" s="126"/>
      <c r="Q28" s="126"/>
    </row>
    <row r="29" spans="2:19">
      <c r="B29" s="145"/>
      <c r="C29" s="146" t="s">
        <v>154</v>
      </c>
      <c r="D29" s="147">
        <f>D27+D28</f>
        <v>2422</v>
      </c>
      <c r="E29" s="148">
        <v>100</v>
      </c>
      <c r="F29" s="148">
        <v>100</v>
      </c>
      <c r="G29" s="67"/>
      <c r="N29" s="126"/>
      <c r="O29" s="126"/>
      <c r="P29" s="126"/>
      <c r="Q29" s="126"/>
    </row>
    <row r="30" spans="2:19" ht="15.75" customHeight="1">
      <c r="B30" s="149"/>
      <c r="C30" s="150"/>
      <c r="D30" s="151"/>
      <c r="E30" s="152"/>
      <c r="F30" s="153"/>
      <c r="N30" s="126"/>
      <c r="O30" s="126"/>
      <c r="P30" s="126"/>
      <c r="Q30" s="126"/>
    </row>
    <row r="31" spans="2:19" ht="15.75" customHeight="1">
      <c r="B31" s="154"/>
      <c r="C31" s="155"/>
      <c r="D31" s="156"/>
      <c r="E31" s="157"/>
      <c r="F31" s="158"/>
      <c r="N31" s="126"/>
      <c r="O31" s="126"/>
      <c r="P31" s="126"/>
      <c r="Q31" s="126"/>
    </row>
    <row r="32" spans="2:19" ht="15" customHeight="1">
      <c r="B32" s="577" t="s">
        <v>13</v>
      </c>
      <c r="C32" s="578" t="s">
        <v>142</v>
      </c>
      <c r="D32" s="579" t="s">
        <v>143</v>
      </c>
      <c r="E32" s="127" t="s">
        <v>144</v>
      </c>
      <c r="F32" s="127" t="s">
        <v>144</v>
      </c>
      <c r="G32" s="580" t="s">
        <v>155</v>
      </c>
      <c r="H32" s="580"/>
      <c r="I32" s="581"/>
      <c r="J32" s="581"/>
      <c r="N32" s="126"/>
      <c r="O32" s="126"/>
      <c r="P32" s="126"/>
      <c r="Q32" s="126"/>
    </row>
    <row r="33" spans="2:11" ht="15.75" customHeight="1">
      <c r="B33" s="577"/>
      <c r="C33" s="578"/>
      <c r="D33" s="579"/>
      <c r="E33" s="129" t="s">
        <v>145</v>
      </c>
      <c r="F33" s="129" t="s">
        <v>146</v>
      </c>
      <c r="G33" s="159" t="s">
        <v>156</v>
      </c>
      <c r="H33" s="159" t="s">
        <v>157</v>
      </c>
      <c r="I33" s="581"/>
      <c r="J33" s="581"/>
    </row>
    <row r="34" spans="2:11" ht="15" customHeight="1">
      <c r="B34" s="136">
        <v>2</v>
      </c>
      <c r="C34" s="137" t="s">
        <v>158</v>
      </c>
      <c r="D34" s="160">
        <f>G34+H34</f>
        <v>504</v>
      </c>
      <c r="E34" s="161">
        <f>D34/D37*100</f>
        <v>24.827586206896552</v>
      </c>
      <c r="F34" s="161" t="s">
        <v>159</v>
      </c>
      <c r="G34" s="162">
        <f>14*(SUMIFS('an I'!D10:D46,'an I'!C10:C46,"dd*")+SUMIFS('an II'!D10:D50,'an II'!C10:C50,"dd*")+SUMIFS('an III'!D10:D42,'an III'!C10:C42,"dd*")+SUMIFS('an I'!K10:K46,'an I'!C10:C46,"dd*")+SUMIFS('an II'!K10:K50,'an II'!C10:C50,"dd*")+SUMIFS('an III'!K10:K42,'an III'!C10:C42,"dd*"))</f>
        <v>280</v>
      </c>
      <c r="H34" s="162">
        <f>14*(SUMIFS('an I'!E10:E46,'an I'!C10:C46,"dd*")+SUMIFS('an II'!E10:E50,'an II'!C10:C50,"dd*")+SUMIFS('an III'!E10:E42,'an III'!C10:C42,"dd*")+SUMIFS('an I'!F10:F46,'an I'!C10:C46,"dd*")+SUMIFS('an II'!F10:F50,'an II'!C10:C50,"dd*")+SUMIFS('an III'!F10:F42,'an III'!C10:C42,"dd*")+SUMIFS('an I'!G10:G46,'an I'!C10:C46,"dd*")+SUMIFS('an II'!G10:G50,'an II'!C10:C50,"dd*")+SUMIFS('an III'!G10:G42,'an III'!C10:C42,"dd*")+SUMIFS('an I'!L10:L46,'an I'!C10:C46,"dd*")+SUMIFS('an II'!L10:L50,'an II'!C10:C50,"dd*")+SUMIFS('an III'!L10:L42,'an III'!C10:C42,"dd*")+SUMIFS('an I'!M10:M46,'an I'!C10:C46,"dd*")+SUMIFS('an II'!M10:M50,'an II'!C10:C50,"dd*")+SUMIFS('an III'!M10:M42,'an III'!C10:C42,"dd*")+SUMIFS('an I'!N10:N46,'an I'!C10:C46,"dd*")+SUMIFS('an II'!N10:N50,'an II'!C10:C50,"dd*")+SUMIFS('an III'!N10:N42,'an III'!C10:C42,"dd*"))</f>
        <v>224</v>
      </c>
      <c r="I34" s="158"/>
      <c r="J34" s="158"/>
    </row>
    <row r="35" spans="2:11" ht="15" customHeight="1">
      <c r="B35" s="136">
        <v>3</v>
      </c>
      <c r="C35" s="137" t="s">
        <v>160</v>
      </c>
      <c r="D35" s="163">
        <f>G35+H35</f>
        <v>1274</v>
      </c>
      <c r="E35" s="161">
        <f>D35/D37*100</f>
        <v>62.758620689655174</v>
      </c>
      <c r="F35" s="161" t="s">
        <v>161</v>
      </c>
      <c r="G35" s="162">
        <f>14*(SUMIFS('an I'!D10:D46,'an I'!C10:C46,"ds*")+SUMIFS('an II'!D10:D50,'an II'!C10:C50,"ds*")+SUMIFS('an III'!D10:D42,'an III'!C10:C42,"ds*")+SUMIFS('an I'!K10:K46,'an I'!C10:C46,"ds*")+SUMIFS('an II'!K10:K50,'an II'!C10:C50,"ds*")+SUMIFS('an III'!K10:K42,'an III'!C10:C42,"ds*"))</f>
        <v>574</v>
      </c>
      <c r="H35" s="162">
        <f>14*(SUMIFS('an I'!E10:E46,'an I'!C10:C46,"ds*")+SUMIFS('an II'!E10:E50,'an II'!C10:C50,"ds*")+SUMIFS('an III'!E10:E42,'an III'!C10:C42,"ds*")+SUMIFS('an I'!F10:F46,'an I'!C10:C46,"ds*")+SUMIFS('an II'!F10:F50,'an II'!C10:C50,"ds*")+SUMIFS('an III'!F10:F42,'an III'!C10:C42,"ds*")+SUMIFS('an I'!G10:G46,'an I'!C10:C46,"ds*")+SUMIFS('an II'!G10:G50,'an II'!C10:C50,"ds*")+SUMIFS('an III'!G10:G42,'an III'!C10:C42,"ds*")+SUMIFS('an I'!L10:L46,'an I'!C10:C46,"ds*")+SUMIFS('an II'!L10:L50,'an II'!C10:C50,"ds*")+SUMIFS('an III'!L10:L42,'an III'!C10:C42,"ds*")+SUMIFS('an I'!M10:M46,'an I'!C10:C46,"ds*")+SUMIFS('an II'!M10:M50,'an II'!C10:C50,"ds*")+SUMIFS('an III'!M10:M42,'an III'!C10:C42,"ds*")+SUMIFS('an I'!N10:N46,'an I'!C10:C46,"ds*")+SUMIFS('an II'!N10:N50,'an II'!C10:C50,"ds*")+SUMIFS('an III'!N10:N42,'an III'!C10:C42,"ds*"))</f>
        <v>700</v>
      </c>
      <c r="I35" s="158"/>
      <c r="J35" s="158"/>
    </row>
    <row r="36" spans="2:11" ht="15.75" customHeight="1">
      <c r="B36" s="164">
        <v>4</v>
      </c>
      <c r="C36" s="165" t="s">
        <v>162</v>
      </c>
      <c r="D36" s="166">
        <f>G36+H36</f>
        <v>252</v>
      </c>
      <c r="E36" s="167">
        <f>D36/D37*100</f>
        <v>12.413793103448276</v>
      </c>
      <c r="F36" s="167" t="s">
        <v>163</v>
      </c>
      <c r="G36" s="168">
        <f>14*(SUMIFS('an I'!D10:D46,'an I'!C10:C46,"dc*")+SUMIFS('an II'!D10:D50,'an II'!C10:C50,"dc*")+SUMIFS('an III'!D10:D42,'an III'!C10:C42,"dc*")+SUMIFS('an I'!K10:K46,'an I'!C10:C46,"dc*")+SUMIFS('an II'!K10:K50,'an II'!C10:C50,"dc*")+SUMIFS('an III'!K10:K42,'an III'!C10:C42,"dc*"))</f>
        <v>56</v>
      </c>
      <c r="H36" s="168">
        <f>14*(SUMIFS('an I'!E10:E46,'an I'!C10:C46,"dc*")+SUMIFS('an II'!E10:E50,'an II'!C10:C50,"dc*")+SUMIFS('an III'!E10:E42,'an III'!C10:C42,"dc*")+SUMIFS('an I'!F10:F46,'an I'!C10:C46,"dc*")+SUMIFS('an II'!F10:F50,'an II'!C10:C50,"dc*")+SUMIFS('an III'!F10:F42,'an III'!C10:C42,"dc*")+SUMIFS('an I'!G10:G46,'an I'!C10:C46,"dc*")+SUMIFS('an II'!G10:G50,'an II'!C10:C50,"dc*")+SUMIFS('an III'!G10:G42,'an III'!C10:C42,"dc*")+SUMIFS('an I'!L10:L46,'an I'!C10:C46,"dc*")+SUMIFS('an II'!L10:L50,'an II'!C10:C50,"dc*")+SUMIFS('an III'!L10:L42,'an III'!C10:C42,"dc*")+SUMIFS('an I'!M10:M46,'an I'!C10:C46,"dc*")+SUMIFS('an II'!M10:M50,'an II'!C10:C50,"dc*")+SUMIFS('an III'!M10:M42,'an III'!C10:C42,"dc*")+SUMIFS('an I'!N10:N46,'an I'!C10:C46,"dc*")+SUMIFS('an II'!N10:N50,'an II'!C10:C50,"dc*")+SUMIFS('an III'!N10:N42,'an III'!C10:C42,"dc*"))</f>
        <v>196</v>
      </c>
      <c r="I36" s="158"/>
      <c r="J36" s="158"/>
    </row>
    <row r="37" spans="2:11" s="169" customFormat="1" ht="14.25" customHeight="1">
      <c r="B37" s="170"/>
      <c r="C37" s="171" t="s">
        <v>164</v>
      </c>
      <c r="D37" s="172">
        <f>SUM(D34:D36)</f>
        <v>2030</v>
      </c>
      <c r="E37" s="173">
        <f>SUM(E34:E36)</f>
        <v>100</v>
      </c>
      <c r="F37" s="173">
        <v>100</v>
      </c>
      <c r="G37" s="172">
        <f>SUM(G34:G36)</f>
        <v>910</v>
      </c>
      <c r="H37" s="172">
        <f>SUM(H34:H36)</f>
        <v>1120</v>
      </c>
      <c r="I37" s="158"/>
      <c r="J37" s="158"/>
    </row>
    <row r="38" spans="2:11" ht="13.5" customHeight="1">
      <c r="B38" s="97"/>
      <c r="C38" s="174"/>
      <c r="D38" s="175"/>
      <c r="E38" s="175"/>
      <c r="F38" s="175"/>
    </row>
    <row r="39" spans="2:11" ht="13.5" customHeight="1">
      <c r="C39" s="176" t="s">
        <v>165</v>
      </c>
      <c r="D39" s="177">
        <f>G37/H37</f>
        <v>0.8125</v>
      </c>
      <c r="I39" s="67"/>
      <c r="J39" s="67"/>
      <c r="K39" s="67"/>
    </row>
    <row r="40" spans="2:11" ht="13.5" customHeight="1">
      <c r="I40" s="67"/>
      <c r="J40" s="67"/>
      <c r="K40" s="67"/>
    </row>
    <row r="41" spans="2:11" ht="13.5" customHeight="1">
      <c r="B41" s="178" t="s">
        <v>166</v>
      </c>
      <c r="C41" s="179" t="s">
        <v>167</v>
      </c>
      <c r="D41" s="582" t="s">
        <v>168</v>
      </c>
      <c r="E41" s="582"/>
      <c r="F41" s="582"/>
      <c r="G41" s="583" t="s">
        <v>169</v>
      </c>
      <c r="H41" s="583"/>
      <c r="I41" s="181"/>
      <c r="J41" s="67"/>
      <c r="K41" s="67"/>
    </row>
    <row r="42" spans="2:11" ht="13.5" customHeight="1">
      <c r="B42" s="182" t="s">
        <v>170</v>
      </c>
      <c r="C42" s="183" t="s">
        <v>171</v>
      </c>
      <c r="D42" s="180" t="s">
        <v>172</v>
      </c>
      <c r="E42" s="180" t="s">
        <v>173</v>
      </c>
      <c r="F42" s="184" t="s">
        <v>174</v>
      </c>
      <c r="G42" s="183" t="s">
        <v>166</v>
      </c>
      <c r="H42" s="180" t="s">
        <v>175</v>
      </c>
      <c r="I42" s="185"/>
      <c r="J42" s="67"/>
      <c r="K42" s="67"/>
    </row>
    <row r="43" spans="2:11" ht="13.5" customHeight="1">
      <c r="B43" s="186">
        <v>1</v>
      </c>
      <c r="C43" s="187" t="s">
        <v>176</v>
      </c>
      <c r="D43" s="188">
        <v>9</v>
      </c>
      <c r="E43" s="189">
        <v>8</v>
      </c>
      <c r="F43" s="190">
        <v>9</v>
      </c>
      <c r="G43" s="191">
        <f>SUM(D43:F43)</f>
        <v>26</v>
      </c>
      <c r="H43" s="192">
        <f>G43/G46*100</f>
        <v>59.090909090909093</v>
      </c>
      <c r="I43" s="193"/>
      <c r="J43" s="67"/>
      <c r="K43" s="67"/>
    </row>
    <row r="44" spans="2:11" ht="13.5" customHeight="1">
      <c r="B44" s="194">
        <v>2</v>
      </c>
      <c r="C44" s="195" t="s">
        <v>177</v>
      </c>
      <c r="D44" s="196">
        <v>6</v>
      </c>
      <c r="E44" s="197">
        <v>9</v>
      </c>
      <c r="F44" s="198">
        <v>3</v>
      </c>
      <c r="G44" s="199">
        <f>SUM(D44:F44)</f>
        <v>18</v>
      </c>
      <c r="H44" s="200">
        <f>G44/G46*100</f>
        <v>40.909090909090914</v>
      </c>
      <c r="I44" s="193"/>
      <c r="J44" s="67"/>
      <c r="K44" s="67"/>
    </row>
    <row r="45" spans="2:11" ht="13.5" customHeight="1">
      <c r="B45" s="194">
        <v>3</v>
      </c>
      <c r="C45" s="195" t="s">
        <v>178</v>
      </c>
      <c r="D45" s="201"/>
      <c r="E45" s="202"/>
      <c r="F45" s="203"/>
      <c r="G45" s="204">
        <f>SUM(D45:F45)</f>
        <v>0</v>
      </c>
      <c r="H45" s="205">
        <f>G45/G46*100</f>
        <v>0</v>
      </c>
      <c r="I45" s="193"/>
      <c r="J45" s="67"/>
      <c r="K45" s="67"/>
    </row>
    <row r="46" spans="2:11" ht="13.5" customHeight="1">
      <c r="B46" s="180"/>
      <c r="C46" s="206" t="s">
        <v>179</v>
      </c>
      <c r="D46" s="207">
        <f>SUM(D43:D45)</f>
        <v>15</v>
      </c>
      <c r="E46" s="208">
        <f>SUM(E43:E45)</f>
        <v>17</v>
      </c>
      <c r="F46" s="209">
        <f>SUM(F43:F45)</f>
        <v>12</v>
      </c>
      <c r="G46" s="210">
        <f>SUM(G43:G45)</f>
        <v>44</v>
      </c>
      <c r="H46" s="211">
        <f>SUM(H43:H45)</f>
        <v>100</v>
      </c>
      <c r="I46" s="212"/>
      <c r="J46" s="67"/>
      <c r="K46" s="67"/>
    </row>
    <row r="47" spans="2:11" ht="13.5" customHeight="1">
      <c r="B47" s="97"/>
      <c r="C47" s="174"/>
      <c r="D47" s="175"/>
      <c r="E47" s="175"/>
      <c r="F47" s="175"/>
      <c r="I47" s="67"/>
      <c r="J47" s="67"/>
      <c r="K47" s="67"/>
    </row>
    <row r="48" spans="2:11">
      <c r="I48" s="67"/>
      <c r="J48" s="67"/>
      <c r="K48" s="67"/>
    </row>
    <row r="50" spans="1:17">
      <c r="A50" s="386" t="str">
        <f>'an III'!A57</f>
        <v xml:space="preserve">     Rector,                           Decan,                 Director departament,        Responsabil program de studii,</v>
      </c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</row>
    <row r="51" spans="1:17" s="66" customFormat="1" ht="31.65" customHeight="1">
      <c r="A51" s="404" t="str">
        <f>'an III'!A58</f>
        <v xml:space="preserve">  Prof. Univ. dr.              Conf. univ. dr.                       Conf. univ. dr.                         Conf. univ. dr.
Valentin POPA       Aurora Adina COLOMEISCHI       Otilia CLIPA                Aurora Adina COLOMEISCHI</v>
      </c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</row>
    <row r="57" spans="1:17" ht="12" customHeight="1"/>
    <row r="61" spans="1:17" ht="12.75" customHeight="1"/>
    <row r="62" spans="1:17" ht="13.5" customHeight="1"/>
  </sheetData>
  <sheetProtection selectLockedCells="1" selectUnlockedCells="1"/>
  <mergeCells count="27">
    <mergeCell ref="H12:I12"/>
    <mergeCell ref="C20:G20"/>
    <mergeCell ref="A1:C1"/>
    <mergeCell ref="A2:C2"/>
    <mergeCell ref="A3:P3"/>
    <mergeCell ref="A5:F5"/>
    <mergeCell ref="A6:F6"/>
    <mergeCell ref="A7:F7"/>
    <mergeCell ref="F24:F25"/>
    <mergeCell ref="A8:F8"/>
    <mergeCell ref="A9:F9"/>
    <mergeCell ref="D12:E12"/>
    <mergeCell ref="F12:G12"/>
    <mergeCell ref="B22:B23"/>
    <mergeCell ref="C22:C23"/>
    <mergeCell ref="D22:D23"/>
    <mergeCell ref="B24:B25"/>
    <mergeCell ref="E24:E25"/>
    <mergeCell ref="A50:Q50"/>
    <mergeCell ref="A51:Q51"/>
    <mergeCell ref="B32:B33"/>
    <mergeCell ref="C32:C33"/>
    <mergeCell ref="D32:D33"/>
    <mergeCell ref="G32:H32"/>
    <mergeCell ref="I32:J33"/>
    <mergeCell ref="D41:F41"/>
    <mergeCell ref="G41:H41"/>
  </mergeCells>
  <pageMargins left="0.47222222222222221" right="0.47222222222222221" top="0.47222222222222221" bottom="0.51180555555555551" header="0.51180555555555551" footer="0.51180555555555551"/>
  <pageSetup paperSize="9" firstPageNumber="0" orientation="portrait" horizontalDpi="300" verticalDpi="300"/>
  <headerFooter alignWithMargins="0">
    <oddFooter>&amp;R6/7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31"/>
  <sheetViews>
    <sheetView workbookViewId="0">
      <selection activeCell="A29" sqref="A29:Q29"/>
    </sheetView>
  </sheetViews>
  <sheetFormatPr defaultRowHeight="13.2"/>
  <cols>
    <col min="1" max="1" width="43.33203125" customWidth="1"/>
    <col min="2" max="2" width="4.5546875" customWidth="1"/>
    <col min="3" max="3" width="43.5546875" customWidth="1"/>
  </cols>
  <sheetData>
    <row r="1" spans="1:58">
      <c r="A1" s="459" t="str">
        <f>'pagina 1'!A3</f>
        <v>Universitatea ,,Ştefan cel Mare" Suceava</v>
      </c>
      <c r="B1" s="459"/>
      <c r="C1" s="459"/>
    </row>
    <row r="2" spans="1:58">
      <c r="A2" s="459" t="str">
        <f>'pagina 1'!A4</f>
        <v>Facultatea  de Științe ale Educației</v>
      </c>
      <c r="B2" s="459"/>
      <c r="C2" s="459"/>
    </row>
    <row r="3" spans="1:58" ht="15.6">
      <c r="A3" s="460" t="s">
        <v>11</v>
      </c>
      <c r="B3" s="460"/>
      <c r="C3" s="460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14"/>
      <c r="R3" s="15"/>
      <c r="S3" s="15"/>
    </row>
    <row r="4" spans="1:58">
      <c r="C4" s="13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7"/>
      <c r="T4" s="17"/>
    </row>
    <row r="5" spans="1:58">
      <c r="A5" s="461" t="str">
        <f>'pagina 1'!A6</f>
        <v>Domeniul: Psihologie</v>
      </c>
      <c r="B5" s="461"/>
      <c r="C5" s="461"/>
      <c r="D5" s="461"/>
      <c r="E5" s="461"/>
      <c r="F5" s="461"/>
      <c r="G5" s="10"/>
      <c r="H5" s="10"/>
      <c r="I5" s="18"/>
      <c r="J5" s="18"/>
      <c r="K5" s="1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20"/>
      <c r="BD5" s="20"/>
      <c r="BE5" s="21"/>
      <c r="BF5" s="21"/>
    </row>
    <row r="6" spans="1:58">
      <c r="A6" s="461" t="str">
        <f>'pagina 1'!A7</f>
        <v>Programul de studiu: Psihologie</v>
      </c>
      <c r="B6" s="461"/>
      <c r="C6" s="461"/>
      <c r="D6" s="461"/>
      <c r="E6" s="461"/>
      <c r="F6" s="461"/>
      <c r="G6" s="22"/>
      <c r="H6" s="22"/>
      <c r="L6" s="23"/>
      <c r="M6" s="23"/>
      <c r="N6" s="23"/>
      <c r="O6" s="23"/>
      <c r="P6" s="23"/>
      <c r="Q6" s="23"/>
      <c r="R6" s="24"/>
      <c r="S6" s="24"/>
      <c r="T6" s="17"/>
    </row>
    <row r="7" spans="1:58">
      <c r="A7" s="461" t="str">
        <f>'pagina 1'!A8</f>
        <v>Forma de învăţământ: Învățământ cu frecvență</v>
      </c>
      <c r="B7" s="461"/>
      <c r="C7" s="461"/>
      <c r="D7" s="461"/>
      <c r="E7" s="461"/>
      <c r="F7" s="461"/>
      <c r="G7" s="23"/>
      <c r="H7" s="23"/>
      <c r="I7" s="23"/>
      <c r="J7" s="25"/>
      <c r="K7" s="25"/>
      <c r="L7" s="25"/>
      <c r="M7" s="25"/>
      <c r="N7" s="25"/>
      <c r="O7" s="25"/>
      <c r="P7" s="25"/>
      <c r="Q7" s="25"/>
      <c r="R7" s="25"/>
      <c r="S7" s="17"/>
      <c r="T7" s="17"/>
    </row>
    <row r="8" spans="1:58">
      <c r="A8" s="461" t="str">
        <f>'pagina 1'!A9</f>
        <v>Durata studiilor: 3 ani (6 semestre)</v>
      </c>
      <c r="B8" s="461"/>
      <c r="C8" s="461"/>
      <c r="D8" s="461"/>
      <c r="E8" s="461"/>
      <c r="F8" s="46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58">
      <c r="A9" s="461" t="str">
        <f>'pagina 1'!A10</f>
        <v>Valabil începând cu anul universitar: 2018-2019</v>
      </c>
      <c r="B9" s="461"/>
      <c r="C9" s="461"/>
      <c r="D9" s="461"/>
      <c r="E9" s="461"/>
      <c r="F9" s="46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58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58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58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58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58">
      <c r="A14" s="10"/>
      <c r="B14" s="10"/>
      <c r="C14" s="23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58">
      <c r="A15" s="254" t="s">
        <v>180</v>
      </c>
      <c r="B15" s="232"/>
      <c r="C15" s="249"/>
    </row>
    <row r="16" spans="1:58">
      <c r="A16" s="255"/>
      <c r="B16" s="233"/>
      <c r="C16" s="250"/>
    </row>
    <row r="17" spans="1:17" ht="26.4">
      <c r="A17" s="256" t="s">
        <v>181</v>
      </c>
      <c r="B17" s="214"/>
      <c r="C17" s="251"/>
    </row>
    <row r="18" spans="1:17" ht="26.4">
      <c r="A18" s="257" t="s">
        <v>182</v>
      </c>
      <c r="B18" s="214"/>
      <c r="C18" s="251"/>
    </row>
    <row r="19" spans="1:17" ht="26.4">
      <c r="A19" s="256" t="s">
        <v>183</v>
      </c>
      <c r="B19" s="87"/>
      <c r="C19" s="251"/>
    </row>
    <row r="20" spans="1:17" ht="26.4">
      <c r="A20" s="256" t="s">
        <v>184</v>
      </c>
      <c r="B20" s="87"/>
      <c r="C20" s="251"/>
    </row>
    <row r="21" spans="1:17" ht="26.4">
      <c r="A21" s="256" t="s">
        <v>185</v>
      </c>
      <c r="B21" s="214"/>
      <c r="C21" s="251"/>
    </row>
    <row r="22" spans="1:17" ht="26.4">
      <c r="A22" s="258" t="s">
        <v>186</v>
      </c>
      <c r="B22" s="214"/>
      <c r="C22" s="252"/>
    </row>
    <row r="23" spans="1:17" ht="52.8">
      <c r="A23" s="258" t="s">
        <v>187</v>
      </c>
      <c r="B23" s="214"/>
      <c r="C23" s="253"/>
    </row>
    <row r="24" spans="1:17" ht="39.6">
      <c r="A24" s="258" t="s">
        <v>188</v>
      </c>
      <c r="B24" s="214"/>
      <c r="C24" s="252"/>
    </row>
    <row r="25" spans="1:17" ht="52.8">
      <c r="A25" s="258" t="s">
        <v>195</v>
      </c>
      <c r="B25" s="13"/>
      <c r="C25" s="97"/>
    </row>
    <row r="26" spans="1:17" s="215" customFormat="1">
      <c r="A26" s="235"/>
      <c r="B26" s="2"/>
      <c r="C26" s="234"/>
    </row>
    <row r="27" spans="1:17" s="169" customFormat="1" ht="16.8">
      <c r="A27" s="216"/>
      <c r="B27" s="217"/>
    </row>
    <row r="28" spans="1:17">
      <c r="A28" s="386" t="s">
        <v>189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</row>
    <row r="29" spans="1:17" s="66" customFormat="1" ht="36" customHeight="1">
      <c r="A29" s="404" t="s">
        <v>190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</row>
    <row r="30" spans="1:17" ht="15.75" customHeight="1"/>
    <row r="31" spans="1:17" ht="13.5" customHeight="1"/>
  </sheetData>
  <sheetProtection selectLockedCells="1" selectUnlockedCells="1"/>
  <mergeCells count="10">
    <mergeCell ref="A8:F8"/>
    <mergeCell ref="A9:F9"/>
    <mergeCell ref="A28:Q28"/>
    <mergeCell ref="A29:Q29"/>
    <mergeCell ref="A1:C1"/>
    <mergeCell ref="A2:C2"/>
    <mergeCell ref="A3:C3"/>
    <mergeCell ref="A5:F5"/>
    <mergeCell ref="A6:F6"/>
    <mergeCell ref="A7:F7"/>
  </mergeCells>
  <pageMargins left="0.47222222222222221" right="0.47222222222222221" top="0.47222222222222221" bottom="0.51180555555555551" header="0.51180555555555551" footer="0.51180555555555551"/>
  <pageSetup paperSize="9" firstPageNumber="0" orientation="portrait" horizontalDpi="300" verticalDpi="300" r:id="rId1"/>
  <headerFooter alignWithMargins="0">
    <oddFooter>&amp;R7/7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pagina 1</vt:lpstr>
      <vt:lpstr>an I</vt:lpstr>
      <vt:lpstr>an II</vt:lpstr>
      <vt:lpstr>an III</vt:lpstr>
      <vt:lpstr>Bilant</vt:lpstr>
      <vt:lpstr>COMPETENTE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Adina</cp:lastModifiedBy>
  <cp:lastPrinted>2018-02-21T15:09:11Z</cp:lastPrinted>
  <dcterms:created xsi:type="dcterms:W3CDTF">2017-12-17T16:33:21Z</dcterms:created>
  <dcterms:modified xsi:type="dcterms:W3CDTF">2021-09-15T04:58:01Z</dcterms:modified>
</cp:coreProperties>
</file>