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D:\Documents\_universitate\FSE\plan de invatamant\Inclusion studies\"/>
    </mc:Choice>
  </mc:AlternateContent>
  <xr:revisionPtr revIDLastSave="0" documentId="13_ncr:1_{588B229A-0DE1-4719-97D0-093DA16BD371}" xr6:coauthVersionLast="47" xr6:coauthVersionMax="47" xr10:uidLastSave="{00000000-0000-0000-0000-000000000000}"/>
  <bookViews>
    <workbookView xWindow="20" yWindow="20" windowWidth="19180" windowHeight="10780" xr2:uid="{00000000-000D-0000-FFFF-FFFF00000000}"/>
  </bookViews>
  <sheets>
    <sheet name="Pagina 1" sheetId="5" r:id="rId1"/>
    <sheet name="An I" sheetId="1" r:id="rId2"/>
    <sheet name="An II" sheetId="3" r:id="rId3"/>
    <sheet name="Bilant" sheetId="4" r:id="rId4"/>
    <sheet name="Competente" sheetId="6" r:id="rId5"/>
    <sheet name="Grila competentelor" sheetId="7" r:id="rId6"/>
    <sheet name="Grila rezultatelor învăţării" sheetId="8" r:id="rId7"/>
  </sheets>
  <definedNames>
    <definedName name="_xlnm.Print_Area" localSheetId="6">'Grila rezultatelor învăţării'!$A$1:$G$33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 i="7" l="1"/>
  <c r="A7" i="7"/>
  <c r="A6" i="7"/>
  <c r="A5" i="7"/>
  <c r="A4" i="7"/>
  <c r="A3" i="7"/>
  <c r="A2" i="7"/>
  <c r="A1" i="7"/>
  <c r="A8" i="8"/>
  <c r="A7" i="8"/>
  <c r="A6" i="8"/>
  <c r="A5" i="8"/>
  <c r="A4" i="8"/>
  <c r="A3" i="8"/>
  <c r="A2" i="8"/>
  <c r="A1" i="8"/>
  <c r="A12" i="6"/>
  <c r="A11" i="6"/>
  <c r="A10" i="6"/>
  <c r="A9" i="6"/>
  <c r="A8" i="6"/>
  <c r="A7" i="6"/>
  <c r="A2" i="6"/>
  <c r="A1" i="6"/>
  <c r="A12" i="4"/>
  <c r="A11" i="4"/>
  <c r="A10" i="4"/>
  <c r="A9" i="4"/>
  <c r="A8" i="4"/>
  <c r="A7" i="4"/>
  <c r="A2" i="4"/>
  <c r="A1" i="4"/>
  <c r="A12" i="3"/>
  <c r="A11" i="3"/>
  <c r="A10" i="3"/>
  <c r="A9" i="3"/>
  <c r="A8" i="3"/>
  <c r="A7" i="3"/>
  <c r="A2" i="3"/>
  <c r="A1" i="3"/>
  <c r="A12" i="1"/>
  <c r="A11" i="1"/>
  <c r="A10" i="1"/>
  <c r="A9" i="1"/>
  <c r="A8" i="1"/>
  <c r="A7" i="1"/>
  <c r="A2" i="1"/>
  <c r="A1" i="1"/>
  <c r="C31" i="4"/>
  <c r="C29" i="4"/>
  <c r="C30" i="4"/>
  <c r="C22" i="4"/>
  <c r="C23" i="4"/>
  <c r="K33" i="3"/>
  <c r="J33" i="3"/>
  <c r="H33" i="3"/>
  <c r="M30" i="3"/>
  <c r="L30" i="3"/>
  <c r="K30" i="3"/>
  <c r="H30" i="3"/>
  <c r="G30" i="3"/>
  <c r="F30" i="3"/>
  <c r="E30" i="3"/>
  <c r="M23" i="3"/>
  <c r="L23" i="3"/>
  <c r="K23" i="3"/>
  <c r="E23" i="3"/>
  <c r="Q37" i="1"/>
  <c r="J37" i="1"/>
  <c r="Q34" i="1"/>
  <c r="O34" i="1"/>
  <c r="N34" i="1"/>
  <c r="M34" i="1"/>
  <c r="L34" i="1"/>
  <c r="K34" i="1"/>
  <c r="J34" i="1"/>
  <c r="H34" i="1"/>
  <c r="G34" i="1"/>
  <c r="F34" i="1"/>
  <c r="E34" i="1"/>
  <c r="D34" i="1"/>
  <c r="M27" i="1"/>
  <c r="N27" i="1"/>
  <c r="L27" i="1"/>
  <c r="T28" i="7"/>
  <c r="T27" i="7"/>
  <c r="T26" i="7"/>
  <c r="AA32" i="8" l="1"/>
  <c r="Y32" i="8"/>
  <c r="Z41" i="7"/>
  <c r="X41" i="7"/>
  <c r="Z36" i="6"/>
  <c r="X36" i="6"/>
  <c r="Z38" i="3"/>
  <c r="X38" i="3"/>
  <c r="Z42" i="1"/>
  <c r="X42" i="1"/>
  <c r="O24" i="1" l="1"/>
  <c r="H20" i="1" l="1"/>
  <c r="O23" i="1" l="1"/>
  <c r="H32" i="1"/>
  <c r="L37" i="1"/>
  <c r="K35" i="1"/>
  <c r="D35" i="1" l="1"/>
  <c r="M33" i="3"/>
  <c r="L33" i="3"/>
  <c r="E33" i="3"/>
  <c r="Q30" i="3"/>
  <c r="J30" i="3"/>
  <c r="N30" i="3"/>
  <c r="O30" i="3"/>
  <c r="D30" i="3"/>
  <c r="Y30" i="3"/>
  <c r="H28" i="3"/>
  <c r="Z24" i="5"/>
  <c r="X24" i="5"/>
  <c r="C39" i="7" l="1"/>
  <c r="D39" i="7"/>
  <c r="E39" i="7"/>
  <c r="F39" i="7"/>
  <c r="G39" i="7"/>
  <c r="H39" i="7"/>
  <c r="I39" i="7"/>
  <c r="J39" i="7"/>
  <c r="K39" i="7"/>
  <c r="L39" i="7"/>
  <c r="M39" i="7"/>
  <c r="N39" i="7"/>
  <c r="O39" i="7"/>
  <c r="P39" i="7"/>
  <c r="Q39" i="7"/>
  <c r="R39" i="7"/>
  <c r="T31" i="7"/>
  <c r="T32" i="7"/>
  <c r="T33" i="7"/>
  <c r="T34" i="7"/>
  <c r="T35" i="7"/>
  <c r="T36" i="7"/>
  <c r="T37" i="7"/>
  <c r="T30" i="7"/>
  <c r="T17" i="7"/>
  <c r="T18" i="7"/>
  <c r="T19" i="7"/>
  <c r="T20" i="7"/>
  <c r="T21" i="7"/>
  <c r="T22" i="7"/>
  <c r="T23" i="7"/>
  <c r="T24" i="7"/>
  <c r="T25" i="7"/>
  <c r="T16" i="7"/>
  <c r="S39" i="7"/>
  <c r="D41" i="4" l="1"/>
  <c r="C41" i="4"/>
  <c r="E41" i="4" l="1"/>
  <c r="F32" i="4" l="1"/>
  <c r="E32" i="4"/>
  <c r="C24" i="4"/>
  <c r="N23" i="3"/>
  <c r="G23" i="3"/>
  <c r="G33" i="3" s="1"/>
  <c r="F23" i="3"/>
  <c r="F33" i="3" s="1"/>
  <c r="C35" i="4" l="1"/>
  <c r="K31" i="3"/>
  <c r="N33" i="3"/>
  <c r="K34" i="3" s="1"/>
  <c r="E40" i="4"/>
  <c r="E42" i="4" s="1"/>
  <c r="N37" i="1" l="1"/>
  <c r="M37" i="1"/>
  <c r="G27" i="1"/>
  <c r="G37" i="1" s="1"/>
  <c r="F27" i="1"/>
  <c r="F37" i="1" s="1"/>
  <c r="E27" i="1"/>
  <c r="E37" i="1" s="1"/>
  <c r="C60" i="4"/>
  <c r="C59" i="4"/>
  <c r="C58" i="4"/>
  <c r="C57" i="4"/>
  <c r="C56" i="4"/>
  <c r="C55" i="4"/>
  <c r="D42" i="4"/>
  <c r="C42" i="4"/>
  <c r="C32" i="4"/>
  <c r="D30" i="4" l="1"/>
  <c r="D31" i="4"/>
  <c r="D29" i="4"/>
  <c r="F41" i="4"/>
  <c r="F40" i="4"/>
  <c r="Q23" i="3"/>
  <c r="Q33" i="3" s="1"/>
  <c r="K24" i="3"/>
  <c r="J23" i="3"/>
  <c r="D23" i="3"/>
  <c r="D33" i="3" s="1"/>
  <c r="D34" i="3" s="1"/>
  <c r="Q27" i="1"/>
  <c r="K27" i="1"/>
  <c r="J27" i="1"/>
  <c r="D27" i="1"/>
  <c r="D37" i="1" s="1"/>
  <c r="D38" i="1" s="1"/>
  <c r="D32" i="4" l="1"/>
  <c r="K28" i="1"/>
  <c r="K38" i="1" s="1"/>
  <c r="K37" i="1"/>
  <c r="F42" i="4"/>
  <c r="D28" i="1"/>
  <c r="D22" i="4"/>
  <c r="D24" i="3"/>
  <c r="D31" i="3" s="1"/>
  <c r="C26" i="4" l="1"/>
  <c r="D25" i="4" s="1"/>
  <c r="D24" i="4"/>
  <c r="D23" i="4"/>
  <c r="O22" i="3" l="1"/>
  <c r="O21" i="3"/>
  <c r="H18" i="3"/>
  <c r="H19" i="3"/>
  <c r="H20" i="3"/>
  <c r="H16" i="1"/>
  <c r="O23" i="3" l="1"/>
  <c r="O33" i="3" s="1"/>
  <c r="H17" i="3"/>
  <c r="H16" i="3"/>
  <c r="H23" i="3" l="1"/>
  <c r="O26" i="1"/>
  <c r="O25" i="1"/>
  <c r="O27" i="1" s="1"/>
  <c r="O37" i="1" s="1"/>
  <c r="C36" i="4" s="1" a="1"/>
  <c r="C36" i="4" s="1"/>
  <c r="O21" i="1"/>
  <c r="H18" i="1"/>
  <c r="H17" i="1"/>
  <c r="O22" i="1"/>
  <c r="H19" i="1"/>
  <c r="H27" i="1" l="1"/>
  <c r="H3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<sst xmlns="http://schemas.openxmlformats.org/spreadsheetml/2006/main" count="490" uniqueCount="267">
  <si>
    <t>PLAN DE ÎNVĂŢĂMÂNT</t>
  </si>
  <si>
    <r>
      <t>Durata studiilor</t>
    </r>
    <r>
      <rPr>
        <b/>
        <sz val="10"/>
        <rFont val="Arial CE"/>
        <family val="2"/>
        <charset val="238"/>
      </rPr>
      <t>: 2 ani</t>
    </r>
  </si>
  <si>
    <r>
      <t>Forma de învăţământ:</t>
    </r>
    <r>
      <rPr>
        <b/>
        <sz val="10"/>
        <rFont val="Arial"/>
        <family val="2"/>
      </rPr>
      <t xml:space="preserve"> cu frecvență</t>
    </r>
  </si>
  <si>
    <t xml:space="preserve">Nr.                                                                                                                                                 crt. </t>
  </si>
  <si>
    <t>Discipline obligatorii</t>
  </si>
  <si>
    <t>Cod disciplina</t>
  </si>
  <si>
    <t>Anul I</t>
  </si>
  <si>
    <t>Sem. 1</t>
  </si>
  <si>
    <t>Sem. 2</t>
  </si>
  <si>
    <t>C</t>
  </si>
  <si>
    <t>S</t>
  </si>
  <si>
    <t>L</t>
  </si>
  <si>
    <t>P</t>
  </si>
  <si>
    <t>I*</t>
  </si>
  <si>
    <t>Forma verificare</t>
  </si>
  <si>
    <t>Nr. credite</t>
  </si>
  <si>
    <t>E</t>
  </si>
  <si>
    <t>Total ore obligatorii pe săptămână</t>
  </si>
  <si>
    <t xml:space="preserve"> I* - Numărul total de ore necesar pregătirii individuale și evaluării cunoștințelor studentului (calculate pentru un semestru întreg); </t>
  </si>
  <si>
    <t>Nr. crt.</t>
  </si>
  <si>
    <t>Anul II</t>
  </si>
  <si>
    <t>Sem. 3</t>
  </si>
  <si>
    <t>Sem. 4</t>
  </si>
  <si>
    <t>Dissertation Research</t>
  </si>
  <si>
    <t>ECTS</t>
  </si>
  <si>
    <t xml:space="preserve"> </t>
  </si>
  <si>
    <t>Disciplina USV</t>
  </si>
  <si>
    <t>BILANŢ</t>
  </si>
  <si>
    <t>Structura anului universitar</t>
  </si>
  <si>
    <t>Nr. săptămâni</t>
  </si>
  <si>
    <t xml:space="preserve"> Nr. ore fizice pe săptămână*</t>
  </si>
  <si>
    <t>Anul de studii</t>
  </si>
  <si>
    <t>Sem. I</t>
  </si>
  <si>
    <t>Sem. II</t>
  </si>
  <si>
    <t>I</t>
  </si>
  <si>
    <t>II</t>
  </si>
  <si>
    <t>%</t>
  </si>
  <si>
    <t>DISCIPLINE FUNDAMENTALE</t>
  </si>
  <si>
    <t>DISCIPLINE DE SPECIALIZARE</t>
  </si>
  <si>
    <t>DISCIPLINE COMPLEMENTARE</t>
  </si>
  <si>
    <t>Forma de evaluare</t>
  </si>
  <si>
    <t>Total</t>
  </si>
  <si>
    <t>An I</t>
  </si>
  <si>
    <t>An II</t>
  </si>
  <si>
    <t>Nr.</t>
  </si>
  <si>
    <t>Examen</t>
  </si>
  <si>
    <t>Verificare</t>
  </si>
  <si>
    <t>TOTAL</t>
  </si>
  <si>
    <t>Număr forme de verificare</t>
  </si>
  <si>
    <t>Număr ore aplicaţii / Număr ore curs</t>
  </si>
  <si>
    <t>Total nr. ore fizice</t>
  </si>
  <si>
    <t>% realizat</t>
  </si>
  <si>
    <t>Nr. de ore curs</t>
  </si>
  <si>
    <t>Nr. de ore aplicaţii</t>
  </si>
  <si>
    <t>Total Ore program de studiu</t>
  </si>
  <si>
    <t>Număr ore de studiu individual / Număr ore de pregătire universitară</t>
  </si>
  <si>
    <t>CATEGORIA DISCIPLINEI</t>
  </si>
  <si>
    <t>Cerinţe pentru obţinerea diplomei de masterat</t>
  </si>
  <si>
    <t>120 de credite la disciplinele obligatorii şi opţionale</t>
  </si>
  <si>
    <t>UNIVERSITATEA "ŞTEFAN CEL MARE" DIN SUCEAVA</t>
  </si>
  <si>
    <t>*Discipline obligatorii + opţionale</t>
  </si>
  <si>
    <t>DISCIPLINE OBLIGATORII</t>
  </si>
  <si>
    <t>DISCIPLINE OPȚIONALE</t>
  </si>
  <si>
    <t>TOTAL Obligatorii şi opţionale</t>
  </si>
  <si>
    <t>GRILA COMPETENŢELOR</t>
  </si>
  <si>
    <t>Denumire disciplină</t>
  </si>
  <si>
    <t>Denumire competenţe</t>
  </si>
  <si>
    <t>Total credite</t>
  </si>
  <si>
    <t>GRILA REZULTATELOR ÎNVĂŢĂRII</t>
  </si>
  <si>
    <t>Cunoştinţe</t>
  </si>
  <si>
    <t>Aptitudini</t>
  </si>
  <si>
    <t>Responsabilitate şi autonomie</t>
  </si>
  <si>
    <t>Discipline care contribuie la atingerea rezultatelor învăţării</t>
  </si>
  <si>
    <t>V</t>
  </si>
  <si>
    <t>2V</t>
  </si>
  <si>
    <t>DS.01.01</t>
  </si>
  <si>
    <t>DS.03.01</t>
  </si>
  <si>
    <t>DS.03.02</t>
  </si>
  <si>
    <t>DS.03.03</t>
  </si>
  <si>
    <t>DS.03.04</t>
  </si>
  <si>
    <t>DS.03.05</t>
  </si>
  <si>
    <t>DS.04.07</t>
  </si>
  <si>
    <t>COMPETENŢE</t>
  </si>
  <si>
    <t>Competenţe profesionale</t>
  </si>
  <si>
    <t>Competenţe transversale</t>
  </si>
  <si>
    <t>CT1</t>
  </si>
  <si>
    <t>CT2</t>
  </si>
  <si>
    <t>CP1</t>
  </si>
  <si>
    <t>CP2</t>
  </si>
  <si>
    <t>CP3</t>
  </si>
  <si>
    <t>CP4</t>
  </si>
  <si>
    <t>CP5</t>
  </si>
  <si>
    <t>CP6</t>
  </si>
  <si>
    <t>CP7</t>
  </si>
  <si>
    <t>CP8</t>
  </si>
  <si>
    <t>CP9</t>
  </si>
  <si>
    <t>CP10</t>
  </si>
  <si>
    <t>CP11</t>
  </si>
  <si>
    <t>CP12</t>
  </si>
  <si>
    <t>CT3</t>
  </si>
  <si>
    <t>CT4</t>
  </si>
  <si>
    <t>FACULTATEA DE PSIHOLOGIE ȘI ȘTIINȚE ALE EDUCAȚIEI</t>
  </si>
  <si>
    <r>
      <t xml:space="preserve">Domeniul: </t>
    </r>
    <r>
      <rPr>
        <b/>
        <sz val="10"/>
        <rFont val="Arial CE"/>
        <charset val="238"/>
      </rPr>
      <t>Științe ale educației</t>
    </r>
  </si>
  <si>
    <r>
      <t xml:space="preserve">Ciclul de studii: </t>
    </r>
    <r>
      <rPr>
        <b/>
        <sz val="10"/>
        <rFont val="Arial CE"/>
      </rPr>
      <t>master profesional</t>
    </r>
  </si>
  <si>
    <t>Valabil începând cu anul I, anul universitar: 2027-2028</t>
  </si>
  <si>
    <t>Emotional Education and Wellbeing Promotion in Inclusive Contexts</t>
  </si>
  <si>
    <t>Promoting Resilience through Education</t>
  </si>
  <si>
    <t>Positive Psychology and Education</t>
  </si>
  <si>
    <t xml:space="preserve">Theory and Practice of Intercultural Education </t>
  </si>
  <si>
    <t>Applying Technology into Inclusive Education</t>
  </si>
  <si>
    <t>Discipline opționale</t>
  </si>
  <si>
    <t>USV.FPSE.ISTD</t>
  </si>
  <si>
    <t>Dissertation Elaboration</t>
  </si>
  <si>
    <t>Inclusive Organizational Culture and Democratic Leadership</t>
  </si>
  <si>
    <t>Competences for Democratic Culture in Inclusive Education</t>
  </si>
  <si>
    <t>4E 1V</t>
  </si>
  <si>
    <t>1E</t>
  </si>
  <si>
    <t>Recapitulație</t>
  </si>
  <si>
    <t>DS.04.06</t>
  </si>
  <si>
    <t>DS.03.08</t>
  </si>
  <si>
    <t>DS.03.09</t>
  </si>
  <si>
    <t>Inclusive strategies in social work and community safety</t>
  </si>
  <si>
    <t xml:space="preserve">Monitoring and managing the quality of social assistance and community safety services  </t>
  </si>
  <si>
    <t>Inclusive practices at the social and community level</t>
  </si>
  <si>
    <t>Inclusive educational practices</t>
  </si>
  <si>
    <t xml:space="preserve">Inclusive Education in Schools and Society </t>
  </si>
  <si>
    <t>Inclusive Approaches in Parents Education and Counselling</t>
  </si>
  <si>
    <t xml:space="preserve">Inclusive Education: Ethics, Policy and Research </t>
  </si>
  <si>
    <t>Design and Evaluation of Inclusive Educational Programs</t>
  </si>
  <si>
    <t>Inclusion in the Context of Social Work </t>
  </si>
  <si>
    <t>Inclusion in Housing and Disadvantaged Neighbourhoods</t>
  </si>
  <si>
    <t>Thinking Inclusion/Exclusion</t>
  </si>
  <si>
    <t>Doing Inclusion</t>
  </si>
  <si>
    <t>Inclusive Personal Development Counselling</t>
  </si>
  <si>
    <t>Academic and Professional Ethics and Integrity</t>
  </si>
  <si>
    <t>Social Protection Systems in a Global and Community Context</t>
  </si>
  <si>
    <t xml:space="preserve">Academic and Professional Ethics and Integrity </t>
  </si>
  <si>
    <t>DF.01.05</t>
  </si>
  <si>
    <t>DC.01.04</t>
  </si>
  <si>
    <t>DS.01.03</t>
  </si>
  <si>
    <t>DS.01.02</t>
  </si>
  <si>
    <t>Inclusive Management of Social Risk Behaviors</t>
  </si>
  <si>
    <t xml:space="preserve">Monitoring and Managing the Quality of Social Assistance and Community Safety Services  </t>
  </si>
  <si>
    <t>Inclusive Strategies in Social Work and Community Safety</t>
  </si>
  <si>
    <t>Strategic Planning in the Social Inclusion and Community Security System</t>
  </si>
  <si>
    <t>University of Ostrava</t>
  </si>
  <si>
    <t>Inclusion and Exclusion in Childhood and Youth</t>
  </si>
  <si>
    <t>Citizenship and Education: Challenges of Inclusive Societies</t>
  </si>
  <si>
    <t>Structures, Institutions, and Actors in Inclusive Education</t>
  </si>
  <si>
    <t>Dynamics of Inclusion and Exclusion</t>
  </si>
  <si>
    <t>Comparative Perspectives of Inclusive Education in the Educational System</t>
  </si>
  <si>
    <t>Practices of Inclusive Education at the Intersection of Educational Actors, Institutions and Other Support Services</t>
  </si>
  <si>
    <t>Bielefeld University</t>
  </si>
  <si>
    <t>Disciplina universitate parteneră</t>
  </si>
  <si>
    <t>Applied Research in Inclusive Education Contexts</t>
  </si>
  <si>
    <t>Inclusive Practices at the Social and Community Level</t>
  </si>
  <si>
    <t>Inclusive Educational Practices</t>
  </si>
  <si>
    <t>Inclusion and Exclusion in Educational Contexts: Counseling Perspectives</t>
  </si>
  <si>
    <t>Semestrul I</t>
  </si>
  <si>
    <t>Semestrul II</t>
  </si>
  <si>
    <t>Corespondente discipline</t>
  </si>
  <si>
    <t>prof.univ.dr. Gabriela PRELIPCEAN                conf.univ.dr. Aurora Adina COLOMEISCHI          conf.univ.dr. Maria-Doina SCHIPOR              conf.univ.dr. Maria-Doina SCHIPOR</t>
  </si>
  <si>
    <t>Ocupații conform COR</t>
  </si>
  <si>
    <t>Cod COR</t>
  </si>
  <si>
    <t xml:space="preserve"> mentor</t>
  </si>
  <si>
    <t xml:space="preserve"> mediator școlar</t>
  </si>
  <si>
    <t xml:space="preserve"> supervizor în servicii sociale</t>
  </si>
  <si>
    <t xml:space="preserve"> designer instrucțional</t>
  </si>
  <si>
    <t xml:space="preserve"> consilier mediator</t>
  </si>
  <si>
    <t xml:space="preserve"> consilier vocațional</t>
  </si>
  <si>
    <t>Analizează nevoile educaționale ale persoanelor din grupuri diverse și vulnerabile</t>
  </si>
  <si>
    <t>Proiectează intervenții educaționale incluzive adaptate diversității</t>
  </si>
  <si>
    <t>Adaptează strategiile didactice la caracteristicile și nevoile beneficiarilor</t>
  </si>
  <si>
    <t>Aplică strategii didactice interculturale și incluzive</t>
  </si>
  <si>
    <t>Oferă sprijin pentru învățare și dezvoltare personală în contexte diverse</t>
  </si>
  <si>
    <t>Consiliază beneficiarii și familiile în vederea incluziunii educaționale și sociale</t>
  </si>
  <si>
    <t>Facilitează utilizarea resurselor și tehnologiilor de sprijin (inclusiv asistive)</t>
  </si>
  <si>
    <t>Gestionează situații de risc educațional și social prin intervenții adecvate</t>
  </si>
  <si>
    <t>Evaluează progresul educațional și dezvoltarea competențelor beneficiarilor</t>
  </si>
  <si>
    <t>Monitorizează procesele de incluziune și participare în contexte educaționale și sociale</t>
  </si>
  <si>
    <t>Colaborează cu actori educaționali, sociali și comunitari pentru promovarea incluziunii</t>
  </si>
  <si>
    <t>Proiectează și evaluează intervenții și politici pentru incluziune socială și educațională</t>
  </si>
  <si>
    <t>Lucrează eficient în echipe interdisciplinare și interculturale</t>
  </si>
  <si>
    <t>Comunică eficient cu beneficiari, familii și profesioniști din domenii diferite</t>
  </si>
  <si>
    <t>Aplică principii etice și de integritate în activitatea profesională</t>
  </si>
  <si>
    <t>Reflectează critic asupra practicilor profesionale și își dezvoltă continuu competențele</t>
  </si>
  <si>
    <t>CALIFICĂRI</t>
  </si>
  <si>
    <t>Proiectează intervenții educaționale incluzive adaptate diversitățiii</t>
  </si>
  <si>
    <t>Adaptează strategiile didactice la caracteristicile și nevoile beneficiarilori</t>
  </si>
  <si>
    <t>a. Analizează critic nevoile educaționale ale persoanelor și grupurilor vulnerabile utilizând metode și instrumente adecvate
b. Selectează și aplică tehnici de colectare și interpretare a datelor (calitative și cantitative)
c. Formulează recomandări pentru intervenții educaționale incluzive, adaptate contextului</t>
  </si>
  <si>
    <t>a. Demonstrează cunoștințe avansate privind concepte, teorii și modele explicative ale diversității și incluziunii educaționale
b. Explică mecanismele care generează vulnerabilitate educațională și inegalități de acces și participare
c. Integrează perspective interdisciplinare (educaționale, sociale, psihologice) în analiza nevoilor educaționale</t>
  </si>
  <si>
    <t>a. Își asumă responsabilitatea pentru evaluarea corectă și etică a nevoilor educaționale în contexte diverse
b. Ia decizii autonome în selectarea metodelor de analiză și interpretare a datelor
c. Gestionează situații complexe și ambigue în evaluarea nevoilor educaționale</t>
  </si>
  <si>
    <t>Social Protection Systems in a Global and Community ContextStrategic Planning in the Social Inclusion and Community Security System
Inclusion and Exclusion in Educational Contexts: Counseling Perspectives
Dissertation Research
Dissertation Elaboration</t>
  </si>
  <si>
    <t>a. Explică teorii și modele ale educației incluzive și ale designului educațional diferențiat
b. Înțelege metodele de adaptare curriculară și de individualizare a învățării în contexte diverse
c. Integrează perspective pedagogice, psihologice și sociale în proiectarea intervențiilor educaționale</t>
  </si>
  <si>
    <t>a. Proiectează intervenții educaționale incluzive adaptate nevoilor beneficiarilor
b. Selectează și combină strategii didactice, resurse și tehnologii adecvate diversității
c. Elaborează planuri educaționale individualizate, fundamentate pe date și obiective educaționale clare</t>
  </si>
  <si>
    <t>a. Își asumă responsabilitatea pentru proiectarea unor intervenții educaționale echitabile și incluzive
b. Ia decizii autonome în alegerea strategiilor educaționale, în funcție de context și beneficiari
c. Reflectează critic asupra eficienței intervențiilor și le adaptează în funcție de feedback și rezultate</t>
  </si>
  <si>
    <t>a. Explică principii și modele de diferențiere și individualizare a instruirii
b. Înțelege particularitățile de dezvoltare și învățare ale beneficiarilor din grupuri diverse
c. Cunoaște strategii de adaptare curriculară și metodologică</t>
  </si>
  <si>
    <t>a. Adaptează strategiile didactice la nevoile și stilurile de învățare ale beneficiarilor
b. Selectează metode și resurse adecvate diversității și nivelului de dezvoltare
c. Ajustează demersul didactic în funcție de feedback și progres</t>
  </si>
  <si>
    <t>a. Își asumă responsabilitatea pentru adecvarea procesului didactic la diversitate
b. Ia decizii autonome privind adaptarea strategiilor didactice
c. Reflectează critic asupra eficienței adaptărilor realizate</t>
  </si>
  <si>
    <t>a. Explică concepte și modele ale educației interculturale și incluzive
b. Înțelege impactul diversității culturale asupra proceselor educaționale
c. Cunoaște strategii de promovare a echității și incluziunii</t>
  </si>
  <si>
    <t>a. Aplică strategii didactice interculturale în contexte diverse
b. Integrează perspective incluzive în activitățile educaționale
c. Creează medii de învățare deschise și participative</t>
  </si>
  <si>
    <t>a. Promovează valori ale diversității și incluziunii în practică
b. Ia decizii responsabile în gestionarea diversității culturale
c. Reflectează asupra propriilor practici și atitudini interculturale</t>
  </si>
  <si>
    <t>a. Înțelege procesele de învățare și dezvoltare personală
b. Explică factori care influențează motivația și participarea
c. Cunoaște metode de sprijin educațional și dezvoltare personală</t>
  </si>
  <si>
    <t>Competența</t>
  </si>
  <si>
    <t>a. Oferă sprijin adaptat nevoilor de învățare și dezvoltare
b. Utilizează tehnici de motivare și implicare
c. Facilitează dezvoltarea competențelor personale și sociale</t>
  </si>
  <si>
    <t>a. Își asumă responsabilitatea pentru susținerea dezvoltării beneficiarilor
b. Adaptează sprijinul în funcție de context și evoluție
c. Reflectează asupra eficienței intervențiilor de sprijin</t>
  </si>
  <si>
    <t>a. Explică teorii și modele ale consilierii educaționale și sociale
b. Înțelege dinamica relațiilor familie–școală–comunitate
c. Cunoaște metode de consiliere și suport</t>
  </si>
  <si>
    <t>a. Aplică tehnici de consiliere adaptate beneficiarilor și familiilor
b. Sprijină procesele de incluziune educațională și socială
c. Facilitează comunicarea și colaborarea între actori</t>
  </si>
  <si>
    <t>a. Respectă principiile etice în activitatea de consiliere
b. Ia decizii autonome în gestionarea situațiilor de consiliere
c. Reflectează asupra impactului intervențiilor realizate</t>
  </si>
  <si>
    <t>a. Înțelege rolul tehnologiilor educaționale și asistive
b. Cunoaște tipuri de resurse de sprijin pentru incluziune
c. Explică principiile accesibilizării în educație</t>
  </si>
  <si>
    <t>a. Utilizează resurse și tehnologii de sprijin în contexte educaționale
b. Selectează soluții adecvate nevoilor beneficiarilor
c. Integrează tehnologiile în procesul educațional</t>
  </si>
  <si>
    <t>a. Promovează utilizarea responsabilă a tehnologiilor
b. Ia decizii autonome privind alegerea resurselor
c. Evaluează eficiența utilizării acestora</t>
  </si>
  <si>
    <t>a. Înțelege tipuri de risc educațional și social
b. Explică factori de vulnerabilitate și excludere
c. Cunoaște modele de intervenție în situații de risc</t>
  </si>
  <si>
    <t>a. Identifică și analizează situații de risc
b. Aplică strategii de intervenție adecvate
c. Coordonează acțiuni de prevenire și suport</t>
  </si>
  <si>
    <t>a. Își asumă responsabilitatea în gestionarea situațiilor sensibile
b. Ia decizii autonome în contexte complexe
c. Colaborează cu actori relevanți pentru intervenție</t>
  </si>
  <si>
    <t>a. Explică teorii și modele de evaluare educațională
b. Înțelege metode și instrumente de evaluare
c. Cunoaște criterii de apreciere a progresului</t>
  </si>
  <si>
    <t>a. Aplică metode și instrumente de evaluare
b.Interpretează rezultatele evaluării
c. Utilizează feedback pentru îmbunătățirea învățării</t>
  </si>
  <si>
    <t>a. Asigură evaluări corecte și echitabile
b. Ia decizii autonome în evaluare
c. Reflectează asupra impactului evaluării</t>
  </si>
  <si>
    <t>a. Înțelege concepte și indicatori ai incluziunii
b. Explică mecanisme de participare educațională
c. Cunoaște metode de monitorizare</t>
  </si>
  <si>
    <t>a. Monitorizează procese de incluziune și participare
b. Analizează date relevante
c. Identifică bariere și facilitatori</t>
  </si>
  <si>
    <t>a. Își asumă responsabilitatea pentru monitorizare
b. Ia decizii bazate pe date
c. Propune ajustări ale intervențiilor</t>
  </si>
  <si>
    <t>a. Înțelege rolul colaborării interinstituționale
b. Explică dinamica parteneriatelor educaționale
c. Cunoaște modele de colaborare</t>
  </si>
  <si>
    <t>a. Colaborează eficient cu actori diverși
b. Facilitează comunicarea între parteneri
c. Participă la dezvoltarea parteneriatelor</t>
  </si>
  <si>
    <t>a. Își asumă roluri în echipe interdisciplinare
b. Ia decizii colaborative
c. Reflectează asupra eficienței colaborării</t>
  </si>
  <si>
    <t>a. Explică modele de politici și intervenții pentru incluziune
b. Înțelege procesele de elaborare și evaluare a politicilor
c. Cunoaște instrumente de analiză și evaluare</t>
  </si>
  <si>
    <t>a. Proiectează intervenții și politici incluzive
b. Evaluează impactul acestora
c. Formulează recomandări fundamentate</t>
  </si>
  <si>
    <t>a. Își asumă responsabilitatea pentru decizii fundamentate
b. Ia decizii autonome în contexte complexe
c. Reflectează asupra impactului intervențiilor și politicilor</t>
  </si>
  <si>
    <t>a. Înțelege dinamica echipelor interdisciplinare și interculturale
b. Explică rolurile și responsabilitățile în colaborarea profesională
c. Cunoaște principii de cooperare și management al diversității</t>
  </si>
  <si>
    <t>a. Colaborează eficient în echipe interdisciplinare și interculturale
b. Integrează perspective diferite în rezolvarea problemelor
c. Gestionează situații de comunicare și cooperare în contexte diverse</t>
  </si>
  <si>
    <t>a. Își asumă responsabilitatea pentru contribuția la activitatea echipei
b. Ia decizii colaborative în contexte profesionale complexe
c. Reflectează asupra propriului rol și asupra funcționării echipei</t>
  </si>
  <si>
    <t>a. Înțelege modele și principii ale comunicării profesionale
b. Explică particularitățile comunicării în contexte educaționale și sociale
c. Cunoaște tehnici de comunicare adaptate diversității beneficiarilor</t>
  </si>
  <si>
    <t>a. Comunică clar și adaptat cu beneficiari, familii și profesioniști
b. Utilizează tehnici de ascultare activă și feedback constructiv
c. Adaptează mesajul la contexte și interlocutori diferiți</t>
  </si>
  <si>
    <t>a. Își asumă responsabilitatea pentru calitatea comunicării profesionale
b. Gestionează autonom situații de comunicare complexe sau sensibile
c. Reflectează asupra impactului comunicării asupra relațiilor profesionale</t>
  </si>
  <si>
    <t>a. Înțelege principii și norme etice în educație și domeniul social
b. Explică concepte precum responsabilitate, integritate și echitate
c. Cunoaște cadrele de reglementare etică relevante</t>
  </si>
  <si>
    <t>a. Aplică principii etice în luarea deciziilor profesionale
b. Analizează situații etice și identifică soluții adecvate
c. Gestionează dileme etice în contexte educaționale și sociale</t>
  </si>
  <si>
    <t>a. Își asumă responsabilitatea pentru respectarea normelor etice
b. Ia decizii autonome în situații profesionale sensibile
c. Reflectează critic asupra implicațiilor etice ale acțiunilor sale</t>
  </si>
  <si>
    <t>a. Înțelege modele și concepte ale reflecției critice și dezvoltării profesionale
b. Explică rolul învățării pe tot parcursul vieții
c. Cunoaște metode de autoevaluare și dezvoltare profesională</t>
  </si>
  <si>
    <t>a. Analizează critic propriile practici profesionale
b. Identifică nevoi de dezvoltare și oportunități de învățare
c. Utilizează feedback-ul pentru îmbunătățirea performanței</t>
  </si>
  <si>
    <t>a. Își asumă responsabilitatea pentru propria dezvoltare profesională
b. Ia inițiative de învățare și perfecționare continuă
c. Reflectează sistematic asupra experiențelor profesionale și le valorifică în practică</t>
  </si>
  <si>
    <t>Inclusive Strategies in Social Work and Community Safety
Monitoring and Managing the Quality…
Social Protection Systems…
Design and Evaluation of Inclusive Educational Programs
Strategic Planning in the Social Inclusion</t>
  </si>
  <si>
    <t>Academic and Professional Ethics and Integrity
Design and Evaluation of Inclusive Educational Programs
Inclusive Educational Practices
Emotional Education and Wellbeing Promotion…
Promoting Resilience through Education
Positive Psychology and Education
Theory and Practice of Intercultural Education
Applying Technology into Inclusive Education</t>
  </si>
  <si>
    <t>Inclusion and Exclusion in Educational Contexts
Inclusive Educational Practices
Theory and Practice of Intercultural Education</t>
  </si>
  <si>
    <t>Inclusive Strategies in Social Work and Community Safety
Inclusive Management of Social Risk Behaviors
Inclusive Practices at the Social and Community Level
Inclusive Educational Practices
Inclusive Personal Development Counselling
Emotional Education and Wellbeing Promotion
Promoting Resilience through Education
Positive Psychology and Education
Applying Technology into Inclusive Education</t>
  </si>
  <si>
    <t>Inclusive Management of Social Risk Behaviors
Inclusion and Exclusion in Educational Contexts
Inclusive Personal Development Counselling
Emotional Education and Wellbeing Promotion
Positive Psychology and Education</t>
  </si>
  <si>
    <t>Inclusive Strategies in Social Work and Community Safety
Inclusive Management of Social Risk Behaviors
Inclusive Practices at the Social and Community Level
Emotional Education and Wellbeing Promotion
Promoting Resilience through Education</t>
  </si>
  <si>
    <t>Monitoring and Managing the Quality…
Design and Evaluation of Inclusive Educational Programs
Applied Research in Inclusive Education Contexts
Dissertation Research
Dissertation Elaboration</t>
  </si>
  <si>
    <t>Monitoring and Managing the Quality…
Applied Research in Inclusive Education Contexts
Dissertation Research</t>
  </si>
  <si>
    <t>Monitoring and Managing the Quality…
Social Protection Systems…
Academic and Professional Ethics and Integrity
Strategic Planning in the Social Inclusion…
Inclusion and Exclusion in Educational Contexts
Inclusive Practices at the Social and Community Level
Inclusive Personal Development Counselling
Theory and Practice of Intercultural Education
Inclusive Organizational Culture and Democratic Leadership</t>
  </si>
  <si>
    <t>Social Protection Systems
Academic and Professional Ethics and Integrity
Strategic Planning in the Social Inclusion…
Applied Research in Inclusive Education Contexts
Dissertation Elaboration
Inclusive Organizational Culture and Democratic Leadership</t>
  </si>
  <si>
    <t>Applied Research in Inclusive Education Contexts
Dissertation Research
Dissertation Elaboration</t>
  </si>
  <si>
    <t>Inclusive Personal Development Counselling
Inclusive Organizational Culture and Democratic Leadership
Inclusive Practices at the Social and Community Level</t>
  </si>
  <si>
    <t xml:space="preserve">Inclusive Management of Social Risk Behaviors
Strategic Planning in the Social Inclusion and Community Security System
Inclusive Practices at the Social and Community Level
Theory and Practice of Intercultural Education </t>
  </si>
  <si>
    <t>Applying Technology into Inclusive Education
Inclusive Educational Practices
Dissertation Elaboration</t>
  </si>
  <si>
    <t>4E 2V</t>
  </si>
  <si>
    <t>5 E  1V</t>
  </si>
  <si>
    <t>5E 1V</t>
  </si>
  <si>
    <r>
      <t xml:space="preserve">Programul de studiu: </t>
    </r>
    <r>
      <rPr>
        <b/>
        <sz val="10"/>
        <rFont val="Arial CE"/>
      </rPr>
      <t>INCLUSION STUDIES / Studii în domeniul incluziunii educaționale şi sociale</t>
    </r>
  </si>
  <si>
    <t>DF.02.06</t>
  </si>
  <si>
    <t>DF.02.07</t>
  </si>
  <si>
    <t>DF.02.08</t>
  </si>
  <si>
    <t>DF.02.09</t>
  </si>
  <si>
    <t>DF.02.10</t>
  </si>
  <si>
    <t>DF.02.11</t>
  </si>
  <si>
    <t>DS.01.12</t>
  </si>
  <si>
    <t>DS.01.13</t>
  </si>
  <si>
    <t>PRACTICA</t>
  </si>
  <si>
    <t xml:space="preserve">           Ordonator de credite,                                                    Decan,                                                   Director departament,                                Responsabil program de studii,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</si>
</sst>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46">
    <font>
      <sz val="11"/>
      <color theme="1"/>
      <name val="Aptos Narrow"/>
      <family val="2"/>
      <scheme val="minor"/>
    </font>
    <font>
      <sz val="11"/>
      <color rgb="FFFF0000"/>
      <name val="Aptos Narrow"/>
      <family val="2"/>
      <scheme val="minor"/>
    </font>
    <font>
      <b/>
      <sz val="11"/>
      <color theme="1"/>
      <name val="Aptos Narrow"/>
      <family val="2"/>
      <scheme val="minor"/>
    </font>
    <font>
      <b/>
      <sz val="8"/>
      <name val="Arial CE"/>
      <family val="2"/>
      <charset val="238"/>
    </font>
    <font>
      <b/>
      <sz val="10"/>
      <name val="Arial CE"/>
      <family val="2"/>
      <charset val="238"/>
    </font>
    <font>
      <b/>
      <sz val="9"/>
      <name val="Arial CE"/>
      <family val="2"/>
      <charset val="238"/>
    </font>
    <font>
      <b/>
      <sz val="12"/>
      <name val="Arial CE"/>
      <charset val="238"/>
    </font>
    <font>
      <sz val="8"/>
      <name val="Arial CE"/>
      <family val="2"/>
      <charset val="238"/>
    </font>
    <font>
      <sz val="10"/>
      <name val="Arial CE"/>
      <family val="2"/>
      <charset val="238"/>
    </font>
    <font>
      <b/>
      <sz val="10"/>
      <name val="Arial CE"/>
      <charset val="238"/>
    </font>
    <font>
      <b/>
      <sz val="12"/>
      <name val="Arial CE"/>
      <family val="2"/>
      <charset val="238"/>
    </font>
    <font>
      <sz val="10"/>
      <name val="Arial"/>
      <family val="2"/>
    </font>
    <font>
      <b/>
      <sz val="10"/>
      <name val="Arial"/>
      <family val="2"/>
    </font>
    <font>
      <b/>
      <sz val="7"/>
      <name val="Arial CE"/>
      <family val="2"/>
      <charset val="238"/>
    </font>
    <font>
      <sz val="9"/>
      <name val="Arial"/>
      <family val="2"/>
    </font>
    <font>
      <sz val="8"/>
      <name val="Arial"/>
      <family val="2"/>
    </font>
    <font>
      <b/>
      <i/>
      <sz val="8"/>
      <name val="Arial CE"/>
      <family val="2"/>
      <charset val="238"/>
    </font>
    <font>
      <sz val="9"/>
      <name val="Arial CE"/>
      <family val="2"/>
      <charset val="238"/>
    </font>
    <font>
      <b/>
      <sz val="10"/>
      <name val="Arial CE"/>
    </font>
    <font>
      <b/>
      <sz val="9"/>
      <name val="Arial"/>
      <family val="2"/>
    </font>
    <font>
      <sz val="9"/>
      <color theme="1"/>
      <name val="Arial"/>
      <family val="2"/>
    </font>
    <font>
      <b/>
      <sz val="11"/>
      <color theme="0"/>
      <name val="Aptos Narrow"/>
      <family val="2"/>
      <scheme val="minor"/>
    </font>
    <font>
      <b/>
      <sz val="8"/>
      <name val="Arial"/>
      <family val="2"/>
      <charset val="238"/>
    </font>
    <font>
      <b/>
      <sz val="14"/>
      <name val="Arial"/>
      <family val="2"/>
      <charset val="238"/>
    </font>
    <font>
      <b/>
      <sz val="14"/>
      <name val="Arial"/>
      <family val="2"/>
    </font>
    <font>
      <b/>
      <sz val="12"/>
      <name val="Arial"/>
      <family val="2"/>
    </font>
    <font>
      <sz val="10"/>
      <name val="Arial"/>
      <family val="2"/>
      <charset val="238"/>
    </font>
    <font>
      <b/>
      <sz val="10"/>
      <name val="Arial"/>
      <family val="2"/>
      <charset val="238"/>
    </font>
    <font>
      <sz val="8"/>
      <name val="Arial"/>
      <family val="2"/>
      <charset val="238"/>
    </font>
    <font>
      <b/>
      <sz val="8"/>
      <name val="Arial CE"/>
    </font>
    <font>
      <sz val="11"/>
      <color rgb="FF000000"/>
      <name val="Aptos Narrow"/>
      <family val="2"/>
      <scheme val="minor"/>
    </font>
    <font>
      <sz val="8"/>
      <name val="Aptos Narrow"/>
      <family val="2"/>
      <scheme val="minor"/>
    </font>
    <font>
      <sz val="7"/>
      <color rgb="FF000000"/>
      <name val="Aptos Narrow"/>
      <family val="2"/>
      <scheme val="minor"/>
    </font>
    <font>
      <sz val="10"/>
      <color theme="1"/>
      <name val="Aptos Narrow"/>
      <family val="2"/>
      <scheme val="minor"/>
    </font>
    <font>
      <sz val="11"/>
      <color theme="0" tint="-0.34998626667073579"/>
      <name val="Aptos Narrow"/>
      <family val="2"/>
      <scheme val="minor"/>
    </font>
    <font>
      <b/>
      <sz val="10"/>
      <color theme="1"/>
      <name val="Aptos Narrow"/>
      <family val="2"/>
      <scheme val="minor"/>
    </font>
    <font>
      <sz val="11"/>
      <color theme="1"/>
      <name val="Aptos Narrow"/>
      <family val="2"/>
      <charset val="238"/>
      <scheme val="minor"/>
    </font>
    <font>
      <sz val="10"/>
      <color rgb="FF000000"/>
      <name val="Aptos Narrow"/>
      <family val="2"/>
      <scheme val="minor"/>
    </font>
    <font>
      <sz val="9"/>
      <name val="Arial"/>
      <family val="2"/>
      <charset val="238"/>
    </font>
    <font>
      <sz val="11"/>
      <name val="Arial"/>
      <family val="2"/>
    </font>
    <font>
      <sz val="10"/>
      <name val="Arial"/>
      <family val="2"/>
    </font>
    <font>
      <b/>
      <i/>
      <sz val="8"/>
      <name val="Arial CE"/>
    </font>
    <font>
      <b/>
      <sz val="8"/>
      <name val="Arial"/>
      <family val="2"/>
    </font>
    <font>
      <sz val="9"/>
      <color theme="0"/>
      <name val="Arial"/>
      <family val="2"/>
    </font>
    <font>
      <b/>
      <sz val="9"/>
      <color theme="0"/>
      <name val="Arial"/>
      <family val="2"/>
    </font>
    <font>
      <sz val="8"/>
      <color theme="0"/>
      <name val="Arial"/>
      <family val="2"/>
      <charset val="238"/>
    </font>
  </fonts>
  <fills count="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indexed="9"/>
        <bgColor indexed="64"/>
      </patternFill>
    </fill>
    <fill>
      <patternFill patternType="solid">
        <fgColor rgb="FFF7F7F7"/>
        <bgColor indexed="64"/>
      </patternFill>
    </fill>
    <fill>
      <patternFill patternType="solid">
        <fgColor indexed="9"/>
        <bgColor indexed="8"/>
      </patternFill>
    </fill>
  </fills>
  <borders count="68">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style="thin">
        <color indexed="64"/>
      </left>
      <right/>
      <top/>
      <bottom/>
      <diagonal/>
    </border>
    <border>
      <left/>
      <right style="thin">
        <color indexed="64"/>
      </right>
      <top/>
      <bottom/>
      <diagonal/>
    </border>
  </borders>
  <cellStyleXfs count="6">
    <xf numFmtId="0" fontId="0" fillId="0" borderId="0"/>
    <xf numFmtId="0" fontId="11" fillId="0" borderId="0"/>
    <xf numFmtId="0" fontId="11" fillId="0" borderId="0"/>
    <xf numFmtId="0" fontId="36" fillId="0" borderId="0"/>
    <xf numFmtId="0" fontId="40" fillId="0" borderId="0"/>
    <xf numFmtId="0" fontId="26" fillId="0" borderId="0"/>
  </cellStyleXfs>
  <cellXfs count="346">
    <xf numFmtId="0" fontId="0" fillId="0" borderId="0" xfId="0"/>
    <xf numFmtId="0" fontId="3" fillId="2" borderId="0" xfId="0" applyFont="1" applyFill="1" applyAlignment="1">
      <alignment horizontal="left"/>
    </xf>
    <xf numFmtId="0" fontId="3" fillId="2" borderId="0" xfId="0" applyFont="1" applyFill="1" applyAlignment="1">
      <alignment horizontal="center"/>
    </xf>
    <xf numFmtId="0" fontId="4" fillId="2" borderId="0" xfId="0" applyFont="1" applyFill="1"/>
    <xf numFmtId="0" fontId="3" fillId="2" borderId="0" xfId="0" applyFont="1" applyFill="1"/>
    <xf numFmtId="0" fontId="5" fillId="2" borderId="0" xfId="0" applyFont="1" applyFill="1"/>
    <xf numFmtId="0" fontId="5" fillId="2" borderId="0" xfId="0" applyFont="1" applyFill="1" applyAlignment="1">
      <alignment horizontal="center"/>
    </xf>
    <xf numFmtId="0" fontId="7" fillId="2" borderId="0" xfId="0" applyFont="1" applyFill="1"/>
    <xf numFmtId="0" fontId="7" fillId="2" borderId="0" xfId="0" applyFont="1" applyFill="1" applyAlignment="1">
      <alignment horizontal="center"/>
    </xf>
    <xf numFmtId="0" fontId="8" fillId="2" borderId="0" xfId="0" applyFont="1" applyFill="1"/>
    <xf numFmtId="0" fontId="4" fillId="0" borderId="0" xfId="0" applyFont="1"/>
    <xf numFmtId="0" fontId="8" fillId="0" borderId="0" xfId="0" applyFont="1"/>
    <xf numFmtId="0" fontId="10" fillId="0" borderId="0" xfId="0" applyFont="1"/>
    <xf numFmtId="0" fontId="11" fillId="0" borderId="0" xfId="0" applyFont="1"/>
    <xf numFmtId="0" fontId="4" fillId="2" borderId="0" xfId="0" applyFont="1" applyFill="1" applyAlignment="1">
      <alignment horizontal="left"/>
    </xf>
    <xf numFmtId="0" fontId="3" fillId="2" borderId="1"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11" fillId="0" borderId="15" xfId="0" applyFont="1" applyBorder="1" applyAlignment="1">
      <alignment horizontal="center" vertical="center"/>
    </xf>
    <xf numFmtId="0" fontId="14"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21" xfId="0" applyFont="1" applyBorder="1" applyAlignment="1">
      <alignment horizontal="center" vertical="center"/>
    </xf>
    <xf numFmtId="0" fontId="15" fillId="0" borderId="21" xfId="0" applyFont="1" applyBorder="1" applyAlignment="1">
      <alignment horizontal="center" vertical="center"/>
    </xf>
    <xf numFmtId="0" fontId="15" fillId="0" borderId="22" xfId="0" applyFont="1" applyBorder="1" applyAlignment="1">
      <alignment horizontal="center" vertical="center"/>
    </xf>
    <xf numFmtId="0" fontId="14" fillId="0" borderId="26"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8" fillId="0" borderId="14" xfId="0" applyFont="1" applyBorder="1" applyAlignment="1">
      <alignment horizontal="center" vertical="center"/>
    </xf>
    <xf numFmtId="0" fontId="7" fillId="2" borderId="10" xfId="0" applyFont="1" applyFill="1" applyBorder="1" applyAlignment="1">
      <alignment horizontal="center" vertical="center" wrapText="1"/>
    </xf>
    <xf numFmtId="0" fontId="11" fillId="0" borderId="34" xfId="0" applyFont="1" applyBorder="1" applyAlignment="1">
      <alignment horizontal="center" vertical="center"/>
    </xf>
    <xf numFmtId="0" fontId="7" fillId="2" borderId="13" xfId="0" applyFont="1" applyFill="1" applyBorder="1" applyAlignment="1">
      <alignment horizontal="center" vertical="center" wrapText="1"/>
    </xf>
    <xf numFmtId="0" fontId="15" fillId="0" borderId="0" xfId="0" applyFont="1" applyAlignment="1">
      <alignment wrapText="1"/>
    </xf>
    <xf numFmtId="0" fontId="15" fillId="0" borderId="0" xfId="0" applyFont="1"/>
    <xf numFmtId="0" fontId="17" fillId="2" borderId="0" xfId="1" applyFont="1" applyFill="1" applyAlignment="1">
      <alignment vertical="center"/>
    </xf>
    <xf numFmtId="0" fontId="17" fillId="2" borderId="0" xfId="0" applyFont="1" applyFill="1" applyAlignment="1">
      <alignment horizontal="center"/>
    </xf>
    <xf numFmtId="0" fontId="17" fillId="2" borderId="0" xfId="0" applyFont="1" applyFill="1"/>
    <xf numFmtId="0" fontId="14" fillId="0" borderId="14" xfId="0" applyFont="1" applyBorder="1" applyAlignment="1">
      <alignment horizontal="center" vertical="center"/>
    </xf>
    <xf numFmtId="0" fontId="14" fillId="0" borderId="16" xfId="0" applyFont="1" applyBorder="1" applyAlignment="1">
      <alignment horizontal="center" vertical="center"/>
    </xf>
    <xf numFmtId="0" fontId="14" fillId="0" borderId="20"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0" borderId="27" xfId="0" applyFont="1" applyBorder="1" applyAlignment="1">
      <alignment horizontal="center" vertical="center"/>
    </xf>
    <xf numFmtId="0" fontId="14" fillId="0" borderId="34" xfId="0" applyFont="1" applyBorder="1" applyAlignment="1">
      <alignment horizontal="center" vertical="center"/>
    </xf>
    <xf numFmtId="0" fontId="3" fillId="2" borderId="43" xfId="0" applyFont="1" applyFill="1" applyBorder="1" applyAlignment="1">
      <alignment horizontal="center" vertical="center"/>
    </xf>
    <xf numFmtId="0" fontId="1" fillId="0" borderId="0" xfId="0" applyFont="1"/>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13" fillId="2" borderId="39"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14" fillId="0" borderId="30" xfId="0" applyFont="1" applyBorder="1" applyAlignment="1">
      <alignment horizontal="center" vertical="center"/>
    </xf>
    <xf numFmtId="0" fontId="14" fillId="0" borderId="23" xfId="0" applyFont="1" applyBorder="1" applyAlignment="1">
      <alignment horizontal="center" vertical="center"/>
    </xf>
    <xf numFmtId="0" fontId="2" fillId="0" borderId="0" xfId="0" applyFont="1"/>
    <xf numFmtId="0" fontId="14" fillId="0" borderId="0" xfId="0" applyFont="1" applyAlignment="1">
      <alignment vertical="center"/>
    </xf>
    <xf numFmtId="0" fontId="14" fillId="0" borderId="0" xfId="0" applyFont="1" applyAlignment="1">
      <alignment horizontal="center" vertical="center" wrapText="1"/>
    </xf>
    <xf numFmtId="0" fontId="15" fillId="0" borderId="48" xfId="0" applyFont="1" applyBorder="1" applyAlignment="1">
      <alignment horizontal="center" vertical="center"/>
    </xf>
    <xf numFmtId="0" fontId="15" fillId="0" borderId="33" xfId="0" applyFont="1" applyBorder="1" applyAlignment="1">
      <alignment horizontal="center" vertical="center"/>
    </xf>
    <xf numFmtId="0" fontId="15" fillId="0" borderId="34" xfId="0" applyFont="1" applyBorder="1" applyAlignment="1">
      <alignment horizontal="center" vertical="center"/>
    </xf>
    <xf numFmtId="0" fontId="15" fillId="0" borderId="45" xfId="0" applyFont="1" applyBorder="1" applyAlignment="1">
      <alignment horizontal="center" vertical="center"/>
    </xf>
    <xf numFmtId="0" fontId="8" fillId="0" borderId="33" xfId="0" applyFont="1" applyBorder="1" applyAlignment="1">
      <alignment horizontal="center" vertical="center"/>
    </xf>
    <xf numFmtId="0" fontId="11" fillId="0" borderId="36" xfId="0" applyFont="1" applyBorder="1" applyAlignment="1">
      <alignment horizontal="center" vertical="center"/>
    </xf>
    <xf numFmtId="0" fontId="14" fillId="0" borderId="46" xfId="0" applyFont="1" applyBorder="1" applyAlignment="1">
      <alignment horizontal="center" vertical="center"/>
    </xf>
    <xf numFmtId="0" fontId="14" fillId="0" borderId="28" xfId="0" applyFont="1" applyBorder="1" applyAlignment="1">
      <alignment horizontal="center" vertical="center"/>
    </xf>
    <xf numFmtId="0" fontId="14" fillId="0" borderId="29" xfId="0" applyFont="1" applyBorder="1" applyAlignment="1">
      <alignment horizontal="center" vertical="center"/>
    </xf>
    <xf numFmtId="0" fontId="14" fillId="0" borderId="39" xfId="0" applyFont="1" applyBorder="1" applyAlignment="1">
      <alignment horizontal="center" vertical="center"/>
    </xf>
    <xf numFmtId="0" fontId="19" fillId="0" borderId="0" xfId="0" applyFont="1" applyAlignment="1">
      <alignment horizontal="right" vertical="center" wrapText="1"/>
    </xf>
    <xf numFmtId="0" fontId="0" fillId="0" borderId="0" xfId="0" applyAlignment="1">
      <alignment horizontal="center"/>
    </xf>
    <xf numFmtId="0" fontId="2" fillId="0" borderId="0" xfId="0" applyFont="1" applyAlignment="1">
      <alignment horizontal="center"/>
    </xf>
    <xf numFmtId="0" fontId="17" fillId="0" borderId="14" xfId="0" applyFont="1" applyBorder="1" applyAlignment="1">
      <alignment horizontal="center" vertical="center"/>
    </xf>
    <xf numFmtId="0" fontId="17" fillId="0" borderId="20" xfId="0" applyFont="1" applyBorder="1" applyAlignment="1">
      <alignment horizontal="center" vertical="center"/>
    </xf>
    <xf numFmtId="0" fontId="14" fillId="0" borderId="49" xfId="0" applyFont="1" applyBorder="1" applyAlignment="1">
      <alignment horizontal="center" vertical="center"/>
    </xf>
    <xf numFmtId="0" fontId="17" fillId="0" borderId="25" xfId="0" applyFont="1" applyBorder="1" applyAlignment="1">
      <alignment horizontal="center" vertical="center"/>
    </xf>
    <xf numFmtId="0" fontId="14" fillId="0" borderId="15" xfId="0" applyFont="1" applyBorder="1" applyAlignment="1">
      <alignment horizontal="center" vertical="center" wrapText="1"/>
    </xf>
    <xf numFmtId="0" fontId="19" fillId="0" borderId="0" xfId="0" applyFont="1" applyAlignment="1">
      <alignment horizontal="center" vertical="center"/>
    </xf>
    <xf numFmtId="0" fontId="14" fillId="0" borderId="50" xfId="0" applyFont="1" applyBorder="1" applyAlignment="1">
      <alignment vertical="center"/>
    </xf>
    <xf numFmtId="0" fontId="17" fillId="0" borderId="46" xfId="0" applyFont="1" applyBorder="1" applyAlignment="1">
      <alignment horizontal="center" vertical="center"/>
    </xf>
    <xf numFmtId="0" fontId="14" fillId="0" borderId="50" xfId="0" applyFont="1" applyBorder="1" applyAlignment="1">
      <alignment horizontal="center" vertical="center"/>
    </xf>
    <xf numFmtId="0" fontId="7" fillId="2" borderId="19"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0" fillId="0" borderId="37" xfId="0" applyBorder="1"/>
    <xf numFmtId="0" fontId="0" fillId="0" borderId="0" xfId="0" applyAlignment="1">
      <alignment vertical="center"/>
    </xf>
    <xf numFmtId="0" fontId="2" fillId="0" borderId="0" xfId="0" applyFont="1" applyAlignment="1">
      <alignment horizontal="center" vertical="center"/>
    </xf>
    <xf numFmtId="0" fontId="0" fillId="0" borderId="11" xfId="0" applyBorder="1"/>
    <xf numFmtId="0" fontId="2" fillId="0" borderId="37" xfId="0" applyFont="1" applyBorder="1" applyAlignment="1">
      <alignment horizontal="center"/>
    </xf>
    <xf numFmtId="0" fontId="2" fillId="0" borderId="47" xfId="0" applyFont="1" applyBorder="1" applyAlignment="1">
      <alignment horizontal="center"/>
    </xf>
    <xf numFmtId="0" fontId="15" fillId="0" borderId="0" xfId="0" applyFont="1" applyAlignment="1">
      <alignment horizontal="center"/>
    </xf>
    <xf numFmtId="0" fontId="22" fillId="0" borderId="0" xfId="0" applyFont="1" applyAlignment="1">
      <alignment horizontal="center"/>
    </xf>
    <xf numFmtId="0" fontId="24" fillId="0" borderId="0" xfId="0" applyFont="1" applyAlignment="1">
      <alignment horizontal="centerContinuous" vertical="center"/>
    </xf>
    <xf numFmtId="0" fontId="11" fillId="0" borderId="0" xfId="0" applyFont="1" applyAlignment="1">
      <alignment vertical="center"/>
    </xf>
    <xf numFmtId="0" fontId="24" fillId="0" borderId="0" xfId="0" applyFont="1" applyAlignment="1">
      <alignment horizontal="center" vertical="center"/>
    </xf>
    <xf numFmtId="0" fontId="24" fillId="0" borderId="0" xfId="0" applyFont="1" applyAlignment="1">
      <alignment vertical="center"/>
    </xf>
    <xf numFmtId="0" fontId="24" fillId="0" borderId="0" xfId="0" applyFont="1" applyAlignment="1">
      <alignment horizontal="centerContinuous"/>
    </xf>
    <xf numFmtId="0" fontId="25" fillId="0" borderId="0" xfId="0" applyFont="1" applyAlignment="1">
      <alignment horizontal="center"/>
    </xf>
    <xf numFmtId="2" fontId="12" fillId="0" borderId="0" xfId="0" applyNumberFormat="1" applyFont="1" applyAlignment="1">
      <alignment horizontal="center" vertical="center" wrapText="1"/>
    </xf>
    <xf numFmtId="0" fontId="11" fillId="0" borderId="0" xfId="0" applyFont="1" applyAlignment="1">
      <alignment horizontal="center" vertical="center"/>
    </xf>
    <xf numFmtId="2" fontId="11" fillId="0" borderId="0" xfId="0" applyNumberFormat="1" applyFont="1" applyAlignment="1">
      <alignment horizontal="center" vertical="center"/>
    </xf>
    <xf numFmtId="1" fontId="11" fillId="0" borderId="0" xfId="0" applyNumberFormat="1" applyFont="1" applyAlignment="1">
      <alignment horizontal="center" vertical="center"/>
    </xf>
    <xf numFmtId="0" fontId="11" fillId="0" borderId="0" xfId="0" applyFont="1" applyAlignment="1">
      <alignment horizontal="center"/>
    </xf>
    <xf numFmtId="1" fontId="11" fillId="0" borderId="0" xfId="0" applyNumberFormat="1" applyFont="1"/>
    <xf numFmtId="0" fontId="8" fillId="0" borderId="0" xfId="0" applyFont="1" applyAlignment="1">
      <alignment horizontal="center"/>
    </xf>
    <xf numFmtId="0" fontId="26" fillId="0" borderId="0" xfId="0" applyFont="1" applyAlignment="1">
      <alignment horizontal="center"/>
    </xf>
    <xf numFmtId="0" fontId="17" fillId="0" borderId="0" xfId="0" applyFont="1" applyAlignment="1">
      <alignment horizontal="center"/>
    </xf>
    <xf numFmtId="0" fontId="28" fillId="0" borderId="0" xfId="0" applyFont="1" applyAlignment="1">
      <alignment horizontal="center"/>
    </xf>
    <xf numFmtId="0" fontId="7" fillId="0" borderId="0" xfId="0" applyFont="1" applyAlignment="1">
      <alignment horizontal="center"/>
    </xf>
    <xf numFmtId="0" fontId="14" fillId="0" borderId="43" xfId="0" applyFont="1" applyBorder="1" applyAlignment="1">
      <alignment horizontal="center" vertical="center"/>
    </xf>
    <xf numFmtId="0" fontId="15" fillId="0" borderId="16" xfId="0" applyFont="1" applyBorder="1" applyAlignment="1">
      <alignment horizontal="center" vertical="center"/>
    </xf>
    <xf numFmtId="0" fontId="14" fillId="0" borderId="44" xfId="0" applyFont="1" applyBorder="1" applyAlignment="1">
      <alignment horizontal="center" vertical="center"/>
    </xf>
    <xf numFmtId="0" fontId="26" fillId="0" borderId="21" xfId="0" applyFont="1" applyBorder="1" applyAlignment="1">
      <alignment horizontal="center" vertical="center"/>
    </xf>
    <xf numFmtId="0" fontId="26" fillId="0" borderId="21" xfId="0" applyFont="1" applyBorder="1" applyAlignment="1">
      <alignment horizontal="left" vertical="center"/>
    </xf>
    <xf numFmtId="0" fontId="26" fillId="2" borderId="21" xfId="0" applyFont="1" applyFill="1" applyBorder="1" applyAlignment="1">
      <alignment horizontal="center" vertical="center"/>
    </xf>
    <xf numFmtId="2" fontId="27" fillId="0" borderId="21" xfId="0" applyNumberFormat="1" applyFont="1" applyBorder="1" applyAlignment="1">
      <alignment horizontal="center" vertical="center"/>
    </xf>
    <xf numFmtId="0" fontId="11" fillId="0" borderId="21" xfId="0" applyFont="1" applyBorder="1" applyAlignment="1">
      <alignment vertical="center"/>
    </xf>
    <xf numFmtId="0" fontId="6" fillId="2" borderId="0" xfId="0" applyFont="1" applyFill="1"/>
    <xf numFmtId="0" fontId="24" fillId="0" borderId="0" xfId="0" applyFont="1" applyAlignment="1">
      <alignment horizontal="center"/>
    </xf>
    <xf numFmtId="0" fontId="2" fillId="0" borderId="21" xfId="0" applyFont="1" applyBorder="1" applyAlignment="1">
      <alignment horizontal="center" vertical="center"/>
    </xf>
    <xf numFmtId="0" fontId="12" fillId="0" borderId="21" xfId="0" applyFont="1" applyBorder="1" applyAlignment="1">
      <alignment horizontal="centerContinuous" vertical="center" wrapText="1"/>
    </xf>
    <xf numFmtId="2" fontId="12" fillId="0" borderId="21" xfId="0" applyNumberFormat="1" applyFont="1" applyBorder="1" applyAlignment="1">
      <alignment horizontal="center" vertical="center" wrapText="1"/>
    </xf>
    <xf numFmtId="0" fontId="11" fillId="6" borderId="21" xfId="0" applyFont="1" applyFill="1" applyBorder="1" applyAlignment="1">
      <alignment vertical="center"/>
    </xf>
    <xf numFmtId="0" fontId="14" fillId="0" borderId="21" xfId="0" applyFont="1" applyBorder="1" applyAlignment="1">
      <alignment horizontal="center" vertical="center" wrapText="1"/>
    </xf>
    <xf numFmtId="164" fontId="11" fillId="0" borderId="21" xfId="0" applyNumberFormat="1" applyFont="1" applyBorder="1" applyAlignment="1">
      <alignment horizontal="center" vertical="center"/>
    </xf>
    <xf numFmtId="0" fontId="12" fillId="6" borderId="21" xfId="0" applyFont="1" applyFill="1" applyBorder="1" applyAlignment="1">
      <alignment horizontal="right" vertical="center"/>
    </xf>
    <xf numFmtId="1" fontId="12" fillId="6" borderId="21" xfId="0" applyNumberFormat="1" applyFont="1" applyFill="1" applyBorder="1" applyAlignment="1">
      <alignment horizontal="center" vertical="center"/>
    </xf>
    <xf numFmtId="164" fontId="12" fillId="0" borderId="21" xfId="0" applyNumberFormat="1" applyFont="1" applyBorder="1" applyAlignment="1">
      <alignment horizontal="center" vertical="center"/>
    </xf>
    <xf numFmtId="1" fontId="11" fillId="0" borderId="21" xfId="0" applyNumberFormat="1" applyFont="1" applyBorder="1" applyAlignment="1">
      <alignment horizontal="center" vertical="center"/>
    </xf>
    <xf numFmtId="0" fontId="12" fillId="0" borderId="21" xfId="0" applyFont="1" applyBorder="1" applyAlignment="1">
      <alignment horizontal="right" vertical="center"/>
    </xf>
    <xf numFmtId="1" fontId="12" fillId="0" borderId="21" xfId="0" applyNumberFormat="1" applyFont="1" applyBorder="1" applyAlignment="1">
      <alignment horizontal="center" vertical="center"/>
    </xf>
    <xf numFmtId="1" fontId="11" fillId="2" borderId="21" xfId="0" applyNumberFormat="1" applyFont="1" applyFill="1" applyBorder="1" applyAlignment="1">
      <alignment horizontal="center" vertical="center"/>
    </xf>
    <xf numFmtId="0" fontId="2" fillId="0" borderId="21" xfId="0" applyFont="1" applyBorder="1" applyAlignment="1">
      <alignment horizontal="center" vertical="center" wrapText="1"/>
    </xf>
    <xf numFmtId="0" fontId="30" fillId="0" borderId="0" xfId="0" applyFont="1" applyAlignment="1">
      <alignment vertical="center"/>
    </xf>
    <xf numFmtId="0" fontId="2" fillId="0" borderId="21" xfId="0" applyFont="1" applyBorder="1" applyAlignment="1">
      <alignment horizontal="center"/>
    </xf>
    <xf numFmtId="0" fontId="32" fillId="0" borderId="21" xfId="0" applyFont="1" applyBorder="1" applyAlignment="1">
      <alignment horizontal="center" vertical="top" wrapText="1"/>
    </xf>
    <xf numFmtId="0" fontId="33" fillId="0" borderId="21" xfId="0" applyFont="1" applyBorder="1" applyAlignment="1">
      <alignment horizontal="center" vertical="center"/>
    </xf>
    <xf numFmtId="0" fontId="33" fillId="0" borderId="0" xfId="0" applyFont="1" applyAlignment="1">
      <alignment horizontal="center" vertical="center"/>
    </xf>
    <xf numFmtId="0" fontId="33" fillId="0" borderId="0" xfId="0" applyFont="1" applyAlignment="1">
      <alignment vertical="center" wrapText="1"/>
    </xf>
    <xf numFmtId="0" fontId="2" fillId="0" borderId="30" xfId="0" applyFont="1" applyBorder="1" applyAlignment="1">
      <alignment vertical="center"/>
    </xf>
    <xf numFmtId="0" fontId="2" fillId="0" borderId="51" xfId="0" applyFont="1" applyBorder="1" applyAlignment="1">
      <alignment vertical="center"/>
    </xf>
    <xf numFmtId="0" fontId="2" fillId="0" borderId="23" xfId="0" applyFont="1" applyBorder="1" applyAlignment="1">
      <alignment vertical="center"/>
    </xf>
    <xf numFmtId="0" fontId="34" fillId="0" borderId="0" xfId="0" applyFont="1" applyAlignment="1">
      <alignment horizontal="center" vertical="center"/>
    </xf>
    <xf numFmtId="0" fontId="35" fillId="0" borderId="51" xfId="0" applyFont="1" applyBorder="1" applyAlignment="1">
      <alignment vertical="center"/>
    </xf>
    <xf numFmtId="0" fontId="14" fillId="0" borderId="44" xfId="0" applyFont="1" applyBorder="1" applyAlignment="1">
      <alignment vertical="center"/>
    </xf>
    <xf numFmtId="0" fontId="14" fillId="0" borderId="42" xfId="0" applyFont="1" applyBorder="1" applyAlignment="1">
      <alignment vertical="center"/>
    </xf>
    <xf numFmtId="0" fontId="14" fillId="0" borderId="14" xfId="0" applyFont="1" applyBorder="1" applyAlignment="1">
      <alignment horizontal="center" vertical="center" wrapText="1"/>
    </xf>
    <xf numFmtId="0" fontId="33" fillId="7" borderId="21" xfId="0" applyFont="1" applyFill="1" applyBorder="1" applyAlignment="1">
      <alignment horizontal="left" vertical="top" wrapText="1"/>
    </xf>
    <xf numFmtId="0" fontId="2" fillId="0" borderId="21" xfId="0" applyFont="1" applyBorder="1" applyAlignment="1">
      <alignment horizontal="center" vertical="top" wrapText="1"/>
    </xf>
    <xf numFmtId="0" fontId="12" fillId="0" borderId="21" xfId="0" applyFont="1" applyBorder="1" applyAlignment="1">
      <alignment horizontal="center" vertical="center"/>
    </xf>
    <xf numFmtId="0" fontId="12" fillId="0" borderId="21" xfId="0" applyFont="1" applyBorder="1" applyAlignment="1">
      <alignment horizontal="center" vertical="center" wrapText="1"/>
    </xf>
    <xf numFmtId="0" fontId="0" fillId="0" borderId="21" xfId="0" applyBorder="1" applyAlignment="1">
      <alignment horizontal="center" vertical="center"/>
    </xf>
    <xf numFmtId="0" fontId="12" fillId="0" borderId="21" xfId="0" applyFont="1" applyBorder="1" applyAlignment="1">
      <alignment horizontal="center"/>
    </xf>
    <xf numFmtId="0" fontId="27" fillId="0" borderId="21" xfId="0" applyFont="1" applyBorder="1" applyAlignment="1">
      <alignment horizontal="right" vertical="center"/>
    </xf>
    <xf numFmtId="0" fontId="27" fillId="0" borderId="21" xfId="0" applyFont="1" applyBorder="1" applyAlignment="1">
      <alignment horizontal="center" vertical="center"/>
    </xf>
    <xf numFmtId="2" fontId="12" fillId="0" borderId="21" xfId="0" applyNumberFormat="1" applyFont="1" applyBorder="1" applyAlignment="1">
      <alignment horizontal="center" vertical="center"/>
    </xf>
    <xf numFmtId="0" fontId="11" fillId="0" borderId="21" xfId="0" applyFont="1" applyBorder="1" applyAlignment="1">
      <alignment vertical="center" wrapText="1"/>
    </xf>
    <xf numFmtId="164" fontId="11" fillId="0" borderId="21" xfId="0" applyNumberFormat="1" applyFont="1" applyBorder="1" applyAlignment="1">
      <alignment horizontal="center" vertical="center" wrapText="1"/>
    </xf>
    <xf numFmtId="0" fontId="11" fillId="2" borderId="21" xfId="0" applyFont="1" applyFill="1" applyBorder="1" applyAlignment="1">
      <alignment vertical="center" wrapText="1"/>
    </xf>
    <xf numFmtId="2" fontId="11" fillId="0" borderId="21" xfId="0" applyNumberFormat="1" applyFont="1" applyBorder="1" applyAlignment="1">
      <alignment horizontal="center" vertical="center"/>
    </xf>
    <xf numFmtId="0" fontId="37" fillId="0" borderId="0" xfId="0" applyFont="1" applyAlignment="1">
      <alignment vertical="center"/>
    </xf>
    <xf numFmtId="0" fontId="33" fillId="0" borderId="0" xfId="0" applyFont="1"/>
    <xf numFmtId="0" fontId="3" fillId="2" borderId="4" xfId="0" applyFont="1" applyFill="1" applyBorder="1" applyAlignment="1">
      <alignment horizontal="center" vertical="center" wrapText="1"/>
    </xf>
    <xf numFmtId="0" fontId="16" fillId="0" borderId="0" xfId="0" applyFont="1" applyAlignment="1">
      <alignment horizontal="right" vertical="center" wrapText="1"/>
    </xf>
    <xf numFmtId="0" fontId="38" fillId="0" borderId="0" xfId="0" applyFont="1" applyAlignment="1">
      <alignment horizontal="center" vertical="center"/>
    </xf>
    <xf numFmtId="0" fontId="39" fillId="0" borderId="0" xfId="0" applyFont="1"/>
    <xf numFmtId="0" fontId="38" fillId="2" borderId="12" xfId="0" applyFont="1" applyFill="1" applyBorder="1" applyAlignment="1">
      <alignment vertical="center" wrapText="1"/>
    </xf>
    <xf numFmtId="0" fontId="14" fillId="2" borderId="19" xfId="0" applyFont="1" applyFill="1" applyBorder="1" applyAlignment="1">
      <alignment vertical="center" wrapText="1"/>
    </xf>
    <xf numFmtId="0" fontId="19" fillId="0" borderId="0" xfId="0" applyFont="1" applyAlignment="1">
      <alignment horizontal="center" vertical="center" wrapText="1"/>
    </xf>
    <xf numFmtId="0" fontId="17" fillId="0" borderId="21" xfId="0" applyFont="1" applyBorder="1" applyAlignment="1">
      <alignment horizontal="center" vertical="center"/>
    </xf>
    <xf numFmtId="0" fontId="3" fillId="2" borderId="53" xfId="0" applyFont="1" applyFill="1" applyBorder="1" applyAlignment="1">
      <alignment horizontal="center" vertical="center"/>
    </xf>
    <xf numFmtId="0" fontId="3" fillId="2" borderId="54" xfId="0" applyFont="1" applyFill="1" applyBorder="1" applyAlignment="1">
      <alignment horizontal="center" vertical="center"/>
    </xf>
    <xf numFmtId="0" fontId="3" fillId="2" borderId="55" xfId="0" applyFont="1" applyFill="1" applyBorder="1" applyAlignment="1">
      <alignment horizontal="center" vertical="center"/>
    </xf>
    <xf numFmtId="0" fontId="13" fillId="2" borderId="54" xfId="0" applyFont="1" applyFill="1" applyBorder="1" applyAlignment="1">
      <alignment horizontal="center" vertical="center" wrapText="1"/>
    </xf>
    <xf numFmtId="0" fontId="3" fillId="2" borderId="56" xfId="0" applyFont="1" applyFill="1" applyBorder="1" applyAlignment="1">
      <alignment horizontal="center" vertical="center" wrapText="1"/>
    </xf>
    <xf numFmtId="0" fontId="14" fillId="2" borderId="13" xfId="0" applyFont="1" applyFill="1" applyBorder="1" applyAlignment="1">
      <alignment vertical="center" wrapText="1"/>
    </xf>
    <xf numFmtId="0" fontId="14" fillId="0" borderId="26" xfId="0" applyFont="1" applyBorder="1" applyAlignment="1">
      <alignment vertical="center"/>
    </xf>
    <xf numFmtId="0" fontId="14" fillId="0" borderId="32" xfId="0" applyFont="1" applyBorder="1" applyAlignment="1">
      <alignment horizontal="center" vertical="center" wrapText="1"/>
    </xf>
    <xf numFmtId="0" fontId="14" fillId="0" borderId="17" xfId="0" applyFont="1" applyBorder="1" applyAlignment="1">
      <alignment horizontal="center" vertical="center" wrapText="1"/>
    </xf>
    <xf numFmtId="0" fontId="7" fillId="2" borderId="20" xfId="0" applyFont="1" applyFill="1" applyBorder="1" applyAlignment="1">
      <alignment horizontal="center" vertical="center" wrapText="1"/>
    </xf>
    <xf numFmtId="0" fontId="7" fillId="2" borderId="25"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38" fillId="6" borderId="15" xfId="0" applyFont="1" applyFill="1" applyBorder="1" applyAlignment="1">
      <alignment vertical="center" wrapText="1"/>
    </xf>
    <xf numFmtId="0" fontId="28" fillId="0" borderId="15" xfId="4" applyFont="1" applyBorder="1" applyAlignment="1">
      <alignment horizontal="center" vertical="center"/>
    </xf>
    <xf numFmtId="0" fontId="29" fillId="0" borderId="0" xfId="0" applyFont="1" applyAlignment="1">
      <alignment horizontal="right" vertical="center" wrapText="1"/>
    </xf>
    <xf numFmtId="0" fontId="14" fillId="0" borderId="57" xfId="0" applyFont="1" applyBorder="1" applyAlignment="1">
      <alignment vertical="center" wrapText="1"/>
    </xf>
    <xf numFmtId="0" fontId="40" fillId="0" borderId="0" xfId="4"/>
    <xf numFmtId="0" fontId="28" fillId="0" borderId="0" xfId="4" applyFont="1" applyAlignment="1">
      <alignment horizontal="center" vertical="center"/>
    </xf>
    <xf numFmtId="0" fontId="22" fillId="0" borderId="0" xfId="4" applyFont="1"/>
    <xf numFmtId="0" fontId="28" fillId="0" borderId="14" xfId="4" applyFont="1" applyBorder="1" applyAlignment="1">
      <alignment horizontal="center" vertical="center"/>
    </xf>
    <xf numFmtId="0" fontId="28" fillId="0" borderId="15" xfId="4" applyFont="1" applyBorder="1"/>
    <xf numFmtId="0" fontId="28" fillId="0" borderId="0" xfId="4" applyFont="1" applyAlignment="1">
      <alignment vertical="center"/>
    </xf>
    <xf numFmtId="0" fontId="11" fillId="0" borderId="21" xfId="0" applyFont="1" applyBorder="1" applyAlignment="1">
      <alignment horizontal="center" vertical="center" wrapText="1"/>
    </xf>
    <xf numFmtId="0" fontId="0" fillId="0" borderId="21" xfId="0" applyBorder="1"/>
    <xf numFmtId="0" fontId="14" fillId="0" borderId="21" xfId="0" applyFont="1" applyBorder="1" applyAlignment="1">
      <alignment vertical="center" wrapText="1"/>
    </xf>
    <xf numFmtId="0" fontId="14" fillId="0" borderId="15" xfId="0" applyFont="1" applyBorder="1" applyAlignment="1">
      <alignment vertical="center" wrapText="1"/>
    </xf>
    <xf numFmtId="0" fontId="11" fillId="0" borderId="15" xfId="0" applyFont="1" applyBorder="1" applyAlignment="1">
      <alignment horizontal="center" vertical="center" wrapText="1"/>
    </xf>
    <xf numFmtId="0" fontId="33" fillId="7" borderId="17" xfId="0" applyFont="1" applyFill="1" applyBorder="1" applyAlignment="1">
      <alignment horizontal="left" vertical="top" wrapText="1"/>
    </xf>
    <xf numFmtId="0" fontId="33" fillId="7" borderId="17" xfId="0" applyFont="1" applyFill="1" applyBorder="1" applyAlignment="1">
      <alignment horizontal="center" vertical="top" wrapText="1"/>
    </xf>
    <xf numFmtId="0" fontId="33" fillId="7" borderId="21" xfId="0" applyFont="1" applyFill="1" applyBorder="1" applyAlignment="1">
      <alignment horizontal="center" vertical="top" wrapText="1"/>
    </xf>
    <xf numFmtId="0" fontId="7" fillId="0" borderId="21" xfId="0" applyFont="1" applyBorder="1" applyAlignment="1">
      <alignment horizontal="center" vertical="center"/>
    </xf>
    <xf numFmtId="0" fontId="7" fillId="0" borderId="15" xfId="0" applyFont="1" applyBorder="1" applyAlignment="1">
      <alignment horizontal="center" vertical="center"/>
    </xf>
    <xf numFmtId="0" fontId="38" fillId="6" borderId="26" xfId="0" applyFont="1" applyFill="1" applyBorder="1" applyAlignment="1">
      <alignment vertical="center" wrapText="1"/>
    </xf>
    <xf numFmtId="0" fontId="14" fillId="0" borderId="24" xfId="0" applyFont="1" applyBorder="1" applyAlignment="1">
      <alignment vertical="center" wrapText="1"/>
    </xf>
    <xf numFmtId="0" fontId="38" fillId="0" borderId="26" xfId="0" applyFont="1" applyBorder="1" applyAlignment="1">
      <alignment vertical="center" wrapText="1"/>
    </xf>
    <xf numFmtId="0" fontId="20" fillId="0" borderId="12" xfId="0" applyFont="1" applyBorder="1" applyAlignment="1">
      <alignment vertical="center" wrapText="1"/>
    </xf>
    <xf numFmtId="0" fontId="38" fillId="0" borderId="0" xfId="0" applyFont="1" applyAlignment="1">
      <alignment vertical="center" wrapText="1"/>
    </xf>
    <xf numFmtId="0" fontId="38" fillId="6" borderId="12" xfId="0" applyFont="1" applyFill="1" applyBorder="1" applyAlignment="1">
      <alignment vertical="center" wrapText="1"/>
    </xf>
    <xf numFmtId="0" fontId="38" fillId="6" borderId="19" xfId="0" applyFont="1" applyFill="1" applyBorder="1" applyAlignment="1">
      <alignment vertical="center" wrapText="1"/>
    </xf>
    <xf numFmtId="0" fontId="38" fillId="8" borderId="57" xfId="0" applyFont="1" applyFill="1" applyBorder="1" applyAlignment="1">
      <alignment vertical="center" wrapText="1"/>
    </xf>
    <xf numFmtId="0" fontId="38" fillId="0" borderId="62" xfId="0" applyFont="1" applyBorder="1" applyAlignment="1">
      <alignment vertical="center" wrapText="1"/>
    </xf>
    <xf numFmtId="0" fontId="38" fillId="0" borderId="63" xfId="0" applyFont="1" applyBorder="1" applyAlignment="1">
      <alignment vertical="center" wrapText="1"/>
    </xf>
    <xf numFmtId="0" fontId="38" fillId="0" borderId="60" xfId="0" applyFont="1" applyBorder="1" applyAlignment="1">
      <alignment vertical="center" wrapText="1"/>
    </xf>
    <xf numFmtId="0" fontId="0" fillId="4" borderId="13" xfId="0" applyFill="1" applyBorder="1" applyAlignment="1">
      <alignment horizontal="center"/>
    </xf>
    <xf numFmtId="0" fontId="0" fillId="4" borderId="19" xfId="0" applyFill="1" applyBorder="1" applyAlignment="1">
      <alignment horizontal="center"/>
    </xf>
    <xf numFmtId="0" fontId="0" fillId="4" borderId="24" xfId="0" applyFill="1" applyBorder="1" applyAlignment="1">
      <alignment horizontal="center"/>
    </xf>
    <xf numFmtId="0" fontId="14" fillId="0" borderId="48" xfId="0" applyFont="1" applyBorder="1" applyAlignment="1">
      <alignment vertical="center" wrapText="1"/>
    </xf>
    <xf numFmtId="0" fontId="0" fillId="4" borderId="12" xfId="0" applyFill="1" applyBorder="1" applyAlignment="1">
      <alignment horizontal="center"/>
    </xf>
    <xf numFmtId="0" fontId="14" fillId="0" borderId="65" xfId="0" applyFont="1" applyBorder="1" applyAlignment="1">
      <alignment vertical="center" wrapText="1"/>
    </xf>
    <xf numFmtId="0" fontId="14" fillId="0" borderId="51" xfId="0" applyFont="1" applyBorder="1" applyAlignment="1">
      <alignment vertical="center" wrapText="1"/>
    </xf>
    <xf numFmtId="0" fontId="38" fillId="6" borderId="51" xfId="0" applyFont="1" applyFill="1" applyBorder="1" applyAlignment="1">
      <alignment vertical="center" wrapText="1"/>
    </xf>
    <xf numFmtId="0" fontId="38" fillId="6" borderId="61" xfId="0" applyFont="1" applyFill="1" applyBorder="1" applyAlignment="1">
      <alignment vertical="center" wrapText="1"/>
    </xf>
    <xf numFmtId="0" fontId="38" fillId="0" borderId="65" xfId="0" applyFont="1" applyBorder="1" applyAlignment="1">
      <alignment vertical="center" wrapText="1"/>
    </xf>
    <xf numFmtId="0" fontId="38" fillId="0" borderId="51" xfId="0" applyFont="1" applyBorder="1" applyAlignment="1">
      <alignment vertical="center" wrapText="1"/>
    </xf>
    <xf numFmtId="0" fontId="0" fillId="0" borderId="51" xfId="0" applyBorder="1"/>
    <xf numFmtId="0" fontId="0" fillId="0" borderId="52" xfId="0" applyBorder="1"/>
    <xf numFmtId="0" fontId="2" fillId="4" borderId="13" xfId="0" applyFont="1" applyFill="1" applyBorder="1" applyAlignment="1">
      <alignment horizontal="center" vertical="center"/>
    </xf>
    <xf numFmtId="0" fontId="22" fillId="0" borderId="0" xfId="4" applyFont="1" applyAlignment="1">
      <alignment horizontal="center" vertical="center"/>
    </xf>
    <xf numFmtId="0" fontId="22" fillId="0" borderId="0" xfId="4" applyFont="1" applyAlignment="1">
      <alignment horizontal="center" vertical="center" wrapText="1"/>
    </xf>
    <xf numFmtId="1" fontId="22" fillId="2" borderId="0" xfId="4" applyNumberFormat="1" applyFont="1" applyFill="1" applyAlignment="1">
      <alignment horizontal="center"/>
    </xf>
    <xf numFmtId="0" fontId="14" fillId="0" borderId="25" xfId="0" applyFont="1" applyBorder="1" applyAlignment="1">
      <alignment horizontal="center" vertical="center"/>
    </xf>
    <xf numFmtId="1" fontId="28" fillId="0" borderId="15" xfId="4" applyNumberFormat="1" applyFont="1" applyBorder="1" applyAlignment="1">
      <alignment horizontal="center" vertical="center"/>
    </xf>
    <xf numFmtId="0" fontId="38" fillId="0" borderId="0" xfId="0" applyFont="1" applyAlignment="1">
      <alignment horizontal="center" vertical="center" wrapText="1"/>
    </xf>
    <xf numFmtId="0" fontId="0" fillId="0" borderId="0" xfId="0" applyAlignment="1">
      <alignment horizontal="center" vertical="center" wrapText="1"/>
    </xf>
    <xf numFmtId="0" fontId="3" fillId="2" borderId="0" xfId="0" applyFont="1" applyFill="1" applyAlignment="1">
      <alignment horizontal="left"/>
    </xf>
    <xf numFmtId="0" fontId="4" fillId="2" borderId="0" xfId="0" applyFont="1" applyFill="1" applyAlignment="1">
      <alignment horizontal="center"/>
    </xf>
    <xf numFmtId="0" fontId="6" fillId="2" borderId="0" xfId="0" applyFont="1" applyFill="1" applyAlignment="1">
      <alignment horizontal="center"/>
    </xf>
    <xf numFmtId="0" fontId="19" fillId="0" borderId="26" xfId="0" applyFont="1" applyBorder="1" applyAlignment="1">
      <alignment horizontal="center" vertical="center" wrapText="1"/>
    </xf>
    <xf numFmtId="0" fontId="3" fillId="2" borderId="0" xfId="0" applyFont="1" applyFill="1" applyAlignment="1">
      <alignment horizontal="center"/>
    </xf>
    <xf numFmtId="0" fontId="3" fillId="2" borderId="1"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29" fillId="0" borderId="11" xfId="0" applyFont="1" applyBorder="1" applyAlignment="1">
      <alignment horizontal="right" vertical="center" wrapText="1"/>
    </xf>
    <xf numFmtId="0" fontId="29" fillId="0" borderId="37" xfId="0" applyFont="1" applyBorder="1" applyAlignment="1">
      <alignment horizontal="right" vertical="center" wrapText="1"/>
    </xf>
    <xf numFmtId="0" fontId="29" fillId="0" borderId="35" xfId="0" applyFont="1" applyBorder="1" applyAlignment="1">
      <alignment horizontal="right" vertical="center" wrapText="1"/>
    </xf>
    <xf numFmtId="0" fontId="3"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14" fillId="0" borderId="39" xfId="0" applyFont="1" applyBorder="1" applyAlignment="1">
      <alignment horizontal="center" vertical="center"/>
    </xf>
    <xf numFmtId="0" fontId="14" fillId="0" borderId="34" xfId="0" applyFont="1" applyBorder="1" applyAlignment="1">
      <alignment horizontal="center" vertical="center"/>
    </xf>
    <xf numFmtId="0" fontId="22" fillId="0" borderId="2" xfId="4" applyFont="1" applyBorder="1" applyAlignment="1">
      <alignment horizontal="center" vertical="center"/>
    </xf>
    <xf numFmtId="0" fontId="22" fillId="0" borderId="8" xfId="4" applyFont="1" applyBorder="1" applyAlignment="1">
      <alignment horizontal="center" vertical="center"/>
    </xf>
    <xf numFmtId="0" fontId="22" fillId="0" borderId="11" xfId="4" applyFont="1" applyBorder="1" applyAlignment="1">
      <alignment horizontal="center" vertical="center"/>
    </xf>
    <xf numFmtId="0" fontId="22" fillId="0" borderId="37" xfId="4" applyFont="1" applyBorder="1" applyAlignment="1">
      <alignment horizontal="center" vertical="center"/>
    </xf>
    <xf numFmtId="0" fontId="28" fillId="0" borderId="15" xfId="4" applyFont="1" applyBorder="1" applyAlignment="1">
      <alignment horizontal="center" vertical="center"/>
    </xf>
    <xf numFmtId="0" fontId="28" fillId="0" borderId="26" xfId="4" applyFont="1" applyBorder="1" applyAlignment="1">
      <alignment horizontal="center" vertical="center"/>
    </xf>
    <xf numFmtId="0" fontId="22" fillId="0" borderId="58" xfId="4" applyFont="1" applyBorder="1" applyAlignment="1">
      <alignment horizontal="center" vertical="center"/>
    </xf>
    <xf numFmtId="0" fontId="22" fillId="0" borderId="59" xfId="4" applyFont="1" applyBorder="1" applyAlignment="1">
      <alignment horizontal="center" vertical="center"/>
    </xf>
    <xf numFmtId="0" fontId="16" fillId="0" borderId="7" xfId="0" applyFont="1" applyBorder="1" applyAlignment="1">
      <alignment horizontal="right" vertical="center" wrapText="1"/>
    </xf>
    <xf numFmtId="0" fontId="16" fillId="0" borderId="0" xfId="0" applyFont="1" applyAlignment="1">
      <alignment horizontal="right" vertical="center" wrapText="1"/>
    </xf>
    <xf numFmtId="0" fontId="16" fillId="0" borderId="11" xfId="0" applyFont="1" applyBorder="1" applyAlignment="1">
      <alignment horizontal="right" vertical="center" wrapText="1"/>
    </xf>
    <xf numFmtId="0" fontId="16" fillId="0" borderId="37" xfId="0" applyFont="1" applyBorder="1" applyAlignment="1">
      <alignment horizontal="right" vertical="center" wrapText="1"/>
    </xf>
    <xf numFmtId="0" fontId="22" fillId="0" borderId="25" xfId="4" applyFont="1" applyBorder="1" applyAlignment="1">
      <alignment horizontal="center" vertical="center"/>
    </xf>
    <xf numFmtId="0" fontId="22" fillId="0" borderId="26" xfId="4" applyFont="1" applyBorder="1" applyAlignment="1">
      <alignment horizontal="center" vertical="center"/>
    </xf>
    <xf numFmtId="0" fontId="19" fillId="0" borderId="25"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26"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27" xfId="0" applyFont="1" applyBorder="1" applyAlignment="1">
      <alignment horizontal="center" vertical="center" wrapText="1"/>
    </xf>
    <xf numFmtId="0" fontId="21" fillId="5" borderId="0" xfId="0" applyFont="1" applyFill="1" applyAlignment="1">
      <alignment horizontal="center" vertical="center"/>
    </xf>
    <xf numFmtId="0" fontId="21" fillId="5" borderId="31" xfId="0" applyFont="1" applyFill="1" applyBorder="1" applyAlignment="1">
      <alignment horizontal="center" vertical="center"/>
    </xf>
    <xf numFmtId="0" fontId="19" fillId="3" borderId="1" xfId="0" applyFont="1" applyFill="1" applyBorder="1" applyAlignment="1">
      <alignment horizontal="center" vertical="center" textRotation="180" wrapText="1"/>
    </xf>
    <xf numFmtId="0" fontId="19" fillId="3" borderId="6" xfId="0" applyFont="1" applyFill="1" applyBorder="1" applyAlignment="1">
      <alignment horizontal="center" vertical="center" textRotation="180" wrapText="1"/>
    </xf>
    <xf numFmtId="0" fontId="19" fillId="3" borderId="10" xfId="0" applyFont="1" applyFill="1" applyBorder="1" applyAlignment="1">
      <alignment horizontal="center" vertical="center" textRotation="180" wrapText="1"/>
    </xf>
    <xf numFmtId="0" fontId="19" fillId="3" borderId="2" xfId="0" applyFont="1" applyFill="1" applyBorder="1" applyAlignment="1">
      <alignment horizontal="center" vertical="center" textRotation="180" wrapText="1"/>
    </xf>
    <xf numFmtId="0" fontId="19" fillId="3" borderId="7" xfId="0" applyFont="1" applyFill="1" applyBorder="1" applyAlignment="1">
      <alignment horizontal="center" vertical="center" textRotation="180" wrapText="1"/>
    </xf>
    <xf numFmtId="0" fontId="19" fillId="3" borderId="11" xfId="0" applyFont="1" applyFill="1" applyBorder="1" applyAlignment="1">
      <alignment horizontal="center" vertical="center" textRotation="180" wrapText="1"/>
    </xf>
    <xf numFmtId="0" fontId="2" fillId="4" borderId="2" xfId="0" applyFont="1" applyFill="1" applyBorder="1" applyAlignment="1">
      <alignment horizontal="center" vertical="center"/>
    </xf>
    <xf numFmtId="0" fontId="2" fillId="4" borderId="9" xfId="0" applyFont="1" applyFill="1" applyBorder="1" applyAlignment="1">
      <alignment horizontal="center" vertical="center"/>
    </xf>
    <xf numFmtId="0" fontId="14" fillId="0" borderId="15" xfId="0" applyFont="1" applyBorder="1" applyAlignment="1">
      <alignment horizontal="center" vertical="center" wrapText="1"/>
    </xf>
    <xf numFmtId="0" fontId="19" fillId="0" borderId="16" xfId="0" applyFont="1" applyBorder="1" applyAlignment="1">
      <alignment horizontal="center" vertical="center" wrapText="1"/>
    </xf>
    <xf numFmtId="0" fontId="0" fillId="4" borderId="19" xfId="0" applyFill="1" applyBorder="1" applyAlignment="1">
      <alignment horizontal="center" vertical="center"/>
    </xf>
    <xf numFmtId="0" fontId="0" fillId="4" borderId="57" xfId="0" applyFill="1" applyBorder="1" applyAlignment="1">
      <alignment horizontal="center" vertical="center"/>
    </xf>
    <xf numFmtId="0" fontId="38" fillId="0" borderId="64" xfId="0" applyFont="1" applyBorder="1" applyAlignment="1">
      <alignment horizontal="left" vertical="center" wrapText="1"/>
    </xf>
    <xf numFmtId="0" fontId="38" fillId="0" borderId="7" xfId="0" applyFont="1" applyBorder="1" applyAlignment="1">
      <alignment horizontal="left" vertical="center" wrapText="1"/>
    </xf>
    <xf numFmtId="0" fontId="0" fillId="4" borderId="24" xfId="0" applyFill="1" applyBorder="1" applyAlignment="1">
      <alignment horizontal="center" vertical="center"/>
    </xf>
    <xf numFmtId="0" fontId="17" fillId="0" borderId="39" xfId="0" applyFont="1" applyBorder="1" applyAlignment="1">
      <alignment horizontal="center" vertical="center"/>
    </xf>
    <xf numFmtId="0" fontId="17" fillId="0" borderId="34" xfId="0" applyFont="1" applyBorder="1" applyAlignment="1">
      <alignment horizontal="center" vertical="center"/>
    </xf>
    <xf numFmtId="0" fontId="22" fillId="0" borderId="39" xfId="4" applyFont="1" applyBorder="1" applyAlignment="1">
      <alignment horizontal="center" vertical="center"/>
    </xf>
    <xf numFmtId="0" fontId="22" fillId="0" borderId="34" xfId="4" applyFont="1" applyBorder="1" applyAlignment="1">
      <alignment horizontal="center" vertical="center"/>
    </xf>
    <xf numFmtId="0" fontId="14" fillId="0" borderId="40" xfId="0" applyFont="1" applyBorder="1" applyAlignment="1">
      <alignment horizontal="center" vertical="center"/>
    </xf>
    <xf numFmtId="0" fontId="14" fillId="0" borderId="36" xfId="0" applyFont="1" applyBorder="1" applyAlignment="1">
      <alignment horizontal="center" vertical="center"/>
    </xf>
    <xf numFmtId="0" fontId="22" fillId="0" borderId="16" xfId="4" applyFont="1" applyBorder="1" applyAlignment="1">
      <alignment horizontal="center" vertical="center"/>
    </xf>
    <xf numFmtId="0" fontId="22" fillId="0" borderId="27" xfId="4" applyFont="1" applyBorder="1" applyAlignment="1">
      <alignment horizontal="center" vertical="center"/>
    </xf>
    <xf numFmtId="1" fontId="22" fillId="2" borderId="60" xfId="4" applyNumberFormat="1" applyFont="1" applyFill="1" applyBorder="1" applyAlignment="1">
      <alignment horizontal="center"/>
    </xf>
    <xf numFmtId="1" fontId="22" fillId="2" borderId="52" xfId="4" applyNumberFormat="1" applyFont="1" applyFill="1" applyBorder="1" applyAlignment="1">
      <alignment horizontal="center"/>
    </xf>
    <xf numFmtId="1" fontId="22" fillId="2" borderId="44" xfId="4" applyNumberFormat="1" applyFont="1" applyFill="1" applyBorder="1" applyAlignment="1">
      <alignment horizontal="center"/>
    </xf>
    <xf numFmtId="0" fontId="42" fillId="0" borderId="15" xfId="4" applyFont="1" applyBorder="1" applyAlignment="1">
      <alignment horizontal="center" vertical="center"/>
    </xf>
    <xf numFmtId="0" fontId="42" fillId="0" borderId="26" xfId="4" applyFont="1" applyBorder="1" applyAlignment="1">
      <alignment horizontal="center" vertical="center"/>
    </xf>
    <xf numFmtId="0" fontId="15" fillId="0" borderId="0" xfId="0" applyFont="1" applyAlignment="1">
      <alignment horizontal="center"/>
    </xf>
    <xf numFmtId="0" fontId="12" fillId="0" borderId="21" xfId="0" applyFont="1" applyBorder="1" applyAlignment="1">
      <alignment horizontal="center" vertical="center"/>
    </xf>
    <xf numFmtId="0" fontId="12" fillId="0" borderId="21" xfId="0" applyFont="1" applyBorder="1" applyAlignment="1">
      <alignment horizontal="center" vertical="center" wrapText="1"/>
    </xf>
    <xf numFmtId="0" fontId="23" fillId="0" borderId="0" xfId="0" applyFont="1" applyAlignment="1">
      <alignment horizontal="center" vertical="top"/>
    </xf>
    <xf numFmtId="0" fontId="2" fillId="0" borderId="21" xfId="0" applyFont="1" applyBorder="1" applyAlignment="1">
      <alignment horizontal="center" vertical="center"/>
    </xf>
    <xf numFmtId="0" fontId="0" fillId="0" borderId="21" xfId="0" applyBorder="1" applyAlignment="1">
      <alignment horizontal="center" vertical="center"/>
    </xf>
    <xf numFmtId="0" fontId="14" fillId="0" borderId="0" xfId="2" applyFont="1" applyAlignment="1">
      <alignment horizontal="left" vertical="top"/>
    </xf>
    <xf numFmtId="0" fontId="12" fillId="0" borderId="21" xfId="0" applyFont="1" applyBorder="1" applyAlignment="1">
      <alignment horizontal="center"/>
    </xf>
    <xf numFmtId="0" fontId="2" fillId="0" borderId="28"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21" xfId="0" applyFont="1" applyBorder="1" applyAlignment="1">
      <alignment horizontal="center" vertical="center" wrapText="1"/>
    </xf>
    <xf numFmtId="0" fontId="33" fillId="0" borderId="46" xfId="0" applyFont="1" applyBorder="1" applyAlignment="1">
      <alignment horizontal="center" vertical="center"/>
    </xf>
    <xf numFmtId="0" fontId="33" fillId="0" borderId="32" xfId="0" applyFont="1" applyBorder="1" applyAlignment="1">
      <alignment horizontal="center" vertical="center"/>
    </xf>
    <xf numFmtId="0" fontId="33" fillId="0" borderId="28" xfId="0" applyFont="1" applyBorder="1" applyAlignment="1">
      <alignment horizontal="center" vertical="center"/>
    </xf>
    <xf numFmtId="0" fontId="33" fillId="0" borderId="17" xfId="0" applyFont="1" applyBorder="1" applyAlignment="1">
      <alignment horizontal="center" vertical="center"/>
    </xf>
    <xf numFmtId="0" fontId="2" fillId="0" borderId="28" xfId="0" applyFont="1" applyBorder="1" applyAlignment="1">
      <alignment horizontal="center" vertical="center"/>
    </xf>
    <xf numFmtId="0" fontId="2" fillId="0" borderId="17" xfId="0" applyFont="1" applyBorder="1" applyAlignment="1">
      <alignment horizontal="center" vertical="center"/>
    </xf>
    <xf numFmtId="0" fontId="34" fillId="0" borderId="66" xfId="0" applyFont="1" applyBorder="1" applyAlignment="1">
      <alignment horizontal="center" vertical="center"/>
    </xf>
    <xf numFmtId="0" fontId="7" fillId="2" borderId="46" xfId="0" applyFont="1" applyFill="1" applyBorder="1" applyAlignment="1">
      <alignment horizontal="center" vertical="center" wrapText="1"/>
    </xf>
    <xf numFmtId="0" fontId="38" fillId="0" borderId="28" xfId="0" applyFont="1" applyBorder="1" applyAlignment="1">
      <alignment vertical="center" wrapText="1"/>
    </xf>
    <xf numFmtId="0" fontId="11" fillId="0" borderId="28" xfId="0" applyFont="1" applyBorder="1" applyAlignment="1">
      <alignment horizontal="center" vertical="center" wrapText="1"/>
    </xf>
    <xf numFmtId="0" fontId="7" fillId="0" borderId="28" xfId="0" applyFont="1" applyBorder="1" applyAlignment="1">
      <alignment horizontal="center" vertical="center"/>
    </xf>
    <xf numFmtId="0" fontId="15" fillId="0" borderId="28" xfId="0" applyFont="1" applyBorder="1" applyAlignment="1">
      <alignment horizontal="center" vertical="center"/>
    </xf>
    <xf numFmtId="0" fontId="11" fillId="0" borderId="28" xfId="0" applyFont="1" applyBorder="1" applyAlignment="1">
      <alignment horizontal="center" vertical="center"/>
    </xf>
    <xf numFmtId="0" fontId="15" fillId="0" borderId="29" xfId="0" applyFont="1" applyBorder="1" applyAlignment="1">
      <alignment horizontal="center" vertical="center"/>
    </xf>
    <xf numFmtId="0" fontId="41" fillId="0" borderId="7" xfId="0" applyFont="1" applyBorder="1" applyAlignment="1">
      <alignment horizontal="right" vertical="center" wrapText="1"/>
    </xf>
    <xf numFmtId="0" fontId="29" fillId="0" borderId="0" xfId="0" applyFont="1" applyBorder="1" applyAlignment="1">
      <alignment horizontal="right" vertical="center" wrapText="1"/>
    </xf>
    <xf numFmtId="0" fontId="29" fillId="0" borderId="67" xfId="0" applyFont="1" applyBorder="1" applyAlignment="1">
      <alignment horizontal="right" vertical="center" wrapText="1"/>
    </xf>
    <xf numFmtId="0" fontId="19" fillId="0" borderId="17" xfId="0" applyFont="1" applyBorder="1" applyAlignment="1">
      <alignment horizontal="center" vertical="center" wrapText="1"/>
    </xf>
    <xf numFmtId="0" fontId="20" fillId="0" borderId="21" xfId="0" applyFont="1" applyBorder="1" applyAlignment="1">
      <alignment vertical="center" wrapText="1"/>
    </xf>
    <xf numFmtId="0" fontId="38" fillId="8" borderId="21" xfId="0" applyFont="1" applyFill="1" applyBorder="1" applyAlignment="1">
      <alignment vertical="center" wrapText="1"/>
    </xf>
    <xf numFmtId="0" fontId="20" fillId="0" borderId="15" xfId="0" applyFont="1" applyBorder="1" applyAlignment="1">
      <alignment vertical="center" wrapText="1"/>
    </xf>
    <xf numFmtId="0" fontId="0" fillId="0" borderId="15" xfId="0" applyBorder="1"/>
    <xf numFmtId="0" fontId="11" fillId="0" borderId="26" xfId="0" applyFont="1" applyBorder="1" applyAlignment="1">
      <alignment horizontal="center" vertical="center" wrapText="1"/>
    </xf>
    <xf numFmtId="0" fontId="17" fillId="0" borderId="26" xfId="0" applyFont="1" applyBorder="1" applyAlignment="1">
      <alignment horizontal="center" vertical="center"/>
    </xf>
    <xf numFmtId="0" fontId="43" fillId="0" borderId="17" xfId="0" applyFont="1" applyBorder="1" applyAlignment="1">
      <alignment horizontal="center" vertical="center" wrapText="1"/>
    </xf>
    <xf numFmtId="0" fontId="43" fillId="0" borderId="32" xfId="0" applyFont="1" applyBorder="1" applyAlignment="1">
      <alignment horizontal="center" vertical="center" wrapText="1"/>
    </xf>
    <xf numFmtId="0" fontId="43" fillId="0" borderId="17" xfId="0" applyFont="1" applyBorder="1" applyAlignment="1">
      <alignment horizontal="center" vertical="center" wrapText="1"/>
    </xf>
    <xf numFmtId="0" fontId="44" fillId="0" borderId="18" xfId="0" applyFont="1" applyBorder="1" applyAlignment="1">
      <alignment horizontal="center" vertical="center" wrapText="1"/>
    </xf>
    <xf numFmtId="0" fontId="44" fillId="0" borderId="25" xfId="0" applyFont="1" applyBorder="1" applyAlignment="1">
      <alignment horizontal="center" vertical="center" wrapText="1"/>
    </xf>
    <xf numFmtId="0" fontId="44" fillId="0" borderId="26" xfId="0" applyFont="1" applyBorder="1" applyAlignment="1">
      <alignment horizontal="center" vertical="center" wrapText="1"/>
    </xf>
    <xf numFmtId="0" fontId="43" fillId="0" borderId="26" xfId="0" applyFont="1" applyBorder="1" applyAlignment="1">
      <alignment horizontal="center" vertical="center" wrapText="1"/>
    </xf>
    <xf numFmtId="0" fontId="44" fillId="0" borderId="27" xfId="0" applyFont="1" applyBorder="1" applyAlignment="1">
      <alignment horizontal="center" vertical="center" wrapText="1"/>
    </xf>
    <xf numFmtId="1" fontId="45" fillId="0" borderId="15" xfId="4" applyNumberFormat="1" applyFont="1" applyBorder="1"/>
    <xf numFmtId="0" fontId="45" fillId="0" borderId="15" xfId="4" applyFont="1" applyBorder="1" applyAlignment="1">
      <alignment horizontal="center" vertical="center"/>
    </xf>
    <xf numFmtId="0" fontId="43" fillId="0" borderId="15" xfId="0" applyFont="1" applyBorder="1" applyAlignment="1">
      <alignment horizontal="center" vertical="center" wrapText="1"/>
    </xf>
    <xf numFmtId="0" fontId="43" fillId="0" borderId="14" xfId="0" applyFont="1" applyBorder="1" applyAlignment="1">
      <alignment horizontal="center" vertical="center" wrapText="1"/>
    </xf>
    <xf numFmtId="0" fontId="45" fillId="0" borderId="14" xfId="4" applyFont="1" applyBorder="1" applyAlignment="1">
      <alignment horizontal="center" vertical="center"/>
    </xf>
  </cellXfs>
  <cellStyles count="6">
    <cellStyle name="Normal" xfId="0" builtinId="0"/>
    <cellStyle name="Normal 2" xfId="1" xr:uid="{00000000-0005-0000-0000-000002000000}"/>
    <cellStyle name="Normal 2 2" xfId="2" xr:uid="{00000000-0005-0000-0000-000003000000}"/>
    <cellStyle name="Normal 3" xfId="5" xr:uid="{5ACAEAAA-FC7C-4B31-A54C-7A7469B4B3A4}"/>
    <cellStyle name="Normal 4" xfId="4" xr:uid="{55E7DE50-9ACA-4941-8DC6-715C640D2BE6}"/>
    <cellStyle name="Normal 5" xfId="3" xr:uid="{00000000-0005-0000-0000-000004000000}"/>
  </cellStyles>
  <dxfs count="2">
    <dxf>
      <font>
        <color theme="1"/>
      </font>
      <fill>
        <patternFill>
          <fgColor theme="1"/>
          <bgColor rgb="FFF7F7F7"/>
        </patternFill>
      </fill>
    </dxf>
    <dxf>
      <font>
        <color theme="1"/>
      </font>
      <fill>
        <patternFill>
          <fgColor theme="1"/>
          <bgColor theme="0" tint="-4.9989318521683403E-2"/>
        </patternFill>
      </fill>
    </dxf>
  </dxfs>
  <tableStyles count="0" defaultTableStyle="TableStyleMedium2" defaultPivotStyle="PivotStyleLight16"/>
  <colors>
    <mruColors>
      <color rgb="FFF7F7F7"/>
      <color rgb="FFE3F6FD"/>
      <color rgb="FFFDF2ED"/>
      <color rgb="FFFAEC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5"/>
  <sheetViews>
    <sheetView tabSelected="1" zoomScale="115" zoomScaleNormal="115" workbookViewId="0">
      <selection activeCell="G14" sqref="G14"/>
    </sheetView>
  </sheetViews>
  <sheetFormatPr defaultRowHeight="14.5"/>
  <sheetData>
    <row r="1" spans="1:20">
      <c r="A1" s="14" t="s">
        <v>59</v>
      </c>
      <c r="B1" s="1"/>
      <c r="C1" s="2"/>
      <c r="D1" s="1"/>
      <c r="E1" s="1"/>
      <c r="F1" s="1"/>
      <c r="G1" s="1"/>
      <c r="H1" s="1"/>
      <c r="I1" s="1"/>
      <c r="J1" s="3"/>
      <c r="K1" s="3"/>
      <c r="L1" s="3"/>
      <c r="M1" s="3"/>
      <c r="N1" s="3"/>
      <c r="O1" s="1"/>
      <c r="P1" s="3"/>
      <c r="Q1" s="3"/>
      <c r="T1" s="64"/>
    </row>
    <row r="2" spans="1:20">
      <c r="A2" s="3" t="s">
        <v>101</v>
      </c>
      <c r="B2" s="4"/>
      <c r="C2" s="2"/>
      <c r="D2" s="4"/>
      <c r="E2" s="4"/>
      <c r="F2" s="4"/>
      <c r="G2" s="4"/>
      <c r="H2" s="4"/>
      <c r="I2" s="4"/>
      <c r="J2" s="5"/>
      <c r="K2" s="5"/>
      <c r="L2" s="5"/>
      <c r="M2" s="5"/>
      <c r="N2" s="6"/>
      <c r="O2" s="4"/>
      <c r="P2" s="5"/>
      <c r="Q2" s="5"/>
      <c r="T2" s="64"/>
    </row>
    <row r="3" spans="1:20">
      <c r="A3" s="9" t="s">
        <v>102</v>
      </c>
      <c r="B3" s="4"/>
      <c r="C3" s="2"/>
      <c r="D3" s="4"/>
      <c r="E3" s="4"/>
      <c r="F3" s="4"/>
      <c r="G3" s="4"/>
      <c r="H3" s="4"/>
      <c r="I3" s="4"/>
      <c r="J3" s="5"/>
      <c r="K3" s="5"/>
      <c r="L3" s="5"/>
      <c r="M3" s="5"/>
      <c r="N3" s="6"/>
      <c r="O3" s="4"/>
      <c r="P3" s="5"/>
      <c r="Q3" s="5"/>
      <c r="T3" s="64"/>
    </row>
    <row r="4" spans="1:20">
      <c r="A4" s="11" t="s">
        <v>256</v>
      </c>
      <c r="B4" s="4"/>
      <c r="C4" s="2"/>
      <c r="D4" s="4"/>
      <c r="E4" s="4"/>
      <c r="F4" s="4"/>
      <c r="G4" s="4"/>
      <c r="H4" s="4"/>
      <c r="I4" s="4"/>
      <c r="J4" s="5"/>
      <c r="K4" s="5"/>
      <c r="L4" s="5"/>
      <c r="M4" s="5"/>
      <c r="N4" s="6"/>
      <c r="O4" s="4"/>
      <c r="P4" s="5"/>
      <c r="Q4" s="5"/>
      <c r="T4" s="64"/>
    </row>
    <row r="5" spans="1:20">
      <c r="A5" s="11" t="s">
        <v>103</v>
      </c>
      <c r="B5" s="4"/>
      <c r="C5" s="2"/>
      <c r="D5" s="4"/>
      <c r="E5" s="4"/>
      <c r="F5" s="4"/>
      <c r="G5" s="4"/>
      <c r="H5" s="4"/>
      <c r="I5" s="4"/>
      <c r="J5" s="5"/>
      <c r="K5" s="5"/>
      <c r="L5" s="5"/>
      <c r="M5" s="5"/>
      <c r="N5" s="6"/>
      <c r="O5" s="4"/>
      <c r="P5" s="5"/>
      <c r="Q5" s="5"/>
      <c r="T5" s="64"/>
    </row>
    <row r="6" spans="1:20">
      <c r="A6" s="11" t="s">
        <v>1</v>
      </c>
      <c r="B6" s="4"/>
      <c r="C6" s="2"/>
      <c r="D6" s="4"/>
      <c r="E6" s="4"/>
      <c r="F6" s="4"/>
      <c r="G6" s="4"/>
      <c r="H6" s="4"/>
      <c r="I6" s="4"/>
      <c r="J6" s="5"/>
      <c r="K6" s="5"/>
      <c r="L6" s="5"/>
      <c r="M6" s="5"/>
      <c r="N6" s="6"/>
      <c r="O6" s="4"/>
      <c r="P6" s="5"/>
      <c r="Q6" s="5"/>
      <c r="T6" s="64"/>
    </row>
    <row r="7" spans="1:20">
      <c r="A7" s="13" t="s">
        <v>2</v>
      </c>
      <c r="B7" s="4"/>
      <c r="C7" s="2"/>
      <c r="D7" s="4"/>
      <c r="E7" s="4"/>
      <c r="F7" s="4"/>
      <c r="G7" s="4"/>
      <c r="H7" s="4"/>
      <c r="I7" s="4"/>
      <c r="J7" s="5"/>
      <c r="K7" s="5"/>
      <c r="L7" s="5"/>
      <c r="M7" s="5"/>
      <c r="N7" s="6"/>
      <c r="O7" s="4"/>
      <c r="P7" s="5"/>
      <c r="Q7" s="5"/>
      <c r="T7" s="64"/>
    </row>
    <row r="8" spans="1:20">
      <c r="A8" s="50" t="s">
        <v>104</v>
      </c>
      <c r="B8" s="4"/>
      <c r="C8" s="2"/>
      <c r="D8" s="4"/>
      <c r="E8" s="4"/>
      <c r="F8" s="4"/>
      <c r="G8" s="4"/>
      <c r="H8" s="4"/>
      <c r="I8" s="4"/>
      <c r="J8" s="5"/>
      <c r="K8" s="5"/>
      <c r="L8" s="5"/>
      <c r="M8" s="5"/>
      <c r="N8" s="6"/>
      <c r="O8" s="4"/>
      <c r="P8" s="5"/>
      <c r="Q8" s="5"/>
      <c r="T8" s="64"/>
    </row>
    <row r="9" spans="1:20">
      <c r="A9" s="227"/>
      <c r="B9" s="227"/>
      <c r="C9" s="227"/>
      <c r="D9" s="4"/>
      <c r="E9" s="4"/>
      <c r="F9" s="4"/>
      <c r="G9" s="4"/>
      <c r="H9" s="4"/>
      <c r="I9" s="4"/>
      <c r="J9" s="228"/>
      <c r="K9" s="228"/>
      <c r="L9" s="228"/>
      <c r="M9" s="228"/>
      <c r="N9" s="228"/>
      <c r="O9" s="228"/>
      <c r="P9" s="228"/>
      <c r="Q9" s="228"/>
      <c r="T9" s="64"/>
    </row>
    <row r="10" spans="1:20" ht="15.5">
      <c r="A10" s="229" t="s">
        <v>0</v>
      </c>
      <c r="B10" s="229"/>
      <c r="C10" s="229"/>
      <c r="D10" s="229"/>
      <c r="E10" s="229"/>
      <c r="F10" s="229"/>
      <c r="G10" s="229"/>
      <c r="H10" s="229"/>
      <c r="I10" s="229"/>
      <c r="J10" s="229"/>
      <c r="K10" s="229"/>
      <c r="L10" s="229"/>
      <c r="M10" s="229"/>
      <c r="N10" s="4"/>
      <c r="O10" s="4"/>
      <c r="P10" s="4"/>
      <c r="Q10" s="4"/>
      <c r="T10" s="64"/>
    </row>
    <row r="11" spans="1:20">
      <c r="A11" s="7"/>
      <c r="B11" s="7"/>
      <c r="C11" s="8"/>
      <c r="D11" s="7"/>
      <c r="E11" s="7"/>
      <c r="F11" s="7"/>
      <c r="G11" s="7"/>
      <c r="H11" s="7"/>
      <c r="I11" s="7"/>
      <c r="J11" s="7"/>
      <c r="K11" s="7"/>
      <c r="L11" s="7"/>
      <c r="M11" s="7"/>
      <c r="N11" s="7"/>
      <c r="O11" s="7"/>
      <c r="P11" s="7"/>
      <c r="Q11" s="7"/>
      <c r="T11" s="64"/>
    </row>
    <row r="12" spans="1:20">
      <c r="M12" s="10"/>
    </row>
    <row r="13" spans="1:20">
      <c r="A13" t="s">
        <v>57</v>
      </c>
    </row>
    <row r="14" spans="1:20">
      <c r="B14" t="s">
        <v>58</v>
      </c>
    </row>
    <row r="17" spans="1:26" s="158" customFormat="1">
      <c r="A17" s="157"/>
      <c r="B17" s="225"/>
      <c r="C17" s="226"/>
      <c r="D17" s="157"/>
      <c r="E17" s="225"/>
      <c r="F17" s="226"/>
    </row>
    <row r="18" spans="1:26" s="158" customFormat="1" ht="18" customHeight="1">
      <c r="A18" s="157"/>
      <c r="B18" s="225"/>
      <c r="C18" s="226"/>
      <c r="E18" s="225"/>
      <c r="F18" s="226"/>
    </row>
    <row r="19" spans="1:26" s="158" customFormat="1">
      <c r="A19" s="157"/>
      <c r="B19" s="225"/>
      <c r="C19" s="226"/>
      <c r="D19" s="157"/>
      <c r="E19" s="225"/>
      <c r="F19" s="226"/>
    </row>
    <row r="24" spans="1:26" ht="15" thickBot="1">
      <c r="B24" s="32" t="s">
        <v>266</v>
      </c>
      <c r="C24" s="32"/>
      <c r="D24" s="32"/>
      <c r="E24" s="32"/>
      <c r="F24" s="32"/>
      <c r="G24" s="32"/>
      <c r="H24" s="32"/>
      <c r="I24" s="32"/>
      <c r="J24" s="32"/>
      <c r="K24" s="32"/>
      <c r="L24" s="32"/>
      <c r="M24" s="32"/>
      <c r="N24" s="32"/>
      <c r="O24" s="33"/>
      <c r="P24" s="34"/>
      <c r="Q24" s="33"/>
      <c r="S24" s="51"/>
      <c r="T24" s="51"/>
      <c r="U24" s="50"/>
      <c r="V24" s="80"/>
      <c r="W24" s="77"/>
      <c r="X24" s="81">
        <f>SUM(X11:X16)</f>
        <v>0</v>
      </c>
      <c r="Y24" s="77"/>
      <c r="Z24" s="82">
        <f>SUM(Z11:Z16)</f>
        <v>0</v>
      </c>
    </row>
    <row r="25" spans="1:26">
      <c r="B25" s="32" t="s">
        <v>161</v>
      </c>
      <c r="C25" s="32"/>
      <c r="D25" s="32"/>
      <c r="E25" s="32"/>
      <c r="F25" s="32"/>
      <c r="G25" s="32"/>
      <c r="H25" s="32"/>
      <c r="I25" s="32"/>
      <c r="J25" s="32"/>
      <c r="K25" s="32"/>
      <c r="L25" s="32"/>
      <c r="M25" s="32"/>
      <c r="N25" s="32"/>
      <c r="O25" s="34"/>
      <c r="P25" s="34"/>
      <c r="Q25" s="33"/>
    </row>
  </sheetData>
  <mergeCells count="9">
    <mergeCell ref="B19:C19"/>
    <mergeCell ref="E19:F19"/>
    <mergeCell ref="A9:C9"/>
    <mergeCell ref="J9:Q9"/>
    <mergeCell ref="A10:M10"/>
    <mergeCell ref="B17:C17"/>
    <mergeCell ref="E17:F17"/>
    <mergeCell ref="B18:C18"/>
    <mergeCell ref="E18:F18"/>
  </mergeCells>
  <pageMargins left="0.7" right="0.7" top="0.5600000000000000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65"/>
  <sheetViews>
    <sheetView topLeftCell="A18" zoomScale="70" zoomScaleNormal="70" workbookViewId="0">
      <selection activeCell="B42" sqref="B42"/>
    </sheetView>
  </sheetViews>
  <sheetFormatPr defaultRowHeight="14.5"/>
  <cols>
    <col min="1" max="1" width="4.26953125" customWidth="1"/>
    <col min="2" max="2" width="39" customWidth="1"/>
    <col min="3" max="3" width="11.90625" bestFit="1" customWidth="1"/>
    <col min="4" max="4" width="4.453125" customWidth="1"/>
    <col min="5" max="5" width="4.7265625" customWidth="1"/>
    <col min="6" max="7" width="3.26953125" customWidth="1"/>
    <col min="8" max="8" width="5" customWidth="1"/>
    <col min="9" max="9" width="5.7265625" customWidth="1"/>
    <col min="10" max="10" width="5.54296875" customWidth="1"/>
    <col min="11" max="11" width="5.453125" customWidth="1"/>
    <col min="12" max="12" width="5.26953125" customWidth="1"/>
    <col min="13" max="13" width="4.54296875" customWidth="1"/>
    <col min="14" max="14" width="3.26953125" customWidth="1"/>
    <col min="15" max="15" width="5.26953125" customWidth="1"/>
    <col min="16" max="16" width="6.1796875" customWidth="1"/>
    <col min="17" max="17" width="5.7265625" customWidth="1"/>
    <col min="18" max="18" width="3.1796875" customWidth="1"/>
    <col min="19" max="20" width="5.1796875" customWidth="1"/>
    <col min="21" max="21" width="3.7265625" customWidth="1"/>
    <col min="22" max="22" width="3.26953125" customWidth="1"/>
    <col min="23" max="23" width="31" customWidth="1"/>
    <col min="24" max="24" width="7" customWidth="1"/>
    <col min="25" max="25" width="36.81640625" customWidth="1"/>
    <col min="26" max="26" width="7.81640625" customWidth="1"/>
  </cols>
  <sheetData>
    <row r="1" spans="1:26">
      <c r="A1" s="14" t="str">
        <f>'Pagina 1'!A1</f>
        <v>UNIVERSITATEA "ŞTEFAN CEL MARE" DIN SUCEAVA</v>
      </c>
      <c r="B1" s="1"/>
      <c r="C1" s="2"/>
      <c r="D1" s="1"/>
      <c r="E1" s="1"/>
      <c r="F1" s="1"/>
      <c r="G1" s="1"/>
      <c r="H1" s="1"/>
      <c r="I1" s="1"/>
      <c r="J1" s="3"/>
      <c r="K1" s="3"/>
      <c r="L1" s="3"/>
      <c r="M1" s="3"/>
      <c r="N1" s="3"/>
      <c r="O1" s="1"/>
      <c r="P1" s="3"/>
      <c r="Q1" s="3"/>
    </row>
    <row r="2" spans="1:26">
      <c r="A2" s="3" t="str">
        <f>'Pagina 1'!A2</f>
        <v>FACULTATEA DE PSIHOLOGIE ȘI ȘTIINȚE ALE EDUCAȚIEI</v>
      </c>
      <c r="B2" s="4"/>
      <c r="C2" s="2"/>
      <c r="D2" s="4"/>
      <c r="E2" s="4"/>
      <c r="F2" s="4"/>
      <c r="G2" s="4"/>
      <c r="H2" s="4"/>
      <c r="I2" s="4"/>
      <c r="J2" s="5"/>
      <c r="K2" s="5"/>
      <c r="L2" s="5"/>
      <c r="M2" s="5"/>
      <c r="N2" s="6"/>
      <c r="O2" s="4"/>
      <c r="P2" s="5"/>
      <c r="Q2" s="5"/>
    </row>
    <row r="3" spans="1:26">
      <c r="A3" s="227"/>
      <c r="B3" s="227"/>
      <c r="C3" s="227"/>
      <c r="D3" s="4"/>
      <c r="E3" s="4"/>
      <c r="F3" s="4"/>
      <c r="G3" s="4"/>
      <c r="H3" s="4"/>
      <c r="I3" s="4"/>
      <c r="J3" s="228"/>
      <c r="K3" s="228"/>
      <c r="L3" s="228"/>
      <c r="M3" s="228"/>
      <c r="N3" s="228"/>
      <c r="O3" s="228"/>
      <c r="P3" s="228"/>
      <c r="Q3" s="228"/>
    </row>
    <row r="4" spans="1:26" ht="15.5">
      <c r="A4" s="229" t="s">
        <v>0</v>
      </c>
      <c r="B4" s="231"/>
      <c r="C4" s="231"/>
      <c r="D4" s="231"/>
      <c r="E4" s="231"/>
      <c r="F4" s="231"/>
      <c r="G4" s="231"/>
      <c r="H4" s="231"/>
      <c r="I4" s="231"/>
      <c r="J4" s="231"/>
      <c r="K4" s="231"/>
      <c r="L4" s="231"/>
      <c r="M4" s="231"/>
      <c r="N4" s="231"/>
      <c r="O4" s="231"/>
      <c r="P4" s="231"/>
      <c r="Q4" s="231"/>
    </row>
    <row r="5" spans="1:26">
      <c r="A5" s="7"/>
      <c r="B5" s="7"/>
      <c r="C5" s="8"/>
      <c r="D5" s="7"/>
      <c r="E5" s="7"/>
      <c r="F5" s="7"/>
      <c r="G5" s="7"/>
      <c r="H5" s="7"/>
      <c r="I5" s="7"/>
      <c r="J5" s="7"/>
      <c r="K5" s="7"/>
      <c r="L5" s="7"/>
      <c r="M5" s="7"/>
      <c r="N5" s="7"/>
      <c r="O5" s="7"/>
      <c r="P5" s="7"/>
      <c r="Q5" s="7"/>
    </row>
    <row r="6" spans="1:26">
      <c r="A6" s="9"/>
      <c r="B6" s="10"/>
      <c r="C6" s="10"/>
      <c r="D6" s="11"/>
      <c r="E6" s="10"/>
      <c r="F6" s="10"/>
      <c r="G6" s="10"/>
      <c r="H6" s="10"/>
      <c r="I6" s="10"/>
      <c r="J6" s="10"/>
      <c r="K6" s="11"/>
      <c r="L6" s="10"/>
      <c r="M6" s="10"/>
      <c r="N6" s="10"/>
      <c r="O6" s="10"/>
      <c r="P6" s="11"/>
      <c r="Q6" s="11"/>
    </row>
    <row r="7" spans="1:26">
      <c r="A7" s="9" t="str">
        <f>'Pagina 1'!A3</f>
        <v>Domeniul: Științe ale educației</v>
      </c>
      <c r="B7" s="4"/>
      <c r="C7" s="2"/>
      <c r="D7" s="4"/>
      <c r="E7" s="4"/>
      <c r="F7" s="4"/>
      <c r="G7" s="4"/>
      <c r="H7" s="4"/>
      <c r="I7" s="4"/>
      <c r="J7" s="5"/>
      <c r="K7" s="5"/>
      <c r="L7" s="5"/>
      <c r="M7" s="5"/>
      <c r="N7" s="6"/>
      <c r="O7" s="4"/>
      <c r="P7" s="5"/>
      <c r="Q7" s="5"/>
    </row>
    <row r="8" spans="1:26" ht="15.5">
      <c r="A8" s="11" t="str">
        <f>'Pagina 1'!A4</f>
        <v>Programul de studiu: INCLUSION STUDIES / Studii în domeniul incluziunii educaționale şi sociale</v>
      </c>
      <c r="B8" s="12"/>
      <c r="C8" s="11"/>
      <c r="D8" s="10"/>
      <c r="E8" s="10"/>
      <c r="F8" s="10"/>
      <c r="G8" s="10"/>
      <c r="H8" s="10"/>
      <c r="I8" s="10"/>
      <c r="J8" s="10"/>
      <c r="K8" s="10"/>
      <c r="L8" s="10"/>
      <c r="M8" s="10"/>
      <c r="N8" s="10"/>
      <c r="O8" s="10"/>
      <c r="P8" s="11"/>
      <c r="Q8" s="11"/>
    </row>
    <row r="9" spans="1:26">
      <c r="A9" s="11" t="str">
        <f>'Pagina 1'!A5</f>
        <v>Ciclul de studii: master profesional</v>
      </c>
      <c r="B9" s="10"/>
      <c r="C9" s="11"/>
      <c r="D9" s="10"/>
      <c r="E9" s="10"/>
      <c r="F9" s="10"/>
      <c r="G9" s="10"/>
      <c r="H9" s="10"/>
      <c r="I9" s="10"/>
      <c r="J9" s="10"/>
      <c r="K9" s="10"/>
      <c r="L9" s="10"/>
      <c r="M9" s="10"/>
      <c r="N9" s="10"/>
      <c r="O9" s="10"/>
      <c r="P9" s="11"/>
      <c r="Q9" s="11"/>
    </row>
    <row r="10" spans="1:26">
      <c r="A10" s="11" t="str">
        <f>'Pagina 1'!A6</f>
        <v>Durata studiilor: 2 ani</v>
      </c>
      <c r="B10" s="10"/>
      <c r="C10" s="11"/>
      <c r="D10" s="10"/>
      <c r="E10" s="10"/>
      <c r="F10" s="10"/>
      <c r="G10" s="10"/>
      <c r="H10" s="10"/>
      <c r="I10" s="10"/>
      <c r="J10" s="10"/>
      <c r="K10" s="10"/>
      <c r="L10" s="10"/>
      <c r="M10" s="10"/>
      <c r="N10" s="10"/>
      <c r="O10" s="10"/>
      <c r="P10" s="11"/>
      <c r="Q10" s="11"/>
    </row>
    <row r="11" spans="1:26">
      <c r="A11" s="11" t="str">
        <f>'Pagina 1'!A7</f>
        <v>Forma de învăţământ: cu frecvență</v>
      </c>
      <c r="B11" s="4"/>
      <c r="C11" s="2"/>
      <c r="D11" s="4"/>
      <c r="E11" s="4"/>
      <c r="F11" s="4"/>
      <c r="G11" s="4"/>
      <c r="H11" s="4"/>
      <c r="I11" s="4"/>
      <c r="J11" s="5"/>
      <c r="K11" s="5"/>
      <c r="L11" s="5"/>
      <c r="M11" s="5"/>
      <c r="N11" s="6"/>
      <c r="O11" s="4"/>
      <c r="P11" s="5"/>
      <c r="Q11" s="5"/>
    </row>
    <row r="12" spans="1:26" ht="15" thickBot="1">
      <c r="A12" s="50" t="str">
        <f>'Pagina 1'!A8</f>
        <v>Valabil începând cu anul I, anul universitar: 2027-2028</v>
      </c>
      <c r="B12" s="4"/>
      <c r="C12" s="2"/>
      <c r="D12" s="4"/>
      <c r="E12" s="4"/>
      <c r="F12" s="4"/>
      <c r="G12" s="4"/>
      <c r="H12" s="4"/>
      <c r="I12" s="4"/>
      <c r="J12" s="5"/>
      <c r="K12" s="5"/>
      <c r="L12" s="5"/>
      <c r="M12" s="5"/>
      <c r="N12" s="6"/>
      <c r="O12" s="4"/>
      <c r="P12" s="5"/>
      <c r="Q12" s="5"/>
    </row>
    <row r="13" spans="1:26" ht="15" thickBot="1">
      <c r="A13" s="232" t="s">
        <v>3</v>
      </c>
      <c r="B13" s="234" t="s">
        <v>4</v>
      </c>
      <c r="C13" s="15" t="s">
        <v>5</v>
      </c>
      <c r="D13" s="236" t="s">
        <v>6</v>
      </c>
      <c r="E13" s="237"/>
      <c r="F13" s="237"/>
      <c r="G13" s="237"/>
      <c r="H13" s="237"/>
      <c r="I13" s="237"/>
      <c r="J13" s="237"/>
      <c r="K13" s="237"/>
      <c r="L13" s="237"/>
      <c r="M13" s="237"/>
      <c r="N13" s="237"/>
      <c r="O13" s="237"/>
      <c r="P13" s="237"/>
      <c r="Q13" s="238"/>
    </row>
    <row r="14" spans="1:26" ht="15" thickBot="1">
      <c r="A14" s="233"/>
      <c r="B14" s="235"/>
      <c r="C14" s="233" t="s">
        <v>111</v>
      </c>
      <c r="D14" s="236" t="s">
        <v>7</v>
      </c>
      <c r="E14" s="237"/>
      <c r="F14" s="237"/>
      <c r="G14" s="237"/>
      <c r="H14" s="237"/>
      <c r="I14" s="237"/>
      <c r="J14" s="238"/>
      <c r="K14" s="239" t="s">
        <v>8</v>
      </c>
      <c r="L14" s="239"/>
      <c r="M14" s="239"/>
      <c r="N14" s="239"/>
      <c r="O14" s="239"/>
      <c r="P14" s="239"/>
      <c r="Q14" s="240"/>
      <c r="U14" s="267" t="s">
        <v>160</v>
      </c>
      <c r="V14" s="267"/>
      <c r="W14" s="267"/>
      <c r="X14" s="267"/>
      <c r="Y14" s="267"/>
      <c r="Z14" s="268"/>
    </row>
    <row r="15" spans="1:26" ht="34.5" customHeight="1" thickBot="1">
      <c r="A15" s="233"/>
      <c r="B15" s="235"/>
      <c r="C15" s="233"/>
      <c r="D15" s="44" t="s">
        <v>9</v>
      </c>
      <c r="E15" s="45" t="s">
        <v>10</v>
      </c>
      <c r="F15" s="45" t="s">
        <v>11</v>
      </c>
      <c r="G15" s="45" t="s">
        <v>12</v>
      </c>
      <c r="H15" s="42" t="s">
        <v>13</v>
      </c>
      <c r="I15" s="46" t="s">
        <v>14</v>
      </c>
      <c r="J15" s="16" t="s">
        <v>15</v>
      </c>
      <c r="K15" s="44" t="s">
        <v>9</v>
      </c>
      <c r="L15" s="45" t="s">
        <v>10</v>
      </c>
      <c r="M15" s="45" t="s">
        <v>11</v>
      </c>
      <c r="N15" s="45" t="s">
        <v>12</v>
      </c>
      <c r="O15" s="45" t="s">
        <v>13</v>
      </c>
      <c r="P15" s="46" t="s">
        <v>14</v>
      </c>
      <c r="Q15" s="47" t="s">
        <v>15</v>
      </c>
      <c r="S15" s="78"/>
      <c r="T15" s="78"/>
      <c r="U15" s="275"/>
      <c r="V15" s="276"/>
      <c r="W15" s="219" t="s">
        <v>153</v>
      </c>
      <c r="X15" s="219" t="s">
        <v>24</v>
      </c>
      <c r="Y15" s="219" t="s">
        <v>26</v>
      </c>
      <c r="Z15" s="219" t="s">
        <v>24</v>
      </c>
    </row>
    <row r="16" spans="1:26" ht="23">
      <c r="A16" s="174">
        <v>1</v>
      </c>
      <c r="B16" s="188" t="s">
        <v>143</v>
      </c>
      <c r="C16" s="189" t="s">
        <v>75</v>
      </c>
      <c r="D16" s="18">
        <v>1</v>
      </c>
      <c r="E16" s="18">
        <v>1</v>
      </c>
      <c r="F16" s="18"/>
      <c r="G16" s="18"/>
      <c r="H16" s="18">
        <f t="shared" ref="H16" si="0">J16*25-14*(D16+E16+F16+G16)</f>
        <v>97</v>
      </c>
      <c r="I16" s="18" t="s">
        <v>16</v>
      </c>
      <c r="J16" s="18">
        <v>5</v>
      </c>
      <c r="K16" s="194"/>
      <c r="L16" s="25"/>
      <c r="M16" s="25"/>
      <c r="N16" s="25"/>
      <c r="O16" s="17"/>
      <c r="P16" s="25"/>
      <c r="Q16" s="103"/>
      <c r="T16" s="64"/>
      <c r="U16" s="272" t="s">
        <v>158</v>
      </c>
      <c r="V16" s="272" t="s">
        <v>145</v>
      </c>
      <c r="W16" s="209" t="s">
        <v>129</v>
      </c>
      <c r="X16" s="206">
        <v>5</v>
      </c>
      <c r="Y16" s="211" t="s">
        <v>121</v>
      </c>
      <c r="Z16" s="206">
        <v>5</v>
      </c>
    </row>
    <row r="17" spans="1:26" ht="23">
      <c r="A17" s="172">
        <v>2</v>
      </c>
      <c r="B17" s="187" t="s">
        <v>142</v>
      </c>
      <c r="C17" s="185" t="s">
        <v>140</v>
      </c>
      <c r="D17" s="38">
        <v>1</v>
      </c>
      <c r="E17" s="38">
        <v>1</v>
      </c>
      <c r="F17" s="38"/>
      <c r="G17" s="38"/>
      <c r="H17" s="38">
        <f t="shared" ref="H17:H20" si="1">J17*25-14*(D17+E17+F17+G17)</f>
        <v>97</v>
      </c>
      <c r="I17" s="38" t="s">
        <v>16</v>
      </c>
      <c r="J17" s="38">
        <v>5</v>
      </c>
      <c r="K17" s="193"/>
      <c r="L17" s="21"/>
      <c r="M17" s="21"/>
      <c r="N17" s="21"/>
      <c r="O17" s="20"/>
      <c r="P17" s="21"/>
      <c r="Q17" s="22"/>
      <c r="T17" s="64"/>
      <c r="U17" s="273"/>
      <c r="V17" s="273"/>
      <c r="W17" s="204" t="s">
        <v>130</v>
      </c>
      <c r="X17" s="207">
        <v>5</v>
      </c>
      <c r="Y17" s="212" t="s">
        <v>122</v>
      </c>
      <c r="Z17" s="207">
        <v>5</v>
      </c>
    </row>
    <row r="18" spans="1:26" ht="23">
      <c r="A18" s="172">
        <v>3</v>
      </c>
      <c r="B18" s="187" t="s">
        <v>135</v>
      </c>
      <c r="C18" s="185" t="s">
        <v>139</v>
      </c>
      <c r="D18" s="38">
        <v>1</v>
      </c>
      <c r="E18" s="38">
        <v>1</v>
      </c>
      <c r="F18" s="38"/>
      <c r="G18" s="38"/>
      <c r="H18" s="38">
        <f t="shared" si="1"/>
        <v>97</v>
      </c>
      <c r="I18" s="38" t="s">
        <v>73</v>
      </c>
      <c r="J18" s="38">
        <v>5</v>
      </c>
      <c r="K18" s="193"/>
      <c r="L18" s="21"/>
      <c r="M18" s="21"/>
      <c r="N18" s="21"/>
      <c r="O18" s="20"/>
      <c r="P18" s="21"/>
      <c r="Q18" s="22"/>
      <c r="T18" s="64"/>
      <c r="U18" s="273"/>
      <c r="V18" s="273"/>
      <c r="W18" s="204" t="s">
        <v>131</v>
      </c>
      <c r="X18" s="207">
        <v>5</v>
      </c>
      <c r="Y18" s="212" t="s">
        <v>135</v>
      </c>
      <c r="Z18" s="207">
        <v>5</v>
      </c>
    </row>
    <row r="19" spans="1:26">
      <c r="A19" s="172">
        <v>4</v>
      </c>
      <c r="B19" s="187" t="s">
        <v>141</v>
      </c>
      <c r="C19" s="185" t="s">
        <v>138</v>
      </c>
      <c r="D19" s="38">
        <v>1</v>
      </c>
      <c r="E19" s="38">
        <v>1</v>
      </c>
      <c r="F19" s="38"/>
      <c r="G19" s="38"/>
      <c r="H19" s="38">
        <f t="shared" si="1"/>
        <v>97</v>
      </c>
      <c r="I19" s="38" t="s">
        <v>16</v>
      </c>
      <c r="J19" s="38">
        <v>5</v>
      </c>
      <c r="K19" s="193"/>
      <c r="L19" s="21"/>
      <c r="M19" s="21"/>
      <c r="N19" s="21"/>
      <c r="O19" s="20"/>
      <c r="P19" s="21"/>
      <c r="Q19" s="22"/>
      <c r="T19" s="64"/>
      <c r="U19" s="273"/>
      <c r="V19" s="273"/>
      <c r="W19" s="204" t="s">
        <v>132</v>
      </c>
      <c r="X19" s="207">
        <v>5</v>
      </c>
      <c r="Y19" s="212" t="s">
        <v>141</v>
      </c>
      <c r="Z19" s="207">
        <v>5</v>
      </c>
    </row>
    <row r="20" spans="1:26" ht="23.5" thickBot="1">
      <c r="A20" s="316">
        <v>5</v>
      </c>
      <c r="B20" s="317" t="s">
        <v>136</v>
      </c>
      <c r="C20" s="318" t="s">
        <v>137</v>
      </c>
      <c r="D20" s="60">
        <v>1</v>
      </c>
      <c r="E20" s="60">
        <v>1</v>
      </c>
      <c r="F20" s="60"/>
      <c r="G20" s="60"/>
      <c r="H20" s="60">
        <f t="shared" si="1"/>
        <v>97</v>
      </c>
      <c r="I20" s="60" t="s">
        <v>16</v>
      </c>
      <c r="J20" s="60">
        <v>5</v>
      </c>
      <c r="K20" s="319"/>
      <c r="L20" s="320"/>
      <c r="M20" s="320"/>
      <c r="N20" s="320"/>
      <c r="O20" s="321"/>
      <c r="P20" s="320"/>
      <c r="Q20" s="322"/>
      <c r="T20" s="64"/>
      <c r="U20" s="273"/>
      <c r="V20" s="273"/>
      <c r="W20" s="204" t="s">
        <v>127</v>
      </c>
      <c r="X20" s="207">
        <v>5</v>
      </c>
      <c r="Y20" s="212" t="s">
        <v>136</v>
      </c>
      <c r="Z20" s="207">
        <v>5</v>
      </c>
    </row>
    <row r="21" spans="1:26" ht="23">
      <c r="A21" s="174">
        <v>6</v>
      </c>
      <c r="B21" s="329" t="s">
        <v>128</v>
      </c>
      <c r="C21" s="189" t="s">
        <v>257</v>
      </c>
      <c r="D21" s="330"/>
      <c r="E21" s="330"/>
      <c r="F21" s="330"/>
      <c r="G21" s="330"/>
      <c r="H21" s="330"/>
      <c r="I21" s="330"/>
      <c r="J21" s="330"/>
      <c r="K21" s="18">
        <v>2</v>
      </c>
      <c r="L21" s="18">
        <v>1</v>
      </c>
      <c r="M21" s="18"/>
      <c r="N21" s="18"/>
      <c r="O21" s="18">
        <f>Q21*25-14*(K21+L21+M21+N21)</f>
        <v>83</v>
      </c>
      <c r="P21" s="18" t="s">
        <v>16</v>
      </c>
      <c r="Q21" s="36">
        <v>5</v>
      </c>
      <c r="T21" s="64"/>
      <c r="U21" s="273"/>
      <c r="V21" s="273"/>
      <c r="W21" s="281" t="s">
        <v>125</v>
      </c>
      <c r="X21" s="279">
        <v>5</v>
      </c>
      <c r="Y21" s="213" t="s">
        <v>133</v>
      </c>
      <c r="Z21" s="279">
        <v>5</v>
      </c>
    </row>
    <row r="22" spans="1:26" ht="25.5" customHeight="1" thickBot="1">
      <c r="A22" s="172">
        <v>7</v>
      </c>
      <c r="B22" s="187" t="s">
        <v>144</v>
      </c>
      <c r="C22" s="185" t="s">
        <v>258</v>
      </c>
      <c r="D22" s="186"/>
      <c r="E22" s="186"/>
      <c r="F22" s="186"/>
      <c r="G22" s="186"/>
      <c r="H22" s="186"/>
      <c r="I22" s="186"/>
      <c r="J22" s="186"/>
      <c r="K22" s="38">
        <v>2</v>
      </c>
      <c r="L22" s="38">
        <v>1</v>
      </c>
      <c r="M22" s="38"/>
      <c r="N22" s="38"/>
      <c r="O22" s="38">
        <f>Q22*25-14*(K22+L22+M22+N22)</f>
        <v>83</v>
      </c>
      <c r="P22" s="38" t="s">
        <v>16</v>
      </c>
      <c r="Q22" s="39">
        <v>5</v>
      </c>
      <c r="T22" s="64"/>
      <c r="U22" s="274"/>
      <c r="V22" s="274"/>
      <c r="W22" s="282"/>
      <c r="X22" s="283"/>
      <c r="Y22" s="214" t="s">
        <v>126</v>
      </c>
      <c r="Z22" s="280"/>
    </row>
    <row r="23" spans="1:26" ht="23" customHeight="1">
      <c r="A23" s="172">
        <v>8</v>
      </c>
      <c r="B23" s="328" t="s">
        <v>154</v>
      </c>
      <c r="C23" s="185" t="s">
        <v>259</v>
      </c>
      <c r="D23" s="38"/>
      <c r="E23" s="38"/>
      <c r="F23" s="38"/>
      <c r="G23" s="38"/>
      <c r="H23" s="38"/>
      <c r="I23" s="38"/>
      <c r="J23" s="38"/>
      <c r="K23" s="162">
        <v>1</v>
      </c>
      <c r="L23" s="38"/>
      <c r="M23" s="38">
        <v>2</v>
      </c>
      <c r="N23" s="38"/>
      <c r="O23" s="38">
        <f t="shared" ref="O23:O24" si="2">Q23*25-14*(K23+L23+M23+N23)</f>
        <v>83</v>
      </c>
      <c r="P23" s="38" t="s">
        <v>16</v>
      </c>
      <c r="Q23" s="39">
        <v>5</v>
      </c>
      <c r="T23" s="64"/>
      <c r="U23" s="269" t="s">
        <v>159</v>
      </c>
      <c r="V23" s="269" t="s">
        <v>152</v>
      </c>
      <c r="W23" s="203" t="s">
        <v>146</v>
      </c>
      <c r="X23" s="210">
        <v>5</v>
      </c>
      <c r="Y23" s="215" t="s">
        <v>128</v>
      </c>
      <c r="Z23" s="206">
        <v>5</v>
      </c>
    </row>
    <row r="24" spans="1:26" ht="24" customHeight="1">
      <c r="A24" s="172">
        <v>9</v>
      </c>
      <c r="B24" s="187" t="s">
        <v>157</v>
      </c>
      <c r="C24" s="185" t="s">
        <v>260</v>
      </c>
      <c r="D24" s="38"/>
      <c r="E24" s="38"/>
      <c r="F24" s="38"/>
      <c r="G24" s="38"/>
      <c r="H24" s="38"/>
      <c r="I24" s="38"/>
      <c r="J24" s="38"/>
      <c r="K24" s="162">
        <v>2</v>
      </c>
      <c r="L24" s="38"/>
      <c r="M24" s="38">
        <v>1</v>
      </c>
      <c r="N24" s="38"/>
      <c r="O24" s="38">
        <f t="shared" si="2"/>
        <v>83</v>
      </c>
      <c r="P24" s="38" t="s">
        <v>16</v>
      </c>
      <c r="Q24" s="39">
        <v>5</v>
      </c>
      <c r="T24" s="64"/>
      <c r="U24" s="270"/>
      <c r="V24" s="270"/>
      <c r="W24" s="204" t="s">
        <v>147</v>
      </c>
      <c r="X24" s="207">
        <v>5</v>
      </c>
      <c r="Y24" s="216" t="s">
        <v>144</v>
      </c>
      <c r="Z24" s="207">
        <v>5</v>
      </c>
    </row>
    <row r="25" spans="1:26" ht="24" customHeight="1">
      <c r="A25" s="172">
        <v>10</v>
      </c>
      <c r="B25" s="327" t="s">
        <v>155</v>
      </c>
      <c r="C25" s="185" t="s">
        <v>261</v>
      </c>
      <c r="D25" s="38"/>
      <c r="E25" s="38"/>
      <c r="F25" s="38"/>
      <c r="G25" s="38"/>
      <c r="H25" s="38"/>
      <c r="I25" s="38"/>
      <c r="J25" s="38"/>
      <c r="K25" s="162"/>
      <c r="L25" s="38"/>
      <c r="M25" s="38">
        <v>4</v>
      </c>
      <c r="N25" s="38"/>
      <c r="O25" s="38">
        <f t="shared" ref="O25" si="3">Q25*25-14*(K25+L25+M25+N25)</f>
        <v>69</v>
      </c>
      <c r="P25" s="38" t="s">
        <v>73</v>
      </c>
      <c r="Q25" s="39">
        <v>5</v>
      </c>
      <c r="T25" s="64"/>
      <c r="U25" s="270"/>
      <c r="V25" s="270"/>
      <c r="W25" s="204" t="s">
        <v>148</v>
      </c>
      <c r="X25" s="207">
        <v>5</v>
      </c>
      <c r="Y25" s="216" t="s">
        <v>154</v>
      </c>
      <c r="Z25" s="207">
        <v>5</v>
      </c>
    </row>
    <row r="26" spans="1:26" ht="24" customHeight="1" thickBot="1">
      <c r="A26" s="173">
        <v>11</v>
      </c>
      <c r="B26" s="169" t="s">
        <v>156</v>
      </c>
      <c r="C26" s="331" t="s">
        <v>262</v>
      </c>
      <c r="D26" s="23"/>
      <c r="E26" s="23"/>
      <c r="F26" s="23"/>
      <c r="G26" s="23"/>
      <c r="H26" s="23"/>
      <c r="I26" s="23"/>
      <c r="J26" s="23"/>
      <c r="K26" s="332"/>
      <c r="L26" s="23"/>
      <c r="M26" s="23">
        <v>4</v>
      </c>
      <c r="N26" s="23"/>
      <c r="O26" s="23">
        <f t="shared" ref="O26" si="4">Q26*25-14*(K26+L26+M26+N26)</f>
        <v>69</v>
      </c>
      <c r="P26" s="23" t="s">
        <v>73</v>
      </c>
      <c r="Q26" s="40">
        <v>5</v>
      </c>
      <c r="T26" s="64"/>
      <c r="U26" s="270"/>
      <c r="V26" s="270"/>
      <c r="W26" s="204" t="s">
        <v>149</v>
      </c>
      <c r="X26" s="207">
        <v>5</v>
      </c>
      <c r="Y26" s="216" t="s">
        <v>157</v>
      </c>
      <c r="Z26" s="207">
        <v>5</v>
      </c>
    </row>
    <row r="27" spans="1:26" ht="22.5" customHeight="1">
      <c r="A27" s="323" t="s">
        <v>17</v>
      </c>
      <c r="B27" s="324"/>
      <c r="C27" s="325"/>
      <c r="D27" s="171">
        <f>SUM(D16:D26)</f>
        <v>5</v>
      </c>
      <c r="E27" s="171">
        <f>SUM(E16:E26)</f>
        <v>5</v>
      </c>
      <c r="F27" s="333">
        <f>SUM(F16:F26)</f>
        <v>0</v>
      </c>
      <c r="G27" s="333">
        <f>SUM(G16:G26)</f>
        <v>0</v>
      </c>
      <c r="H27" s="263">
        <f>SUM(H16:H26)</f>
        <v>485</v>
      </c>
      <c r="I27" s="263" t="s">
        <v>115</v>
      </c>
      <c r="J27" s="326">
        <f>SUM(J16:J26)</f>
        <v>25</v>
      </c>
      <c r="K27" s="171">
        <f>SUM(K16:K26)</f>
        <v>7</v>
      </c>
      <c r="L27" s="171">
        <f>SUM(L16:L26)</f>
        <v>2</v>
      </c>
      <c r="M27" s="171">
        <f>SUM(M16:M26)-M25-M26</f>
        <v>3</v>
      </c>
      <c r="N27" s="333">
        <f>SUM(N16:N26)</f>
        <v>0</v>
      </c>
      <c r="O27" s="263">
        <f>SUM(O16:O26)-O25-O26</f>
        <v>332</v>
      </c>
      <c r="P27" s="263" t="s">
        <v>253</v>
      </c>
      <c r="Q27" s="265">
        <f>SUM(Q16:Q26)</f>
        <v>30</v>
      </c>
      <c r="R27" s="63"/>
      <c r="U27" s="270"/>
      <c r="V27" s="270"/>
      <c r="W27" s="204" t="s">
        <v>150</v>
      </c>
      <c r="X27" s="207">
        <v>5</v>
      </c>
      <c r="Y27" s="217" t="s">
        <v>124</v>
      </c>
      <c r="Z27" s="207">
        <v>5</v>
      </c>
    </row>
    <row r="28" spans="1:26" ht="34" customHeight="1" thickBot="1">
      <c r="A28" s="241"/>
      <c r="B28" s="242"/>
      <c r="C28" s="243"/>
      <c r="D28" s="230">
        <f>SUM(D27:G27)</f>
        <v>10</v>
      </c>
      <c r="E28" s="230"/>
      <c r="F28" s="230"/>
      <c r="G28" s="230"/>
      <c r="H28" s="264"/>
      <c r="I28" s="264"/>
      <c r="J28" s="230"/>
      <c r="K28" s="230">
        <f>SUM(K27:N27)</f>
        <v>12</v>
      </c>
      <c r="L28" s="230"/>
      <c r="M28" s="230"/>
      <c r="N28" s="230"/>
      <c r="O28" s="264"/>
      <c r="P28" s="264"/>
      <c r="Q28" s="266"/>
      <c r="R28" s="52"/>
      <c r="U28" s="271"/>
      <c r="V28" s="271"/>
      <c r="W28" s="205" t="s">
        <v>151</v>
      </c>
      <c r="X28" s="208">
        <v>5</v>
      </c>
      <c r="Y28" s="218" t="s">
        <v>123</v>
      </c>
      <c r="Z28" s="208">
        <v>5</v>
      </c>
    </row>
    <row r="29" spans="1:26" ht="15" thickBot="1">
      <c r="A29" s="232" t="s">
        <v>3</v>
      </c>
      <c r="B29" s="234" t="s">
        <v>110</v>
      </c>
      <c r="C29" s="15" t="s">
        <v>5</v>
      </c>
      <c r="D29" s="236" t="s">
        <v>6</v>
      </c>
      <c r="E29" s="237"/>
      <c r="F29" s="237"/>
      <c r="G29" s="237"/>
      <c r="H29" s="237"/>
      <c r="I29" s="237"/>
      <c r="J29" s="237"/>
      <c r="K29" s="237"/>
      <c r="L29" s="237"/>
      <c r="M29" s="237"/>
      <c r="N29" s="237"/>
      <c r="O29" s="237"/>
      <c r="P29" s="237"/>
      <c r="Q29" s="238"/>
      <c r="W29" s="199"/>
      <c r="X29" s="65"/>
      <c r="Z29" s="64"/>
    </row>
    <row r="30" spans="1:26" ht="15.75" customHeight="1" thickBot="1">
      <c r="A30" s="233"/>
      <c r="B30" s="235"/>
      <c r="C30" s="233" t="s">
        <v>111</v>
      </c>
      <c r="D30" s="236" t="s">
        <v>7</v>
      </c>
      <c r="E30" s="237"/>
      <c r="F30" s="237"/>
      <c r="G30" s="237"/>
      <c r="H30" s="237"/>
      <c r="I30" s="237"/>
      <c r="J30" s="238"/>
      <c r="K30" s="239" t="s">
        <v>8</v>
      </c>
      <c r="L30" s="239"/>
      <c r="M30" s="239"/>
      <c r="N30" s="239"/>
      <c r="O30" s="239"/>
      <c r="P30" s="239"/>
      <c r="Q30" s="240"/>
    </row>
    <row r="31" spans="1:26" ht="34.5" customHeight="1" thickBot="1">
      <c r="A31" s="244"/>
      <c r="B31" s="245"/>
      <c r="C31" s="244"/>
      <c r="D31" s="163" t="s">
        <v>9</v>
      </c>
      <c r="E31" s="164" t="s">
        <v>10</v>
      </c>
      <c r="F31" s="164" t="s">
        <v>11</v>
      </c>
      <c r="G31" s="164" t="s">
        <v>12</v>
      </c>
      <c r="H31" s="165" t="s">
        <v>13</v>
      </c>
      <c r="I31" s="166" t="s">
        <v>14</v>
      </c>
      <c r="J31" s="155" t="s">
        <v>15</v>
      </c>
      <c r="K31" s="163" t="s">
        <v>9</v>
      </c>
      <c r="L31" s="164" t="s">
        <v>10</v>
      </c>
      <c r="M31" s="164" t="s">
        <v>11</v>
      </c>
      <c r="N31" s="164" t="s">
        <v>12</v>
      </c>
      <c r="O31" s="164" t="s">
        <v>13</v>
      </c>
      <c r="P31" s="166" t="s">
        <v>14</v>
      </c>
      <c r="Q31" s="167" t="s">
        <v>15</v>
      </c>
    </row>
    <row r="32" spans="1:26" ht="15" thickBot="1">
      <c r="A32" s="174">
        <v>12</v>
      </c>
      <c r="B32" s="200" t="s">
        <v>133</v>
      </c>
      <c r="C32" s="18" t="s">
        <v>263</v>
      </c>
      <c r="D32" s="246">
        <v>1</v>
      </c>
      <c r="E32" s="246">
        <v>1</v>
      </c>
      <c r="F32" s="246"/>
      <c r="G32" s="246"/>
      <c r="H32" s="246">
        <f>J32*25-14*(D32+E32+F32+G32)</f>
        <v>97</v>
      </c>
      <c r="I32" s="246" t="s">
        <v>16</v>
      </c>
      <c r="J32" s="246">
        <v>5</v>
      </c>
      <c r="K32" s="284"/>
      <c r="L32" s="246"/>
      <c r="M32" s="246"/>
      <c r="N32" s="246"/>
      <c r="O32" s="246"/>
      <c r="P32" s="246"/>
      <c r="Q32" s="288"/>
      <c r="T32" t="s">
        <v>25</v>
      </c>
    </row>
    <row r="33" spans="1:26" ht="23.5" thickBot="1">
      <c r="A33" s="173">
        <v>13</v>
      </c>
      <c r="B33" s="201" t="s">
        <v>126</v>
      </c>
      <c r="C33" s="18" t="s">
        <v>264</v>
      </c>
      <c r="D33" s="247"/>
      <c r="E33" s="247"/>
      <c r="F33" s="247"/>
      <c r="G33" s="247"/>
      <c r="H33" s="247"/>
      <c r="I33" s="247"/>
      <c r="J33" s="247"/>
      <c r="K33" s="285"/>
      <c r="L33" s="247"/>
      <c r="M33" s="247"/>
      <c r="N33" s="247"/>
      <c r="O33" s="247"/>
      <c r="P33" s="247"/>
      <c r="Q33" s="289"/>
      <c r="T33" t="s">
        <v>25</v>
      </c>
    </row>
    <row r="34" spans="1:26" ht="15.75" customHeight="1">
      <c r="A34" s="256" t="s">
        <v>17</v>
      </c>
      <c r="B34" s="257"/>
      <c r="C34" s="257"/>
      <c r="D34" s="170">
        <f>SUM(D32:D33)</f>
        <v>1</v>
      </c>
      <c r="E34" s="171">
        <f>SUM(E32)</f>
        <v>1</v>
      </c>
      <c r="F34" s="333">
        <f>SUM(F32:F33)</f>
        <v>0</v>
      </c>
      <c r="G34" s="333">
        <f>SUM(G32:G33)</f>
        <v>0</v>
      </c>
      <c r="H34" s="263">
        <f>SUM(H32)</f>
        <v>97</v>
      </c>
      <c r="I34" s="263" t="s">
        <v>116</v>
      </c>
      <c r="J34" s="265">
        <f>SUM(J32)</f>
        <v>5</v>
      </c>
      <c r="K34" s="334">
        <f>SUM(K32:K33)</f>
        <v>0</v>
      </c>
      <c r="L34" s="333">
        <f>SUM(L32:L33)</f>
        <v>0</v>
      </c>
      <c r="M34" s="333">
        <f>SUM(M32:M33)</f>
        <v>0</v>
      </c>
      <c r="N34" s="333">
        <f>SUM(N32:N33)</f>
        <v>0</v>
      </c>
      <c r="O34" s="335">
        <f>SUM(O32:O33)</f>
        <v>0</v>
      </c>
      <c r="P34" s="335"/>
      <c r="Q34" s="336">
        <f>SUM(Q32:Q33)</f>
        <v>0</v>
      </c>
      <c r="R34" s="52"/>
    </row>
    <row r="35" spans="1:26" ht="15.75" customHeight="1" thickBot="1">
      <c r="A35" s="258"/>
      <c r="B35" s="259"/>
      <c r="C35" s="259"/>
      <c r="D35" s="262">
        <f>SUM(D34:G34)</f>
        <v>2</v>
      </c>
      <c r="E35" s="230"/>
      <c r="F35" s="230"/>
      <c r="G35" s="230"/>
      <c r="H35" s="264"/>
      <c r="I35" s="264"/>
      <c r="J35" s="266"/>
      <c r="K35" s="337">
        <f>SUM(K34:N34)</f>
        <v>0</v>
      </c>
      <c r="L35" s="338"/>
      <c r="M35" s="338"/>
      <c r="N35" s="338"/>
      <c r="O35" s="339"/>
      <c r="P35" s="339"/>
      <c r="Q35" s="340"/>
      <c r="R35" s="52"/>
    </row>
    <row r="36" spans="1:26" ht="15.75" customHeight="1" thickBot="1">
      <c r="A36" s="156"/>
      <c r="B36" s="156"/>
      <c r="C36" s="156"/>
      <c r="D36" s="161"/>
      <c r="E36" s="161"/>
      <c r="F36" s="161"/>
      <c r="G36" s="161"/>
      <c r="H36" s="52"/>
      <c r="I36" s="52"/>
      <c r="J36" s="161"/>
      <c r="K36" s="161"/>
      <c r="L36" s="161"/>
      <c r="M36" s="161"/>
      <c r="N36" s="161"/>
      <c r="O36" s="52"/>
      <c r="P36" s="52"/>
      <c r="Q36" s="161"/>
      <c r="R36" s="52"/>
    </row>
    <row r="37" spans="1:26">
      <c r="A37" s="180"/>
      <c r="B37" s="248" t="s">
        <v>117</v>
      </c>
      <c r="C37" s="249"/>
      <c r="D37" s="182">
        <f>D27+D34</f>
        <v>6</v>
      </c>
      <c r="E37" s="176">
        <f>E27+E34</f>
        <v>6</v>
      </c>
      <c r="F37" s="342">
        <f>F27+F34</f>
        <v>0</v>
      </c>
      <c r="G37" s="342">
        <f>G27+G34</f>
        <v>0</v>
      </c>
      <c r="H37" s="252">
        <f>H34+H27</f>
        <v>582</v>
      </c>
      <c r="I37" s="286" t="s">
        <v>254</v>
      </c>
      <c r="J37" s="254">
        <f>J34+J27</f>
        <v>30</v>
      </c>
      <c r="K37" s="182">
        <f>K27+K34</f>
        <v>7</v>
      </c>
      <c r="L37" s="176">
        <f>L27+L34</f>
        <v>2</v>
      </c>
      <c r="M37" s="224">
        <f>M27+M34</f>
        <v>3</v>
      </c>
      <c r="N37" s="341">
        <f>N27+N34</f>
        <v>0</v>
      </c>
      <c r="O37" s="252">
        <f>O34+O27</f>
        <v>332</v>
      </c>
      <c r="P37" s="286" t="s">
        <v>253</v>
      </c>
      <c r="Q37" s="290">
        <f>Q34+Q27</f>
        <v>30</v>
      </c>
      <c r="R37" s="179"/>
      <c r="S37" s="179"/>
    </row>
    <row r="38" spans="1:26" ht="15" thickBot="1">
      <c r="A38" s="180"/>
      <c r="B38" s="250"/>
      <c r="C38" s="251"/>
      <c r="D38" s="260">
        <f>SUM(D37:G37)</f>
        <v>12</v>
      </c>
      <c r="E38" s="261"/>
      <c r="F38" s="261"/>
      <c r="G38" s="261"/>
      <c r="H38" s="253"/>
      <c r="I38" s="287"/>
      <c r="J38" s="255"/>
      <c r="K38" s="292">
        <f>K28+K35</f>
        <v>12</v>
      </c>
      <c r="L38" s="293"/>
      <c r="M38" s="293"/>
      <c r="N38" s="294"/>
      <c r="O38" s="253"/>
      <c r="P38" s="287"/>
      <c r="Q38" s="291"/>
      <c r="R38" s="179"/>
      <c r="S38" s="179"/>
    </row>
    <row r="39" spans="1:26" ht="15.75" customHeight="1">
      <c r="A39" s="177"/>
      <c r="B39" s="177"/>
      <c r="C39" s="177"/>
      <c r="D39" s="161"/>
      <c r="E39" s="161"/>
      <c r="F39" s="161"/>
      <c r="G39" s="161"/>
      <c r="H39" s="52"/>
      <c r="I39" s="52"/>
      <c r="J39" s="161"/>
      <c r="K39" s="161"/>
      <c r="L39" s="161"/>
      <c r="M39" s="161"/>
      <c r="N39" s="161"/>
      <c r="O39" s="52"/>
      <c r="P39" s="52"/>
      <c r="Q39" s="161"/>
      <c r="R39" s="52"/>
    </row>
    <row r="40" spans="1:26" ht="15" customHeight="1">
      <c r="A40" s="30"/>
      <c r="B40" s="31" t="s">
        <v>18</v>
      </c>
      <c r="C40" s="31"/>
      <c r="D40" s="31"/>
      <c r="E40" s="31"/>
      <c r="F40" s="31"/>
      <c r="G40" s="31"/>
      <c r="H40" s="31"/>
      <c r="I40" s="31"/>
      <c r="J40" s="31"/>
      <c r="K40" s="31"/>
      <c r="L40" s="31"/>
      <c r="M40" s="31"/>
      <c r="N40" s="31"/>
      <c r="O40" s="31"/>
      <c r="P40" s="31"/>
      <c r="Q40" s="31"/>
    </row>
    <row r="41" spans="1:26">
      <c r="D41" s="43"/>
      <c r="K41" s="43"/>
    </row>
    <row r="42" spans="1:26" ht="15" thickBot="1">
      <c r="B42" s="32" t="s">
        <v>266</v>
      </c>
      <c r="C42" s="32"/>
      <c r="D42" s="32"/>
      <c r="E42" s="32"/>
      <c r="F42" s="32"/>
      <c r="G42" s="32"/>
      <c r="H42" s="32"/>
      <c r="I42" s="32"/>
      <c r="J42" s="32"/>
      <c r="K42" s="32"/>
      <c r="L42" s="32"/>
      <c r="M42" s="32"/>
      <c r="N42" s="32"/>
      <c r="O42" s="33"/>
      <c r="P42" s="34"/>
      <c r="Q42" s="33"/>
      <c r="S42" s="51"/>
      <c r="T42" s="51"/>
      <c r="U42" s="50"/>
      <c r="V42" s="80"/>
      <c r="W42" s="77"/>
      <c r="X42" s="81">
        <f>SUM(X31:X34)</f>
        <v>0</v>
      </c>
      <c r="Y42" s="77"/>
      <c r="Z42" s="82">
        <f>SUM(Z31:Z34)</f>
        <v>0</v>
      </c>
    </row>
    <row r="43" spans="1:26">
      <c r="B43" s="32" t="s">
        <v>161</v>
      </c>
      <c r="C43" s="32"/>
      <c r="D43" s="32"/>
      <c r="E43" s="32"/>
      <c r="F43" s="32"/>
      <c r="G43" s="32"/>
      <c r="H43" s="32"/>
      <c r="I43" s="32"/>
      <c r="J43" s="32"/>
      <c r="K43" s="32"/>
      <c r="L43" s="32"/>
      <c r="M43" s="32"/>
      <c r="N43" s="32"/>
      <c r="O43" s="34"/>
      <c r="P43" s="34"/>
      <c r="Q43" s="33"/>
    </row>
    <row r="49" spans="25:25" ht="15" customHeight="1"/>
    <row r="51" spans="25:25" ht="15" customHeight="1"/>
    <row r="52" spans="25:25" ht="15" customHeight="1"/>
    <row r="61" spans="25:25">
      <c r="Y61" s="65"/>
    </row>
    <row r="63" spans="25:25">
      <c r="Y63" s="65"/>
    </row>
    <row r="65" spans="25:25">
      <c r="Y65" s="65"/>
    </row>
  </sheetData>
  <mergeCells count="65">
    <mergeCell ref="L32:L33"/>
    <mergeCell ref="K32:K33"/>
    <mergeCell ref="I37:I38"/>
    <mergeCell ref="P37:P38"/>
    <mergeCell ref="Q32:Q33"/>
    <mergeCell ref="P32:P33"/>
    <mergeCell ref="O32:O33"/>
    <mergeCell ref="N32:N33"/>
    <mergeCell ref="M32:M33"/>
    <mergeCell ref="O37:O38"/>
    <mergeCell ref="Q37:Q38"/>
    <mergeCell ref="K38:N38"/>
    <mergeCell ref="O34:O35"/>
    <mergeCell ref="P34:P35"/>
    <mergeCell ref="Q34:Q35"/>
    <mergeCell ref="K35:N35"/>
    <mergeCell ref="U14:Z14"/>
    <mergeCell ref="V23:V28"/>
    <mergeCell ref="E32:E33"/>
    <mergeCell ref="U16:U22"/>
    <mergeCell ref="U23:U28"/>
    <mergeCell ref="U15:V15"/>
    <mergeCell ref="J27:J28"/>
    <mergeCell ref="I27:I28"/>
    <mergeCell ref="H27:H28"/>
    <mergeCell ref="O27:O28"/>
    <mergeCell ref="P27:P28"/>
    <mergeCell ref="Q27:Q28"/>
    <mergeCell ref="Z21:Z22"/>
    <mergeCell ref="W21:W22"/>
    <mergeCell ref="X21:X22"/>
    <mergeCell ref="V16:V22"/>
    <mergeCell ref="D32:D33"/>
    <mergeCell ref="H32:H33"/>
    <mergeCell ref="I32:I33"/>
    <mergeCell ref="J32:J33"/>
    <mergeCell ref="B37:C38"/>
    <mergeCell ref="H37:H38"/>
    <mergeCell ref="J37:J38"/>
    <mergeCell ref="A34:C35"/>
    <mergeCell ref="F32:F33"/>
    <mergeCell ref="G32:G33"/>
    <mergeCell ref="D38:G38"/>
    <mergeCell ref="D35:G35"/>
    <mergeCell ref="H34:H35"/>
    <mergeCell ref="I34:I35"/>
    <mergeCell ref="J34:J35"/>
    <mergeCell ref="A29:A31"/>
    <mergeCell ref="B29:B31"/>
    <mergeCell ref="D29:Q29"/>
    <mergeCell ref="C30:C31"/>
    <mergeCell ref="D30:J30"/>
    <mergeCell ref="K30:Q30"/>
    <mergeCell ref="D28:G28"/>
    <mergeCell ref="K28:N28"/>
    <mergeCell ref="A3:C3"/>
    <mergeCell ref="J3:Q3"/>
    <mergeCell ref="A4:Q4"/>
    <mergeCell ref="A13:A15"/>
    <mergeCell ref="B13:B15"/>
    <mergeCell ref="D13:Q13"/>
    <mergeCell ref="C14:C15"/>
    <mergeCell ref="D14:J14"/>
    <mergeCell ref="K14:Q14"/>
    <mergeCell ref="A27:C28"/>
  </mergeCells>
  <phoneticPr fontId="31" type="noConversion"/>
  <pageMargins left="0.36" right="7.0000000000000007E-2" top="0.41"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40"/>
  <sheetViews>
    <sheetView topLeftCell="A22" zoomScale="107" zoomScaleNormal="85" workbookViewId="0">
      <selection activeCell="B38" sqref="B38"/>
    </sheetView>
  </sheetViews>
  <sheetFormatPr defaultRowHeight="14.5"/>
  <cols>
    <col min="1" max="1" width="4.26953125" customWidth="1"/>
    <col min="2" max="2" width="54.1796875" customWidth="1"/>
    <col min="4" max="4" width="4.453125" customWidth="1"/>
    <col min="5" max="5" width="3.81640625" customWidth="1"/>
    <col min="6" max="6" width="3.7265625" customWidth="1"/>
    <col min="7" max="7" width="3.26953125" customWidth="1"/>
    <col min="8" max="8" width="4.26953125" customWidth="1"/>
    <col min="9" max="9" width="5.7265625" customWidth="1"/>
    <col min="10" max="10" width="5.54296875" customWidth="1"/>
    <col min="11" max="11" width="3.81640625" customWidth="1"/>
    <col min="12" max="12" width="4.1796875" customWidth="1"/>
    <col min="13" max="13" width="4.453125" customWidth="1"/>
    <col min="14" max="14" width="3.26953125" customWidth="1"/>
    <col min="15" max="15" width="4.26953125" customWidth="1"/>
    <col min="16" max="16" width="6.1796875" customWidth="1"/>
    <col min="17" max="17" width="5.7265625" customWidth="1"/>
    <col min="18" max="18" width="3.1796875" customWidth="1"/>
    <col min="20" max="20" width="3.453125" customWidth="1"/>
    <col min="21" max="21" width="11.1796875" customWidth="1"/>
    <col min="22" max="22" width="30" customWidth="1"/>
    <col min="24" max="24" width="39" customWidth="1"/>
    <col min="25" max="25" width="7" customWidth="1"/>
    <col min="26" max="26" width="5.1796875" customWidth="1"/>
  </cols>
  <sheetData>
    <row r="1" spans="1:20">
      <c r="A1" s="14" t="str">
        <f>'Pagina 1'!A1</f>
        <v>UNIVERSITATEA "ŞTEFAN CEL MARE" DIN SUCEAVA</v>
      </c>
      <c r="B1" s="1"/>
      <c r="C1" s="2"/>
      <c r="D1" s="1"/>
      <c r="E1" s="1"/>
      <c r="F1" s="1"/>
      <c r="G1" s="1"/>
      <c r="H1" s="1"/>
      <c r="I1" s="1"/>
      <c r="J1" s="3"/>
      <c r="K1" s="3"/>
      <c r="L1" s="3"/>
      <c r="M1" s="3"/>
      <c r="N1" s="3"/>
      <c r="O1" s="1"/>
      <c r="P1" s="3"/>
      <c r="Q1" s="3"/>
    </row>
    <row r="2" spans="1:20">
      <c r="A2" s="3" t="str">
        <f>'Pagina 1'!A2</f>
        <v>FACULTATEA DE PSIHOLOGIE ȘI ȘTIINȚE ALE EDUCAȚIEI</v>
      </c>
      <c r="B2" s="4"/>
      <c r="C2" s="2"/>
      <c r="D2" s="4"/>
      <c r="E2" s="4"/>
      <c r="F2" s="4"/>
      <c r="G2" s="4"/>
      <c r="H2" s="4"/>
      <c r="I2" s="4"/>
      <c r="J2" s="5"/>
      <c r="K2" s="5"/>
      <c r="L2" s="5"/>
      <c r="M2" s="5"/>
      <c r="N2" s="6"/>
      <c r="O2" s="4"/>
      <c r="P2" s="5"/>
      <c r="Q2" s="5"/>
    </row>
    <row r="3" spans="1:20">
      <c r="A3" s="227"/>
      <c r="B3" s="227"/>
      <c r="C3" s="227"/>
      <c r="D3" s="4"/>
      <c r="E3" s="4"/>
      <c r="F3" s="4"/>
      <c r="G3" s="4"/>
      <c r="H3" s="4"/>
      <c r="I3" s="4"/>
      <c r="J3" s="228"/>
      <c r="K3" s="228"/>
      <c r="L3" s="228"/>
      <c r="M3" s="228"/>
      <c r="N3" s="228"/>
      <c r="O3" s="228"/>
      <c r="P3" s="228"/>
      <c r="Q3" s="228"/>
    </row>
    <row r="4" spans="1:20" ht="15.5">
      <c r="A4" s="229" t="s">
        <v>0</v>
      </c>
      <c r="B4" s="231"/>
      <c r="C4" s="231"/>
      <c r="D4" s="231"/>
      <c r="E4" s="231"/>
      <c r="F4" s="231"/>
      <c r="G4" s="231"/>
      <c r="H4" s="231"/>
      <c r="I4" s="231"/>
      <c r="J4" s="231"/>
      <c r="K4" s="231"/>
      <c r="L4" s="231"/>
      <c r="M4" s="231"/>
      <c r="N4" s="231"/>
      <c r="O4" s="231"/>
      <c r="P4" s="231"/>
      <c r="Q4" s="231"/>
    </row>
    <row r="5" spans="1:20">
      <c r="A5" s="7"/>
      <c r="B5" s="7"/>
      <c r="C5" s="8"/>
      <c r="D5" s="7"/>
      <c r="E5" s="7"/>
      <c r="F5" s="7"/>
      <c r="G5" s="7"/>
      <c r="H5" s="7"/>
      <c r="I5" s="7"/>
      <c r="J5" s="7"/>
      <c r="K5" s="7"/>
      <c r="L5" s="7"/>
      <c r="M5" s="7"/>
      <c r="N5" s="7"/>
      <c r="O5" s="7"/>
      <c r="P5" s="7"/>
      <c r="Q5" s="7"/>
    </row>
    <row r="6" spans="1:20">
      <c r="A6" s="9"/>
      <c r="B6" s="10"/>
      <c r="C6" s="10"/>
      <c r="D6" s="11"/>
      <c r="E6" s="10"/>
      <c r="F6" s="10"/>
      <c r="G6" s="10"/>
      <c r="H6" s="10"/>
      <c r="I6" s="10"/>
      <c r="J6" s="10"/>
      <c r="K6" s="11"/>
      <c r="L6" s="10"/>
      <c r="M6" s="10"/>
      <c r="N6" s="10"/>
      <c r="O6" s="10"/>
      <c r="P6" s="11"/>
      <c r="Q6" s="11"/>
    </row>
    <row r="7" spans="1:20">
      <c r="A7" s="9" t="str">
        <f>'Pagina 1'!A3</f>
        <v>Domeniul: Științe ale educației</v>
      </c>
      <c r="B7" s="4"/>
      <c r="C7" s="2"/>
      <c r="D7" s="4"/>
      <c r="E7" s="4"/>
      <c r="F7" s="4"/>
      <c r="G7" s="4"/>
      <c r="H7" s="4"/>
      <c r="I7" s="4"/>
      <c r="J7" s="5"/>
      <c r="K7" s="5"/>
      <c r="L7" s="5"/>
      <c r="M7" s="5"/>
      <c r="N7" s="6"/>
      <c r="O7" s="4"/>
      <c r="P7" s="5"/>
      <c r="Q7" s="5"/>
    </row>
    <row r="8" spans="1:20" ht="15.5">
      <c r="A8" s="11" t="str">
        <f>'Pagina 1'!A4</f>
        <v>Programul de studiu: INCLUSION STUDIES / Studii în domeniul incluziunii educaționale şi sociale</v>
      </c>
      <c r="B8" s="12"/>
      <c r="C8" s="11"/>
      <c r="D8" s="10"/>
      <c r="E8" s="10"/>
      <c r="F8" s="10"/>
      <c r="G8" s="10"/>
      <c r="H8" s="10"/>
      <c r="I8" s="10"/>
      <c r="J8" s="10"/>
      <c r="K8" s="10"/>
      <c r="L8" s="10"/>
      <c r="M8" s="10"/>
      <c r="N8" s="10"/>
      <c r="O8" s="10"/>
      <c r="P8" s="11"/>
      <c r="Q8" s="11"/>
    </row>
    <row r="9" spans="1:20">
      <c r="A9" s="11" t="str">
        <f>'Pagina 1'!A5</f>
        <v>Ciclul de studii: master profesional</v>
      </c>
      <c r="B9" s="10"/>
      <c r="C9" s="11"/>
      <c r="D9" s="10"/>
      <c r="E9" s="10"/>
      <c r="F9" s="10"/>
      <c r="G9" s="10"/>
      <c r="H9" s="10"/>
      <c r="I9" s="10"/>
      <c r="J9" s="10"/>
      <c r="K9" s="10"/>
      <c r="L9" s="10"/>
      <c r="M9" s="10"/>
      <c r="N9" s="10"/>
      <c r="O9" s="10"/>
      <c r="P9" s="11"/>
      <c r="Q9" s="11"/>
    </row>
    <row r="10" spans="1:20">
      <c r="A10" s="11" t="str">
        <f>'Pagina 1'!A6</f>
        <v>Durata studiilor: 2 ani</v>
      </c>
      <c r="B10" s="10"/>
      <c r="C10" s="11"/>
      <c r="D10" s="10"/>
      <c r="E10" s="10"/>
      <c r="F10" s="10"/>
      <c r="G10" s="10"/>
      <c r="H10" s="10"/>
      <c r="I10" s="10"/>
      <c r="J10" s="10"/>
      <c r="K10" s="10"/>
      <c r="L10" s="10"/>
      <c r="M10" s="10"/>
      <c r="N10" s="10"/>
      <c r="O10" s="10"/>
      <c r="P10" s="11"/>
      <c r="Q10" s="11"/>
    </row>
    <row r="11" spans="1:20">
      <c r="A11" s="11" t="str">
        <f>'Pagina 1'!A7</f>
        <v>Forma de învăţământ: cu frecvență</v>
      </c>
      <c r="B11" s="4"/>
      <c r="C11" s="2"/>
      <c r="D11" s="4"/>
      <c r="E11" s="4"/>
      <c r="F11" s="4"/>
      <c r="G11" s="4"/>
      <c r="H11" s="4"/>
      <c r="I11" s="4"/>
      <c r="J11" s="5"/>
      <c r="K11" s="5"/>
      <c r="L11" s="5"/>
      <c r="M11" s="5"/>
      <c r="N11" s="6"/>
      <c r="O11" s="4"/>
      <c r="P11" s="5"/>
      <c r="Q11" s="5"/>
    </row>
    <row r="12" spans="1:20" ht="15" thickBot="1">
      <c r="A12" s="50" t="str">
        <f>'Pagina 1'!A8</f>
        <v>Valabil începând cu anul I, anul universitar: 2027-2028</v>
      </c>
      <c r="B12" s="4"/>
      <c r="C12" s="2"/>
      <c r="D12" s="4"/>
      <c r="E12" s="4"/>
      <c r="F12" s="4"/>
      <c r="G12" s="4"/>
      <c r="H12" s="4"/>
      <c r="I12" s="4"/>
      <c r="J12" s="5"/>
      <c r="K12" s="5"/>
      <c r="L12" s="5"/>
      <c r="M12" s="5"/>
      <c r="N12" s="6"/>
      <c r="O12" s="4"/>
      <c r="P12" s="5"/>
      <c r="Q12" s="5"/>
    </row>
    <row r="13" spans="1:20" ht="21.5" thickBot="1">
      <c r="A13" s="232" t="s">
        <v>3</v>
      </c>
      <c r="B13" s="234" t="s">
        <v>4</v>
      </c>
      <c r="C13" s="15" t="s">
        <v>5</v>
      </c>
      <c r="D13" s="236" t="s">
        <v>20</v>
      </c>
      <c r="E13" s="237"/>
      <c r="F13" s="237"/>
      <c r="G13" s="237"/>
      <c r="H13" s="237"/>
      <c r="I13" s="237"/>
      <c r="J13" s="237"/>
      <c r="K13" s="237"/>
      <c r="L13" s="237"/>
      <c r="M13" s="237"/>
      <c r="N13" s="237"/>
      <c r="O13" s="237"/>
      <c r="P13" s="237"/>
      <c r="Q13" s="238"/>
    </row>
    <row r="14" spans="1:20" ht="15.75" customHeight="1" thickBot="1">
      <c r="A14" s="233"/>
      <c r="B14" s="235"/>
      <c r="C14" s="233" t="s">
        <v>111</v>
      </c>
      <c r="D14" s="236" t="s">
        <v>21</v>
      </c>
      <c r="E14" s="237"/>
      <c r="F14" s="237"/>
      <c r="G14" s="237"/>
      <c r="H14" s="237"/>
      <c r="I14" s="237"/>
      <c r="J14" s="238"/>
      <c r="K14" s="239" t="s">
        <v>22</v>
      </c>
      <c r="L14" s="239"/>
      <c r="M14" s="239"/>
      <c r="N14" s="239"/>
      <c r="O14" s="239"/>
      <c r="P14" s="239"/>
      <c r="Q14" s="240"/>
    </row>
    <row r="15" spans="1:20" ht="34.5" customHeight="1" thickBot="1">
      <c r="A15" s="233"/>
      <c r="B15" s="235"/>
      <c r="C15" s="233"/>
      <c r="D15" s="44" t="s">
        <v>9</v>
      </c>
      <c r="E15" s="45" t="s">
        <v>10</v>
      </c>
      <c r="F15" s="45" t="s">
        <v>11</v>
      </c>
      <c r="G15" s="45" t="s">
        <v>12</v>
      </c>
      <c r="H15" s="42" t="s">
        <v>13</v>
      </c>
      <c r="I15" s="46" t="s">
        <v>14</v>
      </c>
      <c r="J15" s="16" t="s">
        <v>15</v>
      </c>
      <c r="K15" s="44" t="s">
        <v>9</v>
      </c>
      <c r="L15" s="45" t="s">
        <v>10</v>
      </c>
      <c r="M15" s="45" t="s">
        <v>11</v>
      </c>
      <c r="N15" s="45" t="s">
        <v>12</v>
      </c>
      <c r="O15" s="45" t="s">
        <v>13</v>
      </c>
      <c r="P15" s="46" t="s">
        <v>14</v>
      </c>
      <c r="Q15" s="47" t="s">
        <v>15</v>
      </c>
    </row>
    <row r="16" spans="1:20" ht="15" customHeight="1">
      <c r="A16" s="29">
        <v>1</v>
      </c>
      <c r="B16" s="168" t="s">
        <v>105</v>
      </c>
      <c r="C16" s="102" t="s">
        <v>76</v>
      </c>
      <c r="D16" s="35">
        <v>1</v>
      </c>
      <c r="E16" s="18">
        <v>1</v>
      </c>
      <c r="F16" s="18"/>
      <c r="G16" s="18"/>
      <c r="H16" s="62">
        <f t="shared" ref="H16:H20" si="0">J16*25-14*(D16+E16+F16+G16)</f>
        <v>97</v>
      </c>
      <c r="I16" s="18" t="s">
        <v>16</v>
      </c>
      <c r="J16" s="36">
        <v>5</v>
      </c>
      <c r="K16" s="66"/>
      <c r="L16" s="18"/>
      <c r="M16" s="18"/>
      <c r="N16" s="18"/>
      <c r="O16" s="18"/>
      <c r="P16" s="18"/>
      <c r="Q16" s="36"/>
      <c r="T16" t="s">
        <v>25</v>
      </c>
    </row>
    <row r="17" spans="1:27" ht="15" customHeight="1">
      <c r="A17" s="75">
        <v>2</v>
      </c>
      <c r="B17" s="159" t="s">
        <v>106</v>
      </c>
      <c r="C17" s="74" t="s">
        <v>77</v>
      </c>
      <c r="D17" s="37">
        <v>1</v>
      </c>
      <c r="E17" s="38">
        <v>1</v>
      </c>
      <c r="F17" s="38"/>
      <c r="G17" s="48"/>
      <c r="H17" s="38">
        <f t="shared" si="0"/>
        <v>97</v>
      </c>
      <c r="I17" s="49" t="s">
        <v>16</v>
      </c>
      <c r="J17" s="39">
        <v>5</v>
      </c>
      <c r="K17" s="67"/>
      <c r="L17" s="38"/>
      <c r="M17" s="38"/>
      <c r="N17" s="38"/>
      <c r="O17" s="38"/>
      <c r="P17" s="38"/>
      <c r="Q17" s="39"/>
      <c r="T17" t="s">
        <v>25</v>
      </c>
    </row>
    <row r="18" spans="1:27" s="51" customFormat="1" ht="15" customHeight="1">
      <c r="A18" s="75">
        <v>3</v>
      </c>
      <c r="B18" s="160" t="s">
        <v>107</v>
      </c>
      <c r="C18" s="74" t="s">
        <v>78</v>
      </c>
      <c r="D18" s="37">
        <v>1</v>
      </c>
      <c r="E18" s="38">
        <v>1</v>
      </c>
      <c r="F18" s="38"/>
      <c r="G18" s="48"/>
      <c r="H18" s="60">
        <f t="shared" si="0"/>
        <v>97</v>
      </c>
      <c r="I18" s="49" t="s">
        <v>16</v>
      </c>
      <c r="J18" s="39">
        <v>5</v>
      </c>
      <c r="K18" s="67"/>
      <c r="L18" s="38"/>
      <c r="M18" s="38"/>
      <c r="N18" s="38"/>
      <c r="O18" s="38"/>
      <c r="P18" s="38"/>
      <c r="Q18" s="39"/>
      <c r="R18"/>
      <c r="T18" t="s">
        <v>25</v>
      </c>
      <c r="U18"/>
      <c r="V18"/>
      <c r="W18"/>
      <c r="X18"/>
      <c r="Y18"/>
      <c r="AA18"/>
    </row>
    <row r="19" spans="1:27" s="51" customFormat="1" ht="15" customHeight="1">
      <c r="A19" s="75">
        <v>4</v>
      </c>
      <c r="B19" s="160" t="s">
        <v>108</v>
      </c>
      <c r="C19" s="74" t="s">
        <v>79</v>
      </c>
      <c r="D19" s="59">
        <v>1</v>
      </c>
      <c r="E19" s="60">
        <v>1</v>
      </c>
      <c r="F19" s="60"/>
      <c r="G19" s="72"/>
      <c r="H19" s="38">
        <f t="shared" si="0"/>
        <v>97</v>
      </c>
      <c r="I19" s="49" t="s">
        <v>16</v>
      </c>
      <c r="J19" s="61">
        <v>5</v>
      </c>
      <c r="K19" s="73"/>
      <c r="L19" s="60"/>
      <c r="M19" s="60"/>
      <c r="N19" s="60"/>
      <c r="O19" s="60"/>
      <c r="P19" s="60"/>
      <c r="Q19" s="61"/>
      <c r="R19"/>
      <c r="T19" t="s">
        <v>25</v>
      </c>
      <c r="U19"/>
      <c r="V19"/>
      <c r="W19"/>
      <c r="X19"/>
      <c r="Y19"/>
      <c r="AA19"/>
    </row>
    <row r="20" spans="1:27" s="51" customFormat="1" ht="15" customHeight="1" thickBot="1">
      <c r="A20" s="76">
        <v>5</v>
      </c>
      <c r="B20" s="196" t="s">
        <v>109</v>
      </c>
      <c r="C20" s="68" t="s">
        <v>80</v>
      </c>
      <c r="D20" s="223">
        <v>1</v>
      </c>
      <c r="E20" s="169"/>
      <c r="F20" s="23">
        <v>1</v>
      </c>
      <c r="G20" s="68"/>
      <c r="H20" s="23">
        <f t="shared" si="0"/>
        <v>97</v>
      </c>
      <c r="I20" s="104" t="s">
        <v>73</v>
      </c>
      <c r="J20" s="40">
        <v>5</v>
      </c>
      <c r="K20" s="69"/>
      <c r="L20" s="23"/>
      <c r="M20" s="23"/>
      <c r="N20" s="23"/>
      <c r="O20" s="23"/>
      <c r="P20" s="23"/>
      <c r="Q20" s="40"/>
      <c r="R20"/>
      <c r="T20" t="s">
        <v>25</v>
      </c>
      <c r="U20"/>
      <c r="V20"/>
      <c r="W20"/>
      <c r="X20"/>
      <c r="Y20"/>
      <c r="Z20" s="71"/>
    </row>
    <row r="21" spans="1:27" ht="18" customHeight="1">
      <c r="A21" s="29">
        <v>6</v>
      </c>
      <c r="B21" s="138" t="s">
        <v>23</v>
      </c>
      <c r="C21" s="102" t="s">
        <v>118</v>
      </c>
      <c r="D21" s="24"/>
      <c r="E21" s="25"/>
      <c r="F21" s="25"/>
      <c r="G21" s="25"/>
      <c r="H21" s="17"/>
      <c r="I21" s="25"/>
      <c r="J21" s="53"/>
      <c r="K21" s="26"/>
      <c r="L21" s="17"/>
      <c r="M21" s="17"/>
      <c r="N21" s="17">
        <v>6</v>
      </c>
      <c r="O21" s="18">
        <f>Q21*25-14*(K21+L21+M21+N21)</f>
        <v>291</v>
      </c>
      <c r="P21" s="17" t="s">
        <v>73</v>
      </c>
      <c r="Q21" s="19">
        <v>15</v>
      </c>
    </row>
    <row r="22" spans="1:27" ht="18" customHeight="1" thickBot="1">
      <c r="A22" s="27">
        <v>7</v>
      </c>
      <c r="B22" s="137" t="s">
        <v>112</v>
      </c>
      <c r="C22" s="68" t="s">
        <v>81</v>
      </c>
      <c r="D22" s="54"/>
      <c r="E22" s="55"/>
      <c r="F22" s="55"/>
      <c r="G22" s="55"/>
      <c r="H22" s="28"/>
      <c r="I22" s="55"/>
      <c r="J22" s="56"/>
      <c r="K22" s="57"/>
      <c r="L22" s="28"/>
      <c r="M22" s="28"/>
      <c r="N22" s="28">
        <v>6</v>
      </c>
      <c r="O22" s="41">
        <f>Q22*25-14*(K22+L22+M22+N22)</f>
        <v>291</v>
      </c>
      <c r="P22" s="28" t="s">
        <v>73</v>
      </c>
      <c r="Q22" s="58">
        <v>15</v>
      </c>
    </row>
    <row r="23" spans="1:27" ht="15.75" customHeight="1">
      <c r="A23" s="256" t="s">
        <v>17</v>
      </c>
      <c r="B23" s="257"/>
      <c r="C23" s="257"/>
      <c r="D23" s="139">
        <f>SUM(D16:D22)</f>
        <v>5</v>
      </c>
      <c r="E23" s="70">
        <f>SUM(E16:E22)</f>
        <v>4</v>
      </c>
      <c r="F23" s="70">
        <f>SUM(F16:F22)</f>
        <v>1</v>
      </c>
      <c r="G23" s="343">
        <f>SUM(G16:G22)</f>
        <v>0</v>
      </c>
      <c r="H23" s="277">
        <f>SUM(H16:H22)</f>
        <v>485</v>
      </c>
      <c r="I23" s="277" t="s">
        <v>115</v>
      </c>
      <c r="J23" s="278">
        <f t="shared" ref="J23:O23" si="1">SUM(J16:J22)</f>
        <v>25</v>
      </c>
      <c r="K23" s="344">
        <f>SUM(K16:K22)</f>
        <v>0</v>
      </c>
      <c r="L23" s="343">
        <f>SUM(L16:L22)</f>
        <v>0</v>
      </c>
      <c r="M23" s="343">
        <f>SUM(M16:M22)</f>
        <v>0</v>
      </c>
      <c r="N23" s="70">
        <f>SUM(N16:N22)</f>
        <v>12</v>
      </c>
      <c r="O23" s="277">
        <f t="shared" si="1"/>
        <v>582</v>
      </c>
      <c r="P23" s="277" t="s">
        <v>74</v>
      </c>
      <c r="Q23" s="278">
        <f>SUM(Q16:Q22)</f>
        <v>30</v>
      </c>
      <c r="R23" s="52"/>
    </row>
    <row r="24" spans="1:27" ht="15.75" customHeight="1" thickBot="1">
      <c r="A24" s="258"/>
      <c r="B24" s="259"/>
      <c r="C24" s="259"/>
      <c r="D24" s="262">
        <f>SUM(D23:G23)</f>
        <v>10</v>
      </c>
      <c r="E24" s="230"/>
      <c r="F24" s="230"/>
      <c r="G24" s="230"/>
      <c r="H24" s="264"/>
      <c r="I24" s="264"/>
      <c r="J24" s="266"/>
      <c r="K24" s="262">
        <f>SUM(K23:N23)</f>
        <v>12</v>
      </c>
      <c r="L24" s="230"/>
      <c r="M24" s="230"/>
      <c r="N24" s="230"/>
      <c r="O24" s="264"/>
      <c r="P24" s="264"/>
      <c r="Q24" s="266"/>
      <c r="R24" s="52"/>
    </row>
    <row r="25" spans="1:27" ht="21.5" thickBot="1">
      <c r="A25" s="232" t="s">
        <v>3</v>
      </c>
      <c r="B25" s="234" t="s">
        <v>110</v>
      </c>
      <c r="C25" s="15" t="s">
        <v>5</v>
      </c>
      <c r="D25" s="236" t="s">
        <v>20</v>
      </c>
      <c r="E25" s="237"/>
      <c r="F25" s="237"/>
      <c r="G25" s="237"/>
      <c r="H25" s="237"/>
      <c r="I25" s="237"/>
      <c r="J25" s="237"/>
      <c r="K25" s="237"/>
      <c r="L25" s="237"/>
      <c r="M25" s="237"/>
      <c r="N25" s="237"/>
      <c r="O25" s="237"/>
      <c r="P25" s="237"/>
      <c r="Q25" s="238"/>
    </row>
    <row r="26" spans="1:27" ht="15.75" customHeight="1" thickBot="1">
      <c r="A26" s="233"/>
      <c r="B26" s="235"/>
      <c r="C26" s="233" t="s">
        <v>111</v>
      </c>
      <c r="D26" s="236" t="s">
        <v>21</v>
      </c>
      <c r="E26" s="237"/>
      <c r="F26" s="237"/>
      <c r="G26" s="237"/>
      <c r="H26" s="237"/>
      <c r="I26" s="237"/>
      <c r="J26" s="238"/>
      <c r="K26" s="239" t="s">
        <v>22</v>
      </c>
      <c r="L26" s="239"/>
      <c r="M26" s="239"/>
      <c r="N26" s="239"/>
      <c r="O26" s="239"/>
      <c r="P26" s="239"/>
      <c r="Q26" s="240"/>
    </row>
    <row r="27" spans="1:27" ht="34.5" customHeight="1" thickBot="1">
      <c r="A27" s="244"/>
      <c r="B27" s="245"/>
      <c r="C27" s="244"/>
      <c r="D27" s="163" t="s">
        <v>9</v>
      </c>
      <c r="E27" s="164" t="s">
        <v>10</v>
      </c>
      <c r="F27" s="164" t="s">
        <v>11</v>
      </c>
      <c r="G27" s="164" t="s">
        <v>12</v>
      </c>
      <c r="H27" s="165" t="s">
        <v>13</v>
      </c>
      <c r="I27" s="166" t="s">
        <v>14</v>
      </c>
      <c r="J27" s="155" t="s">
        <v>15</v>
      </c>
      <c r="K27" s="163" t="s">
        <v>9</v>
      </c>
      <c r="L27" s="164" t="s">
        <v>10</v>
      </c>
      <c r="M27" s="164" t="s">
        <v>11</v>
      </c>
      <c r="N27" s="164" t="s">
        <v>12</v>
      </c>
      <c r="O27" s="164" t="s">
        <v>13</v>
      </c>
      <c r="P27" s="166" t="s">
        <v>14</v>
      </c>
      <c r="Q27" s="167" t="s">
        <v>15</v>
      </c>
    </row>
    <row r="28" spans="1:27" ht="15" customHeight="1">
      <c r="A28" s="174">
        <v>8</v>
      </c>
      <c r="B28" s="175" t="s">
        <v>113</v>
      </c>
      <c r="C28" s="18" t="s">
        <v>119</v>
      </c>
      <c r="D28" s="246">
        <v>2</v>
      </c>
      <c r="E28" s="246"/>
      <c r="F28" s="246"/>
      <c r="G28" s="246"/>
      <c r="H28" s="246">
        <f>J28*25-14*(D28+E28+F28+G28)</f>
        <v>97</v>
      </c>
      <c r="I28" s="246" t="s">
        <v>16</v>
      </c>
      <c r="J28" s="246">
        <v>5</v>
      </c>
      <c r="K28" s="284"/>
      <c r="L28" s="246"/>
      <c r="M28" s="246"/>
      <c r="N28" s="246"/>
      <c r="O28" s="246"/>
      <c r="P28" s="246"/>
      <c r="Q28" s="288"/>
      <c r="T28" t="s">
        <v>25</v>
      </c>
    </row>
    <row r="29" spans="1:27" ht="15" customHeight="1" thickBot="1">
      <c r="A29" s="173">
        <v>9</v>
      </c>
      <c r="B29" s="195" t="s">
        <v>114</v>
      </c>
      <c r="C29" s="23" t="s">
        <v>120</v>
      </c>
      <c r="D29" s="247"/>
      <c r="E29" s="247"/>
      <c r="F29" s="247"/>
      <c r="G29" s="247"/>
      <c r="H29" s="247"/>
      <c r="I29" s="247"/>
      <c r="J29" s="247"/>
      <c r="K29" s="285"/>
      <c r="L29" s="247"/>
      <c r="M29" s="247"/>
      <c r="N29" s="247"/>
      <c r="O29" s="247"/>
      <c r="P29" s="247"/>
      <c r="Q29" s="289"/>
      <c r="T29" t="s">
        <v>25</v>
      </c>
    </row>
    <row r="30" spans="1:27" ht="15.75" customHeight="1">
      <c r="A30" s="256" t="s">
        <v>17</v>
      </c>
      <c r="B30" s="257"/>
      <c r="C30" s="257"/>
      <c r="D30" s="170">
        <f>SUM(D28:D29)</f>
        <v>2</v>
      </c>
      <c r="E30" s="333">
        <f>SUM(E28)</f>
        <v>0</v>
      </c>
      <c r="F30" s="333">
        <f>SUM(F28)</f>
        <v>0</v>
      </c>
      <c r="G30" s="333">
        <f>SUM(G28)</f>
        <v>0</v>
      </c>
      <c r="H30" s="263">
        <f>SUM(H28)</f>
        <v>97</v>
      </c>
      <c r="I30" s="263" t="s">
        <v>116</v>
      </c>
      <c r="J30" s="265">
        <f>SUM(J28)</f>
        <v>5</v>
      </c>
      <c r="K30" s="334">
        <f>SUM(K28)</f>
        <v>0</v>
      </c>
      <c r="L30" s="333">
        <f>SUM(L28)</f>
        <v>0</v>
      </c>
      <c r="M30" s="333">
        <f>SUM(M28)</f>
        <v>0</v>
      </c>
      <c r="N30" s="333">
        <f>SUM(N28:N29)</f>
        <v>0</v>
      </c>
      <c r="O30" s="335">
        <f>SUM(O28:O29)</f>
        <v>0</v>
      </c>
      <c r="P30" s="335"/>
      <c r="Q30" s="336">
        <f>SUM(Q28:Q29)</f>
        <v>0</v>
      </c>
      <c r="R30" s="52"/>
      <c r="Y30">
        <f>SUM(Y28:Y29)</f>
        <v>0</v>
      </c>
    </row>
    <row r="31" spans="1:27" ht="15.75" customHeight="1" thickBot="1">
      <c r="A31" s="258"/>
      <c r="B31" s="259"/>
      <c r="C31" s="259"/>
      <c r="D31" s="262">
        <f>SUM(D30:G30)</f>
        <v>2</v>
      </c>
      <c r="E31" s="230"/>
      <c r="F31" s="230"/>
      <c r="G31" s="230"/>
      <c r="H31" s="264"/>
      <c r="I31" s="264"/>
      <c r="J31" s="266"/>
      <c r="K31" s="337">
        <f>SUM(K30:N30)</f>
        <v>0</v>
      </c>
      <c r="L31" s="338"/>
      <c r="M31" s="338"/>
      <c r="N31" s="338"/>
      <c r="O31" s="339"/>
      <c r="P31" s="339"/>
      <c r="Q31" s="340"/>
      <c r="R31" s="52"/>
    </row>
    <row r="32" spans="1:27" ht="15.75" customHeight="1" thickBot="1">
      <c r="A32" s="156"/>
      <c r="B32" s="156"/>
      <c r="C32" s="156"/>
      <c r="D32" s="161"/>
      <c r="E32" s="161"/>
      <c r="F32" s="161"/>
      <c r="G32" s="161"/>
      <c r="H32" s="52"/>
      <c r="I32" s="52"/>
      <c r="J32" s="161"/>
      <c r="K32" s="161"/>
      <c r="L32" s="161"/>
      <c r="M32" s="161"/>
      <c r="N32" s="161"/>
      <c r="O32" s="52"/>
      <c r="P32" s="52"/>
      <c r="Q32" s="161"/>
      <c r="R32" s="52"/>
    </row>
    <row r="33" spans="1:26">
      <c r="A33" s="180"/>
      <c r="B33" s="248" t="s">
        <v>117</v>
      </c>
      <c r="C33" s="249"/>
      <c r="D33" s="182">
        <f>D23+D30</f>
        <v>7</v>
      </c>
      <c r="E33" s="176">
        <f>E23+E30</f>
        <v>4</v>
      </c>
      <c r="F33" s="176">
        <f>F23+F30</f>
        <v>1</v>
      </c>
      <c r="G33" s="342">
        <f>G23+G30</f>
        <v>0</v>
      </c>
      <c r="H33" s="295">
        <f>H30+H23</f>
        <v>582</v>
      </c>
      <c r="I33" s="286" t="s">
        <v>255</v>
      </c>
      <c r="J33" s="254">
        <f>J30+J23</f>
        <v>30</v>
      </c>
      <c r="K33" s="345">
        <f>K23+K30</f>
        <v>0</v>
      </c>
      <c r="L33" s="342">
        <f>L23+L30</f>
        <v>0</v>
      </c>
      <c r="M33" s="342">
        <f>M23+M30</f>
        <v>0</v>
      </c>
      <c r="N33" s="183">
        <f>N23+N30</f>
        <v>12</v>
      </c>
      <c r="O33" s="252">
        <f>O30+O23</f>
        <v>582</v>
      </c>
      <c r="P33" s="286" t="s">
        <v>74</v>
      </c>
      <c r="Q33" s="290">
        <f>Q30+Q23</f>
        <v>30</v>
      </c>
      <c r="R33" s="179"/>
      <c r="S33" s="179"/>
    </row>
    <row r="34" spans="1:26" ht="15" thickBot="1">
      <c r="A34" s="180"/>
      <c r="B34" s="250"/>
      <c r="C34" s="251"/>
      <c r="D34" s="260">
        <f>SUM(D33:G33)</f>
        <v>12</v>
      </c>
      <c r="E34" s="261"/>
      <c r="F34" s="261"/>
      <c r="G34" s="261"/>
      <c r="H34" s="296"/>
      <c r="I34" s="287"/>
      <c r="J34" s="255"/>
      <c r="K34" s="292">
        <f>SUM(K33:N33)</f>
        <v>12</v>
      </c>
      <c r="L34" s="293"/>
      <c r="M34" s="293"/>
      <c r="N34" s="294"/>
      <c r="O34" s="253"/>
      <c r="P34" s="287"/>
      <c r="Q34" s="291"/>
      <c r="R34" s="179"/>
      <c r="S34" s="179"/>
    </row>
    <row r="35" spans="1:26">
      <c r="A35" s="180"/>
      <c r="B35" s="220"/>
      <c r="C35" s="220"/>
      <c r="D35" s="220"/>
      <c r="E35" s="220"/>
      <c r="F35" s="220"/>
      <c r="G35" s="220"/>
      <c r="H35" s="180"/>
      <c r="I35" s="221"/>
      <c r="J35" s="220"/>
      <c r="K35" s="222"/>
      <c r="L35" s="222"/>
      <c r="M35" s="222"/>
      <c r="N35" s="222"/>
      <c r="O35" s="180"/>
      <c r="P35" s="221"/>
      <c r="Q35" s="220"/>
      <c r="R35" s="179"/>
      <c r="S35" s="179"/>
    </row>
    <row r="36" spans="1:26" ht="15" customHeight="1">
      <c r="A36" s="30"/>
      <c r="B36" s="31" t="s">
        <v>18</v>
      </c>
      <c r="C36" s="31"/>
      <c r="D36" s="31"/>
      <c r="E36" s="31"/>
      <c r="F36" s="31"/>
      <c r="G36" s="31"/>
      <c r="H36" s="31"/>
      <c r="I36" s="31"/>
      <c r="J36" s="31"/>
      <c r="K36" s="31"/>
      <c r="L36" s="31"/>
      <c r="M36" s="31"/>
      <c r="N36" s="31"/>
      <c r="O36" s="31"/>
      <c r="P36" s="31"/>
      <c r="Q36" s="31"/>
    </row>
    <row r="37" spans="1:26">
      <c r="D37" s="43"/>
      <c r="K37" s="43"/>
    </row>
    <row r="38" spans="1:26" ht="15" thickBot="1">
      <c r="B38" s="32" t="s">
        <v>266</v>
      </c>
      <c r="C38" s="32"/>
      <c r="D38" s="32"/>
      <c r="E38" s="32"/>
      <c r="F38" s="32"/>
      <c r="G38" s="32"/>
      <c r="H38" s="32"/>
      <c r="I38" s="32"/>
      <c r="J38" s="32"/>
      <c r="K38" s="32"/>
      <c r="L38" s="32"/>
      <c r="M38" s="32"/>
      <c r="N38" s="32"/>
      <c r="O38" s="33"/>
      <c r="P38" s="34"/>
      <c r="Q38" s="33"/>
      <c r="S38" s="51"/>
      <c r="T38" s="51"/>
      <c r="U38" s="50"/>
      <c r="V38" s="80"/>
      <c r="W38" s="77"/>
      <c r="X38" s="81">
        <f>SUM(X25:X30)</f>
        <v>0</v>
      </c>
      <c r="Y38" s="77"/>
      <c r="Z38" s="82">
        <f>SUM(Z25:Z30)</f>
        <v>0</v>
      </c>
    </row>
    <row r="39" spans="1:26">
      <c r="B39" s="32" t="s">
        <v>161</v>
      </c>
      <c r="C39" s="32"/>
      <c r="D39" s="32"/>
      <c r="E39" s="32"/>
      <c r="F39" s="32"/>
      <c r="G39" s="32"/>
      <c r="H39" s="32"/>
      <c r="I39" s="32"/>
      <c r="J39" s="32"/>
      <c r="K39" s="32"/>
      <c r="L39" s="32"/>
      <c r="M39" s="32"/>
      <c r="N39" s="32"/>
      <c r="O39" s="34"/>
      <c r="P39" s="34"/>
      <c r="Q39" s="33"/>
    </row>
    <row r="40" spans="1:26">
      <c r="A40" s="184"/>
      <c r="B40" s="184"/>
      <c r="C40" s="181"/>
      <c r="D40" s="181"/>
      <c r="E40" s="181"/>
      <c r="F40" s="181"/>
      <c r="G40" s="179"/>
      <c r="H40" s="179"/>
      <c r="I40" s="179"/>
      <c r="J40" s="179"/>
      <c r="K40" s="179"/>
      <c r="L40" s="179"/>
      <c r="M40" s="179"/>
      <c r="N40" s="179"/>
      <c r="O40" s="179"/>
      <c r="P40" s="179"/>
      <c r="Q40" s="179"/>
      <c r="R40" s="179"/>
      <c r="S40" s="179"/>
    </row>
  </sheetData>
  <mergeCells count="56">
    <mergeCell ref="Q28:Q29"/>
    <mergeCell ref="I33:I34"/>
    <mergeCell ref="P33:P34"/>
    <mergeCell ref="O33:O34"/>
    <mergeCell ref="Q33:Q34"/>
    <mergeCell ref="P30:P31"/>
    <mergeCell ref="Q30:Q31"/>
    <mergeCell ref="K31:N31"/>
    <mergeCell ref="O30:O31"/>
    <mergeCell ref="K28:K29"/>
    <mergeCell ref="L28:L29"/>
    <mergeCell ref="M28:M29"/>
    <mergeCell ref="N28:N29"/>
    <mergeCell ref="O28:O29"/>
    <mergeCell ref="P28:P29"/>
    <mergeCell ref="K34:N34"/>
    <mergeCell ref="B33:C34"/>
    <mergeCell ref="D34:G34"/>
    <mergeCell ref="H28:H29"/>
    <mergeCell ref="I28:I29"/>
    <mergeCell ref="J28:J29"/>
    <mergeCell ref="D28:D29"/>
    <mergeCell ref="D31:G31"/>
    <mergeCell ref="A30:C31"/>
    <mergeCell ref="H30:H31"/>
    <mergeCell ref="I30:I31"/>
    <mergeCell ref="J30:J31"/>
    <mergeCell ref="E28:E29"/>
    <mergeCell ref="F28:F29"/>
    <mergeCell ref="G28:G29"/>
    <mergeCell ref="H33:H34"/>
    <mergeCell ref="J33:J34"/>
    <mergeCell ref="A25:A27"/>
    <mergeCell ref="B25:B27"/>
    <mergeCell ref="D25:Q25"/>
    <mergeCell ref="C26:C27"/>
    <mergeCell ref="D26:J26"/>
    <mergeCell ref="K26:Q26"/>
    <mergeCell ref="A23:C24"/>
    <mergeCell ref="O23:O24"/>
    <mergeCell ref="A3:C3"/>
    <mergeCell ref="J3:Q3"/>
    <mergeCell ref="A4:Q4"/>
    <mergeCell ref="A13:A15"/>
    <mergeCell ref="B13:B15"/>
    <mergeCell ref="D13:Q13"/>
    <mergeCell ref="C14:C15"/>
    <mergeCell ref="D14:J14"/>
    <mergeCell ref="K14:Q14"/>
    <mergeCell ref="P23:P24"/>
    <mergeCell ref="Q23:Q24"/>
    <mergeCell ref="D24:G24"/>
    <mergeCell ref="K24:N24"/>
    <mergeCell ref="I23:I24"/>
    <mergeCell ref="J23:J24"/>
    <mergeCell ref="H23:H24"/>
  </mergeCells>
  <pageMargins left="0.47" right="0.09" top="0.44"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Q60"/>
  <sheetViews>
    <sheetView topLeftCell="A13" workbookViewId="0">
      <selection activeCell="N21" sqref="N21"/>
    </sheetView>
  </sheetViews>
  <sheetFormatPr defaultRowHeight="14.5"/>
  <cols>
    <col min="1" max="1" width="4.1796875" customWidth="1"/>
    <col min="2" max="2" width="31.26953125" customWidth="1"/>
    <col min="3" max="3" width="12" customWidth="1"/>
    <col min="4" max="4" width="12" bestFit="1" customWidth="1"/>
    <col min="5" max="5" width="10.1796875" customWidth="1"/>
    <col min="6" max="6" width="10.7265625" customWidth="1"/>
    <col min="7" max="7" width="9.81640625" customWidth="1"/>
    <col min="8" max="8" width="12.453125" customWidth="1"/>
    <col min="9" max="9" width="10.81640625" customWidth="1"/>
    <col min="10" max="10" width="5.81640625" customWidth="1"/>
    <col min="11" max="13" width="3.81640625" customWidth="1"/>
    <col min="14" max="14" width="5.453125" customWidth="1"/>
    <col min="15" max="15" width="6.54296875" customWidth="1"/>
    <col min="16" max="16" width="3.81640625" customWidth="1"/>
    <col min="18" max="18" width="0" hidden="1" customWidth="1"/>
    <col min="19" max="20" width="9.1796875" hidden="1" customWidth="1"/>
  </cols>
  <sheetData>
    <row r="1" spans="1:20" s="31" customFormat="1" ht="14.25" customHeight="1">
      <c r="A1" s="14" t="str">
        <f>'Pagina 1'!A1</f>
        <v>UNIVERSITATEA "ŞTEFAN CEL MARE" DIN SUCEAVA</v>
      </c>
      <c r="B1" s="1"/>
      <c r="C1" s="2"/>
      <c r="D1" s="1"/>
      <c r="E1" s="1"/>
      <c r="F1" s="1"/>
      <c r="G1" s="1"/>
      <c r="H1" s="1"/>
      <c r="I1" s="1"/>
      <c r="J1" s="3"/>
      <c r="K1" s="3"/>
      <c r="L1" s="3"/>
      <c r="M1" s="3"/>
      <c r="N1" s="3"/>
      <c r="O1" s="1"/>
      <c r="P1" s="3"/>
      <c r="Q1" s="3"/>
    </row>
    <row r="2" spans="1:20" s="31" customFormat="1" ht="12.75" customHeight="1">
      <c r="A2" s="3" t="str">
        <f>'Pagina 1'!A2</f>
        <v>FACULTATEA DE PSIHOLOGIE ȘI ȘTIINȚE ALE EDUCAȚIEI</v>
      </c>
      <c r="B2" s="4"/>
      <c r="C2" s="2"/>
      <c r="D2" s="4"/>
      <c r="E2" s="4"/>
      <c r="F2" s="4"/>
      <c r="G2" s="4"/>
      <c r="H2" s="4"/>
      <c r="I2" s="4"/>
      <c r="J2" s="5"/>
      <c r="K2" s="5"/>
      <c r="L2" s="5"/>
      <c r="M2" s="5"/>
      <c r="N2" s="6"/>
      <c r="O2" s="4"/>
      <c r="P2" s="5"/>
      <c r="Q2" s="5"/>
    </row>
    <row r="3" spans="1:20">
      <c r="A3" s="227"/>
      <c r="B3" s="227"/>
      <c r="C3" s="227"/>
      <c r="D3" s="4"/>
      <c r="E3" s="4"/>
      <c r="F3" s="4"/>
      <c r="G3" s="4"/>
      <c r="H3" s="4"/>
      <c r="I3" s="4"/>
      <c r="J3" s="228"/>
      <c r="K3" s="228"/>
      <c r="L3" s="228"/>
      <c r="M3" s="228"/>
      <c r="N3" s="228"/>
      <c r="O3" s="228"/>
      <c r="P3" s="228"/>
      <c r="Q3" s="228"/>
      <c r="T3" s="64"/>
    </row>
    <row r="4" spans="1:20" ht="15.5">
      <c r="A4" s="229" t="s">
        <v>0</v>
      </c>
      <c r="B4" s="231"/>
      <c r="C4" s="231"/>
      <c r="D4" s="231"/>
      <c r="E4" s="231"/>
      <c r="F4" s="231"/>
      <c r="G4" s="231"/>
      <c r="H4" s="231"/>
      <c r="I4" s="231"/>
      <c r="J4" s="231"/>
      <c r="K4" s="231"/>
      <c r="L4" s="231"/>
      <c r="M4" s="231"/>
      <c r="N4" s="231"/>
      <c r="O4" s="231"/>
      <c r="P4" s="231"/>
      <c r="Q4" s="231"/>
      <c r="T4" s="64"/>
    </row>
    <row r="5" spans="1:20">
      <c r="A5" s="7"/>
      <c r="B5" s="7"/>
      <c r="C5" s="8"/>
      <c r="D5" s="7"/>
      <c r="E5" s="7"/>
      <c r="F5" s="7"/>
      <c r="G5" s="7"/>
      <c r="H5" s="7"/>
      <c r="I5" s="7"/>
      <c r="J5" s="7"/>
      <c r="K5" s="7"/>
      <c r="L5" s="7"/>
      <c r="M5" s="7"/>
      <c r="N5" s="7"/>
      <c r="O5" s="7"/>
      <c r="P5" s="7"/>
      <c r="Q5" s="7"/>
      <c r="T5" s="64"/>
    </row>
    <row r="6" spans="1:20" s="31" customFormat="1" ht="13">
      <c r="A6" s="9"/>
      <c r="B6" s="10"/>
      <c r="C6" s="10"/>
      <c r="D6" s="11"/>
      <c r="E6" s="10"/>
      <c r="F6" s="10"/>
      <c r="G6" s="10"/>
      <c r="H6" s="10"/>
      <c r="I6" s="10"/>
      <c r="J6" s="10"/>
      <c r="K6" s="11"/>
      <c r="L6" s="10"/>
      <c r="M6" s="10"/>
      <c r="N6" s="10"/>
      <c r="O6" s="10"/>
      <c r="P6" s="11"/>
      <c r="Q6" s="11"/>
    </row>
    <row r="7" spans="1:20">
      <c r="A7" s="9" t="str">
        <f>'Pagina 1'!A3</f>
        <v>Domeniul: Științe ale educației</v>
      </c>
      <c r="B7" s="4"/>
      <c r="C7" s="2"/>
      <c r="D7" s="4"/>
      <c r="E7" s="4"/>
      <c r="F7" s="4"/>
      <c r="G7" s="4"/>
      <c r="H7" s="4"/>
      <c r="I7" s="4"/>
      <c r="J7" s="5"/>
      <c r="K7" s="5"/>
      <c r="L7" s="5"/>
      <c r="M7" s="5"/>
      <c r="N7" s="6"/>
      <c r="O7" s="4"/>
      <c r="P7" s="5"/>
      <c r="Q7" s="5"/>
      <c r="T7" s="64"/>
    </row>
    <row r="8" spans="1:20" s="31" customFormat="1" ht="15.5">
      <c r="A8" s="11" t="str">
        <f>'Pagina 1'!A4</f>
        <v>Programul de studiu: INCLUSION STUDIES / Studii în domeniul incluziunii educaționale şi sociale</v>
      </c>
      <c r="B8" s="12"/>
      <c r="C8" s="11"/>
      <c r="D8" s="10"/>
      <c r="E8" s="10"/>
      <c r="F8" s="10"/>
      <c r="G8" s="10"/>
      <c r="H8" s="10"/>
      <c r="I8" s="10"/>
      <c r="J8" s="10"/>
      <c r="K8" s="10"/>
      <c r="L8" s="10"/>
      <c r="M8" s="10"/>
      <c r="N8" s="10"/>
      <c r="O8" s="10"/>
      <c r="P8" s="11"/>
      <c r="Q8" s="11"/>
    </row>
    <row r="9" spans="1:20" s="31" customFormat="1" ht="13">
      <c r="A9" s="11" t="str">
        <f>'Pagina 1'!A5</f>
        <v>Ciclul de studii: master profesional</v>
      </c>
      <c r="B9" s="10"/>
      <c r="C9" s="11"/>
      <c r="D9" s="10"/>
      <c r="E9" s="10"/>
      <c r="F9" s="10"/>
      <c r="G9" s="10"/>
      <c r="H9" s="10"/>
      <c r="I9" s="10"/>
      <c r="J9" s="10"/>
      <c r="K9" s="10"/>
      <c r="L9" s="10"/>
      <c r="M9" s="10"/>
      <c r="N9" s="10"/>
      <c r="O9" s="10"/>
      <c r="P9" s="11"/>
      <c r="Q9" s="11"/>
    </row>
    <row r="10" spans="1:20" s="31" customFormat="1" ht="13">
      <c r="A10" s="11" t="str">
        <f>'Pagina 1'!A6</f>
        <v>Durata studiilor: 2 ani</v>
      </c>
      <c r="B10" s="10"/>
      <c r="C10" s="11"/>
      <c r="D10" s="10"/>
      <c r="E10" s="10"/>
      <c r="F10" s="10"/>
      <c r="G10" s="10"/>
      <c r="H10" s="10"/>
      <c r="I10" s="10"/>
      <c r="J10" s="10"/>
      <c r="K10" s="10"/>
      <c r="L10" s="10"/>
      <c r="M10" s="10"/>
      <c r="N10" s="10"/>
      <c r="O10" s="10"/>
      <c r="P10" s="11"/>
      <c r="Q10" s="11"/>
    </row>
    <row r="11" spans="1:20">
      <c r="A11" s="11" t="str">
        <f>'Pagina 1'!A7</f>
        <v>Forma de învăţământ: cu frecvență</v>
      </c>
      <c r="B11" s="4"/>
      <c r="C11" s="2"/>
      <c r="D11" s="4"/>
      <c r="E11" s="4"/>
      <c r="F11" s="4"/>
      <c r="G11" s="4"/>
      <c r="H11" s="4"/>
      <c r="I11" s="4"/>
      <c r="J11" s="5"/>
      <c r="K11" s="5"/>
      <c r="L11" s="5"/>
      <c r="M11" s="5"/>
      <c r="N11" s="6"/>
      <c r="O11" s="4"/>
      <c r="P11" s="5"/>
      <c r="Q11" s="5"/>
      <c r="T11" s="64"/>
    </row>
    <row r="12" spans="1:20" ht="15.75" customHeight="1">
      <c r="A12" s="50" t="str">
        <f>'Pagina 1'!A8</f>
        <v>Valabil începând cu anul I, anul universitar: 2027-2028</v>
      </c>
      <c r="B12" s="4"/>
      <c r="C12" s="2"/>
      <c r="D12" s="4"/>
      <c r="E12" s="4"/>
      <c r="F12" s="4"/>
      <c r="G12" s="4"/>
      <c r="H12" s="4"/>
      <c r="I12" s="4"/>
      <c r="J12" s="5"/>
      <c r="K12" s="5"/>
      <c r="L12" s="5"/>
      <c r="M12" s="5"/>
      <c r="N12" s="6"/>
      <c r="O12" s="4"/>
      <c r="P12" s="5"/>
      <c r="Q12" s="5"/>
    </row>
    <row r="13" spans="1:20" s="31" customFormat="1" ht="10">
      <c r="D13" s="83"/>
    </row>
    <row r="14" spans="1:20" s="86" customFormat="1" ht="31.5" customHeight="1">
      <c r="A14" s="298" t="s">
        <v>28</v>
      </c>
      <c r="B14" s="298"/>
      <c r="C14" s="298" t="s">
        <v>29</v>
      </c>
      <c r="D14" s="298"/>
      <c r="E14" s="299" t="s">
        <v>30</v>
      </c>
      <c r="F14" s="299"/>
      <c r="G14" s="85"/>
      <c r="H14" s="85"/>
      <c r="I14" s="85"/>
      <c r="J14" s="85"/>
      <c r="K14" s="85"/>
      <c r="L14" s="85"/>
      <c r="M14" s="85"/>
      <c r="N14" s="85"/>
    </row>
    <row r="15" spans="1:20" s="86" customFormat="1" ht="19" customHeight="1">
      <c r="A15" s="301" t="s">
        <v>31</v>
      </c>
      <c r="B15" s="301"/>
      <c r="C15" s="142" t="s">
        <v>32</v>
      </c>
      <c r="D15" s="142" t="s">
        <v>33</v>
      </c>
      <c r="E15" s="142" t="s">
        <v>32</v>
      </c>
      <c r="F15" s="142" t="s">
        <v>33</v>
      </c>
      <c r="G15" s="87"/>
      <c r="H15" s="87"/>
      <c r="I15" s="87"/>
      <c r="J15" s="87"/>
      <c r="K15" s="87"/>
      <c r="L15" s="87"/>
      <c r="M15" s="87"/>
      <c r="N15" s="87"/>
    </row>
    <row r="16" spans="1:20" s="86" customFormat="1" ht="19" customHeight="1">
      <c r="A16" s="302" t="s">
        <v>34</v>
      </c>
      <c r="B16" s="302"/>
      <c r="C16" s="144">
        <v>14</v>
      </c>
      <c r="D16" s="144">
        <v>14</v>
      </c>
      <c r="E16" s="144">
        <v>12</v>
      </c>
      <c r="F16" s="144">
        <v>12</v>
      </c>
      <c r="G16" s="85"/>
      <c r="H16" s="85"/>
      <c r="I16" s="88"/>
      <c r="J16" s="88"/>
      <c r="K16" s="88"/>
      <c r="L16" s="88"/>
      <c r="M16" s="88"/>
      <c r="N16" s="85"/>
    </row>
    <row r="17" spans="1:14" s="86" customFormat="1" ht="19" customHeight="1">
      <c r="A17" s="302" t="s">
        <v>35</v>
      </c>
      <c r="B17" s="302"/>
      <c r="C17" s="144">
        <v>14</v>
      </c>
      <c r="D17" s="144">
        <v>14</v>
      </c>
      <c r="E17" s="144">
        <v>12</v>
      </c>
      <c r="F17" s="144">
        <v>12</v>
      </c>
      <c r="G17" s="85"/>
      <c r="H17" s="85"/>
      <c r="I17" s="85"/>
      <c r="J17" s="85"/>
      <c r="K17" s="85"/>
      <c r="L17" s="85"/>
      <c r="M17" s="85"/>
      <c r="N17" s="85"/>
    </row>
    <row r="18" spans="1:14" s="13" customFormat="1" ht="19" customHeight="1">
      <c r="A18" s="111"/>
      <c r="B18" s="303" t="s">
        <v>60</v>
      </c>
      <c r="C18" s="303"/>
      <c r="D18" s="64"/>
      <c r="E18" s="64"/>
      <c r="F18" s="64"/>
      <c r="G18" s="89"/>
      <c r="H18" s="89"/>
      <c r="I18" s="89"/>
      <c r="J18" s="89"/>
      <c r="K18" s="89"/>
      <c r="L18" s="89"/>
      <c r="M18" s="89"/>
      <c r="N18" s="89"/>
    </row>
    <row r="19" spans="1:14" ht="15.75" customHeight="1">
      <c r="A19" s="300" t="s">
        <v>27</v>
      </c>
      <c r="B19" s="300"/>
      <c r="C19" s="300"/>
      <c r="D19" s="300"/>
      <c r="E19" s="300"/>
      <c r="F19" s="300"/>
      <c r="G19" s="300"/>
    </row>
    <row r="20" spans="1:14" s="13" customFormat="1" ht="17.25" customHeight="1">
      <c r="A20" s="90"/>
      <c r="B20" s="90"/>
      <c r="C20" s="90"/>
      <c r="D20" s="90"/>
      <c r="E20" s="90"/>
      <c r="F20" s="90"/>
      <c r="G20" s="90"/>
      <c r="H20" s="90"/>
      <c r="I20" s="90"/>
      <c r="J20" s="90"/>
      <c r="K20" s="90"/>
      <c r="L20" s="90"/>
      <c r="M20" s="90"/>
      <c r="N20" s="90"/>
    </row>
    <row r="21" spans="1:14" s="13" customFormat="1" ht="25.5" customHeight="1">
      <c r="A21" s="143" t="s">
        <v>19</v>
      </c>
      <c r="B21" s="113" t="s">
        <v>56</v>
      </c>
      <c r="C21" s="114" t="s">
        <v>50</v>
      </c>
      <c r="D21" s="114" t="s">
        <v>51</v>
      </c>
      <c r="E21" s="91"/>
      <c r="F21" s="91"/>
      <c r="H21" s="91"/>
      <c r="I21" s="91"/>
      <c r="J21" s="91"/>
      <c r="K21" s="91"/>
      <c r="L21" s="91"/>
      <c r="M21" s="91"/>
      <c r="N21" s="91"/>
    </row>
    <row r="22" spans="1:14" s="86" customFormat="1" ht="19" customHeight="1">
      <c r="A22" s="20">
        <v>1</v>
      </c>
      <c r="B22" s="115" t="s">
        <v>61</v>
      </c>
      <c r="C22" s="116">
        <f>44*14</f>
        <v>616</v>
      </c>
      <c r="D22" s="117">
        <f>C22/C$24*100</f>
        <v>91.666666666666657</v>
      </c>
      <c r="E22" s="92"/>
      <c r="F22" s="92"/>
      <c r="H22" s="93"/>
      <c r="I22" s="94"/>
      <c r="J22" s="94"/>
      <c r="K22" s="94"/>
      <c r="L22" s="94"/>
      <c r="M22" s="93"/>
      <c r="N22" s="93"/>
    </row>
    <row r="23" spans="1:14" s="86" customFormat="1" ht="19" customHeight="1">
      <c r="A23" s="20">
        <v>2</v>
      </c>
      <c r="B23" s="115" t="s">
        <v>62</v>
      </c>
      <c r="C23" s="116">
        <f>4*14</f>
        <v>56</v>
      </c>
      <c r="D23" s="117">
        <f t="shared" ref="D23:D24" si="0">C23/C$24*100</f>
        <v>8.3333333333333321</v>
      </c>
      <c r="E23" s="92"/>
      <c r="F23" s="92"/>
      <c r="H23" s="93"/>
      <c r="I23" s="94"/>
      <c r="J23" s="94"/>
      <c r="K23" s="94"/>
      <c r="L23" s="94"/>
      <c r="M23" s="93"/>
      <c r="N23" s="93"/>
    </row>
    <row r="24" spans="1:14" s="86" customFormat="1" ht="19" customHeight="1">
      <c r="A24" s="20"/>
      <c r="B24" s="118" t="s">
        <v>63</v>
      </c>
      <c r="C24" s="119">
        <f>SUM(C22:C23)</f>
        <v>672</v>
      </c>
      <c r="D24" s="120">
        <f t="shared" si="0"/>
        <v>100</v>
      </c>
      <c r="E24" s="94"/>
      <c r="F24" s="94"/>
      <c r="H24" s="93"/>
      <c r="I24" s="94"/>
      <c r="J24" s="94"/>
      <c r="K24" s="94"/>
      <c r="L24" s="94"/>
      <c r="M24" s="93"/>
      <c r="N24" s="93"/>
    </row>
    <row r="25" spans="1:14" s="86" customFormat="1" ht="19" customHeight="1">
      <c r="A25" s="20">
        <v>3</v>
      </c>
      <c r="B25" s="109" t="s">
        <v>265</v>
      </c>
      <c r="C25" s="121">
        <v>112</v>
      </c>
      <c r="D25" s="117">
        <f>C25/C26*100</f>
        <v>14.285714285714285</v>
      </c>
      <c r="E25" s="94"/>
      <c r="F25" s="93"/>
      <c r="H25" s="93"/>
      <c r="I25" s="94"/>
      <c r="J25" s="94"/>
      <c r="K25" s="94"/>
      <c r="L25" s="94"/>
      <c r="M25" s="93"/>
      <c r="N25" s="93"/>
    </row>
    <row r="26" spans="1:14" s="86" customFormat="1" ht="19" customHeight="1">
      <c r="A26" s="20"/>
      <c r="B26" s="122" t="s">
        <v>54</v>
      </c>
      <c r="C26" s="123">
        <f>C24+C25</f>
        <v>784</v>
      </c>
      <c r="D26" s="109"/>
      <c r="E26" s="94"/>
      <c r="F26" s="93"/>
      <c r="H26" s="93"/>
      <c r="I26" s="94"/>
      <c r="J26" s="94"/>
      <c r="K26" s="94"/>
      <c r="L26" s="94"/>
      <c r="M26" s="93"/>
      <c r="N26" s="93"/>
    </row>
    <row r="27" spans="1:14" s="13" customFormat="1" ht="21.75" customHeight="1"/>
    <row r="28" spans="1:14" s="13" customFormat="1" ht="26.25" customHeight="1">
      <c r="A28" s="143" t="s">
        <v>19</v>
      </c>
      <c r="B28" s="113" t="s">
        <v>56</v>
      </c>
      <c r="C28" s="114" t="s">
        <v>50</v>
      </c>
      <c r="D28" s="114" t="s">
        <v>51</v>
      </c>
      <c r="E28" s="114" t="s">
        <v>52</v>
      </c>
      <c r="F28" s="114" t="s">
        <v>53</v>
      </c>
      <c r="H28" s="91"/>
      <c r="I28" s="91"/>
      <c r="J28" s="91"/>
      <c r="K28" s="91"/>
      <c r="L28" s="91"/>
      <c r="M28" s="91"/>
      <c r="N28" s="91"/>
    </row>
    <row r="29" spans="1:14" s="86" customFormat="1" ht="19" customHeight="1">
      <c r="A29" s="20">
        <v>1</v>
      </c>
      <c r="B29" s="109" t="s">
        <v>37</v>
      </c>
      <c r="C29" s="124">
        <f>14*14</f>
        <v>196</v>
      </c>
      <c r="D29" s="117">
        <f>C29/C$32*100</f>
        <v>29.166666666666668</v>
      </c>
      <c r="E29" s="20">
        <v>8</v>
      </c>
      <c r="F29" s="20">
        <v>6</v>
      </c>
      <c r="H29" s="93"/>
      <c r="I29" s="94"/>
      <c r="J29" s="94"/>
      <c r="K29" s="94"/>
      <c r="L29" s="94"/>
      <c r="M29" s="93"/>
      <c r="N29" s="93"/>
    </row>
    <row r="30" spans="1:14" s="86" customFormat="1" ht="19" customHeight="1">
      <c r="A30" s="20">
        <v>2</v>
      </c>
      <c r="B30" s="109" t="s">
        <v>38</v>
      </c>
      <c r="C30" s="124">
        <f>32*14</f>
        <v>448</v>
      </c>
      <c r="D30" s="117">
        <f>C30/C$32*100</f>
        <v>66.666666666666657</v>
      </c>
      <c r="E30" s="20">
        <v>11</v>
      </c>
      <c r="F30" s="20">
        <v>21</v>
      </c>
      <c r="H30" s="93"/>
      <c r="I30" s="94"/>
      <c r="J30" s="94"/>
      <c r="K30" s="94"/>
      <c r="L30" s="94"/>
      <c r="M30" s="93"/>
      <c r="N30" s="93"/>
    </row>
    <row r="31" spans="1:14" s="86" customFormat="1" ht="19" customHeight="1">
      <c r="A31" s="20">
        <v>3</v>
      </c>
      <c r="B31" s="109" t="s">
        <v>39</v>
      </c>
      <c r="C31" s="121">
        <f>2*14</f>
        <v>28</v>
      </c>
      <c r="D31" s="117">
        <f>C31/C$32*100</f>
        <v>4.1666666666666661</v>
      </c>
      <c r="E31" s="20">
        <v>1</v>
      </c>
      <c r="F31" s="20">
        <v>1</v>
      </c>
      <c r="H31" s="93"/>
      <c r="I31" s="94"/>
      <c r="J31" s="94"/>
      <c r="K31" s="94"/>
      <c r="L31" s="94"/>
      <c r="M31" s="93"/>
      <c r="N31" s="93"/>
    </row>
    <row r="32" spans="1:14" s="86" customFormat="1" ht="19" customHeight="1">
      <c r="A32" s="20"/>
      <c r="B32" s="122" t="s">
        <v>47</v>
      </c>
      <c r="C32" s="123">
        <f>SUM(C29:C31)</f>
        <v>672</v>
      </c>
      <c r="D32" s="120">
        <f>SUM(D29:D31)</f>
        <v>100</v>
      </c>
      <c r="E32" s="120">
        <f>SUM(E29:E31)</f>
        <v>20</v>
      </c>
      <c r="F32" s="120">
        <f>SUM(F29:F31)</f>
        <v>28</v>
      </c>
      <c r="H32" s="93"/>
      <c r="I32" s="94"/>
      <c r="J32" s="94"/>
      <c r="K32" s="94"/>
      <c r="L32" s="94"/>
      <c r="M32" s="93"/>
      <c r="N32" s="93"/>
    </row>
    <row r="33" spans="1:251" s="13" customFormat="1" ht="12.5">
      <c r="A33" s="95"/>
      <c r="D33" s="94"/>
      <c r="E33" s="94"/>
      <c r="F33" s="94"/>
      <c r="G33" s="93"/>
      <c r="H33" s="93"/>
      <c r="I33" s="94"/>
      <c r="J33" s="94"/>
      <c r="K33" s="94"/>
      <c r="L33" s="94"/>
      <c r="M33" s="93"/>
      <c r="N33" s="93"/>
    </row>
    <row r="34" spans="1:251" s="13" customFormat="1" ht="12.5">
      <c r="A34" s="95"/>
      <c r="D34" s="94"/>
      <c r="E34" s="94"/>
      <c r="F34" s="94"/>
      <c r="G34" s="93"/>
      <c r="H34" s="93"/>
      <c r="I34" s="94"/>
      <c r="J34" s="94"/>
      <c r="K34" s="94"/>
      <c r="L34" s="94"/>
      <c r="M34" s="93"/>
      <c r="N34" s="93"/>
    </row>
    <row r="35" spans="1:251">
      <c r="B35" s="149" t="s">
        <v>49</v>
      </c>
      <c r="C35" s="150">
        <f>F32/E32</f>
        <v>1.4</v>
      </c>
    </row>
    <row r="36" spans="1:251" s="13" customFormat="1" ht="25">
      <c r="A36" s="95"/>
      <c r="B36" s="151" t="s">
        <v>55</v>
      </c>
      <c r="C36" s="152" cm="1">
        <f t="array" ref="C36:C37">('An I'!H37:H38+'An I'!O37:O38+'An II'!H33:H34+'An II'!O33:O34)/C32</f>
        <v>3.0922619047619047</v>
      </c>
      <c r="D36" s="94"/>
      <c r="E36" s="94"/>
      <c r="F36" s="94"/>
      <c r="G36" s="93"/>
      <c r="H36" s="93"/>
      <c r="I36" s="94"/>
      <c r="J36" s="94"/>
      <c r="K36" s="94"/>
      <c r="L36" s="94"/>
      <c r="M36" s="93"/>
      <c r="N36" s="93"/>
    </row>
    <row r="37" spans="1:251" s="13" customFormat="1" ht="12.75" customHeight="1">
      <c r="C37" s="13">
        <v>0</v>
      </c>
      <c r="G37" s="96"/>
    </row>
    <row r="38" spans="1:251" ht="17.25" customHeight="1">
      <c r="A38" s="299" t="s">
        <v>19</v>
      </c>
      <c r="B38" s="298" t="s">
        <v>40</v>
      </c>
      <c r="C38" s="304" t="s">
        <v>48</v>
      </c>
      <c r="D38" s="304"/>
      <c r="E38" s="304" t="s">
        <v>41</v>
      </c>
      <c r="F38" s="304"/>
    </row>
    <row r="39" spans="1:251" ht="18" customHeight="1">
      <c r="A39" s="299"/>
      <c r="B39" s="298"/>
      <c r="C39" s="145" t="s">
        <v>42</v>
      </c>
      <c r="D39" s="145" t="s">
        <v>43</v>
      </c>
      <c r="E39" s="145" t="s">
        <v>44</v>
      </c>
      <c r="F39" s="145" t="s">
        <v>36</v>
      </c>
    </row>
    <row r="40" spans="1:251" s="78" customFormat="1" ht="19" customHeight="1">
      <c r="A40" s="105">
        <v>1</v>
      </c>
      <c r="B40" s="106" t="s">
        <v>45</v>
      </c>
      <c r="C40" s="107">
        <v>9</v>
      </c>
      <c r="D40" s="107">
        <v>5</v>
      </c>
      <c r="E40" s="105">
        <f>SUM(C40:D40)</f>
        <v>14</v>
      </c>
      <c r="F40" s="108">
        <f>E40/E$42*100</f>
        <v>70</v>
      </c>
    </row>
    <row r="41" spans="1:251" s="78" customFormat="1" ht="19" customHeight="1">
      <c r="A41" s="105">
        <v>2</v>
      </c>
      <c r="B41" s="106" t="s">
        <v>46</v>
      </c>
      <c r="C41" s="107">
        <f>COUNTIF('An I'!I16:I22,"=V")+COUNTIF('An I'!P25:P26,"=V")</f>
        <v>3</v>
      </c>
      <c r="D41" s="107">
        <f>COUNTIF('An II'!I16:I20,"=V")+COUNTIF('An II'!P21:P22,"=V")</f>
        <v>3</v>
      </c>
      <c r="E41" s="105">
        <f>SUM(C41:D41)</f>
        <v>6</v>
      </c>
      <c r="F41" s="108">
        <f>E41/E$42*100</f>
        <v>30</v>
      </c>
    </row>
    <row r="42" spans="1:251" s="78" customFormat="1" ht="19" customHeight="1">
      <c r="A42" s="105"/>
      <c r="B42" s="146" t="s">
        <v>47</v>
      </c>
      <c r="C42" s="147">
        <f>SUM(C40:C41)</f>
        <v>12</v>
      </c>
      <c r="D42" s="147">
        <f>SUM(D40:D41)</f>
        <v>8</v>
      </c>
      <c r="E42" s="147">
        <f>SUM(E40:E41)</f>
        <v>20</v>
      </c>
      <c r="F42" s="148">
        <f>SUM(F40:F41)</f>
        <v>100</v>
      </c>
    </row>
    <row r="45" spans="1:251">
      <c r="B45" s="32" t="s">
        <v>266</v>
      </c>
      <c r="C45" s="32"/>
      <c r="D45" s="32"/>
      <c r="E45" s="32"/>
      <c r="F45" s="32"/>
      <c r="G45" s="32"/>
      <c r="H45" s="32"/>
      <c r="I45" s="32"/>
      <c r="J45" s="32"/>
      <c r="K45" s="32"/>
      <c r="L45" s="32"/>
      <c r="M45" s="32"/>
      <c r="N45" s="32"/>
      <c r="O45" s="33"/>
      <c r="P45" s="34"/>
      <c r="Q45" s="33"/>
      <c r="S45" s="51"/>
      <c r="T45" s="51"/>
      <c r="U45" s="50"/>
    </row>
    <row r="46" spans="1:251">
      <c r="B46" s="32" t="s">
        <v>161</v>
      </c>
      <c r="C46" s="32"/>
      <c r="D46" s="32"/>
      <c r="E46" s="32"/>
      <c r="F46" s="32"/>
      <c r="G46" s="32"/>
      <c r="H46" s="32"/>
      <c r="I46" s="32"/>
      <c r="J46" s="32"/>
      <c r="K46" s="32"/>
      <c r="L46" s="32"/>
      <c r="M46" s="32"/>
      <c r="N46" s="32"/>
      <c r="O46" s="34"/>
      <c r="P46" s="34"/>
      <c r="Q46" s="33"/>
    </row>
    <row r="47" spans="1:251">
      <c r="A47" s="32"/>
      <c r="M47" s="32"/>
      <c r="N47" s="32"/>
      <c r="O47" s="34"/>
      <c r="P47" s="34"/>
      <c r="Q47" s="33"/>
    </row>
    <row r="48" spans="1:251">
      <c r="A48" s="11"/>
      <c r="B48" s="97"/>
      <c r="C48" s="98"/>
      <c r="D48" s="97"/>
      <c r="E48" s="11"/>
      <c r="F48" s="11"/>
      <c r="G48" s="11"/>
      <c r="H48" s="11"/>
      <c r="I48" s="11"/>
      <c r="J48" s="11"/>
      <c r="K48" s="97"/>
      <c r="L48" s="11"/>
      <c r="M48" s="11"/>
      <c r="N48" s="11"/>
      <c r="O48" s="11"/>
      <c r="P48" s="11"/>
      <c r="Q48" s="97"/>
      <c r="R48" s="97"/>
      <c r="S48" s="11"/>
      <c r="T48" s="97"/>
      <c r="U48" s="97"/>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c r="EA48" s="11"/>
      <c r="EB48" s="11"/>
      <c r="EC48" s="11"/>
      <c r="ED48" s="11"/>
      <c r="EE48" s="11"/>
      <c r="EF48" s="11"/>
      <c r="EG48" s="11"/>
      <c r="EH48" s="11"/>
      <c r="EI48" s="11"/>
      <c r="EJ48" s="11"/>
      <c r="EK48" s="11"/>
      <c r="EL48" s="11"/>
      <c r="EM48" s="11"/>
      <c r="EN48" s="11"/>
      <c r="EO48" s="11"/>
      <c r="EP48" s="11"/>
      <c r="EQ48" s="11"/>
      <c r="ER48" s="11"/>
      <c r="ES48" s="11"/>
      <c r="ET48" s="11"/>
      <c r="EU48" s="11"/>
      <c r="EV48" s="11"/>
      <c r="EW48" s="11"/>
      <c r="EX48" s="11"/>
      <c r="EY48" s="11"/>
      <c r="EZ48" s="11"/>
      <c r="FA48" s="11"/>
      <c r="FB48" s="11"/>
      <c r="FC48" s="11"/>
      <c r="FD48" s="11"/>
      <c r="FE48" s="11"/>
      <c r="FF48" s="11"/>
      <c r="FG48" s="11"/>
      <c r="FH48" s="11"/>
      <c r="FI48" s="11"/>
      <c r="FJ48" s="11"/>
      <c r="FK48" s="11"/>
      <c r="FL48" s="11"/>
      <c r="FM48" s="11"/>
      <c r="FN48" s="11"/>
      <c r="FO48" s="11"/>
      <c r="FP48" s="11"/>
      <c r="FQ48" s="11"/>
      <c r="FR48" s="11"/>
      <c r="FS48" s="11"/>
      <c r="FT48" s="11"/>
      <c r="FU48" s="11"/>
      <c r="FV48" s="11"/>
      <c r="FW48" s="11"/>
      <c r="FX48" s="11"/>
      <c r="FY48" s="11"/>
      <c r="FZ48" s="11"/>
      <c r="GA48" s="11"/>
      <c r="GB48" s="11"/>
      <c r="GC48" s="11"/>
      <c r="GD48" s="11"/>
      <c r="GE48" s="11"/>
      <c r="GF48" s="11"/>
      <c r="GG48" s="11"/>
      <c r="GH48" s="11"/>
      <c r="GI48" s="11"/>
      <c r="GJ48" s="11"/>
      <c r="GK48" s="11"/>
      <c r="GL48" s="11"/>
      <c r="GM48" s="11"/>
      <c r="GN48" s="11"/>
      <c r="GO48" s="11"/>
      <c r="GP48" s="11"/>
      <c r="GQ48" s="11"/>
      <c r="GR48" s="11"/>
      <c r="GS48" s="11"/>
      <c r="GT48" s="11"/>
      <c r="GU48" s="11"/>
      <c r="GV48" s="11"/>
      <c r="GW48" s="11"/>
      <c r="GX48" s="11"/>
      <c r="GY48" s="11"/>
      <c r="GZ48" s="11"/>
      <c r="HA48" s="11"/>
      <c r="HB48" s="11"/>
      <c r="HC48" s="11"/>
      <c r="HD48" s="11"/>
      <c r="HE48" s="11"/>
      <c r="HF48" s="11"/>
      <c r="HG48" s="11"/>
      <c r="HH48" s="11"/>
      <c r="HI48" s="11"/>
      <c r="HJ48" s="11"/>
      <c r="HK48" s="11"/>
      <c r="HL48" s="11"/>
      <c r="HM48" s="11"/>
      <c r="HN48" s="11"/>
      <c r="HO48" s="11"/>
      <c r="HP48" s="11"/>
      <c r="HQ48" s="11"/>
      <c r="HR48" s="11"/>
      <c r="HS48" s="11"/>
      <c r="HT48" s="11"/>
      <c r="HU48" s="11"/>
      <c r="HV48" s="11"/>
      <c r="HW48" s="11"/>
      <c r="HX48" s="11"/>
      <c r="HY48" s="11"/>
      <c r="HZ48" s="11"/>
      <c r="IA48" s="11"/>
      <c r="IB48" s="11"/>
      <c r="IC48" s="11"/>
      <c r="ID48" s="11"/>
      <c r="IE48" s="11"/>
      <c r="IF48" s="11"/>
      <c r="IG48" s="11"/>
      <c r="IH48" s="11"/>
      <c r="II48" s="11"/>
      <c r="IJ48" s="11"/>
      <c r="IK48" s="11"/>
      <c r="IL48" s="11"/>
      <c r="IM48" s="11"/>
      <c r="IN48" s="11"/>
      <c r="IO48" s="11"/>
      <c r="IP48" s="11"/>
      <c r="IQ48" s="11"/>
    </row>
    <row r="49" spans="1:251">
      <c r="A49" s="11"/>
      <c r="B49" s="99"/>
      <c r="C49" s="100"/>
      <c r="D49" s="101"/>
      <c r="E49" s="11"/>
      <c r="F49" s="11"/>
      <c r="G49" s="11"/>
      <c r="H49" s="11"/>
      <c r="I49" s="11"/>
      <c r="J49" s="11"/>
      <c r="K49" s="99"/>
      <c r="L49" s="11"/>
      <c r="M49" s="11"/>
      <c r="N49" s="11"/>
      <c r="O49" s="11"/>
      <c r="P49" s="11"/>
      <c r="Q49" s="101"/>
      <c r="R49" s="11"/>
      <c r="S49" s="11"/>
      <c r="T49" s="101"/>
      <c r="U49" s="10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c r="EA49" s="11"/>
      <c r="EB49" s="11"/>
      <c r="EC49" s="11"/>
      <c r="ED49" s="11"/>
      <c r="EE49" s="11"/>
      <c r="EF49" s="11"/>
      <c r="EG49" s="11"/>
      <c r="EH49" s="11"/>
      <c r="EI49" s="11"/>
      <c r="EJ49" s="11"/>
      <c r="EK49" s="11"/>
      <c r="EL49" s="11"/>
      <c r="EM49" s="11"/>
      <c r="EN49" s="11"/>
      <c r="EO49" s="11"/>
      <c r="EP49" s="11"/>
      <c r="EQ49" s="11"/>
      <c r="ER49" s="11"/>
      <c r="ES49" s="11"/>
      <c r="ET49" s="11"/>
      <c r="EU49" s="11"/>
      <c r="EV49" s="11"/>
      <c r="EW49" s="11"/>
      <c r="EX49" s="11"/>
      <c r="EY49" s="11"/>
      <c r="EZ49" s="11"/>
      <c r="FA49" s="11"/>
      <c r="FB49" s="11"/>
      <c r="FC49" s="11"/>
      <c r="FD49" s="11"/>
      <c r="FE49" s="11"/>
      <c r="FF49" s="11"/>
      <c r="FG49" s="11"/>
      <c r="FH49" s="11"/>
      <c r="FI49" s="11"/>
      <c r="FJ49" s="11"/>
      <c r="FK49" s="11"/>
      <c r="FL49" s="11"/>
      <c r="FM49" s="11"/>
      <c r="FN49" s="11"/>
      <c r="FO49" s="11"/>
      <c r="FP49" s="11"/>
      <c r="FQ49" s="11"/>
      <c r="FR49" s="11"/>
      <c r="FS49" s="11"/>
      <c r="FT49" s="11"/>
      <c r="FU49" s="11"/>
      <c r="FV49" s="11"/>
      <c r="FW49" s="11"/>
      <c r="FX49" s="11"/>
      <c r="FY49" s="11"/>
      <c r="FZ49" s="11"/>
      <c r="GA49" s="11"/>
      <c r="GB49" s="11"/>
      <c r="GC49" s="11"/>
      <c r="GD49" s="11"/>
      <c r="GE49" s="11"/>
      <c r="GF49" s="11"/>
      <c r="GG49" s="11"/>
      <c r="GH49" s="11"/>
      <c r="GI49" s="11"/>
      <c r="GJ49" s="11"/>
      <c r="GK49" s="11"/>
      <c r="GL49" s="11"/>
      <c r="GM49" s="11"/>
      <c r="GN49" s="11"/>
      <c r="GO49" s="11"/>
      <c r="GP49" s="11"/>
      <c r="GQ49" s="11"/>
      <c r="GR49" s="11"/>
      <c r="GS49" s="11"/>
      <c r="GT49" s="11"/>
      <c r="GU49" s="11"/>
      <c r="GV49" s="11"/>
      <c r="GW49" s="11"/>
      <c r="GX49" s="11"/>
      <c r="GY49" s="11"/>
      <c r="GZ49" s="11"/>
      <c r="HA49" s="11"/>
      <c r="HB49" s="11"/>
      <c r="HC49" s="11"/>
      <c r="HD49" s="11"/>
      <c r="HE49" s="11"/>
      <c r="HF49" s="11"/>
      <c r="HG49" s="11"/>
      <c r="HH49" s="11"/>
      <c r="HI49" s="11"/>
      <c r="HJ49" s="11"/>
      <c r="HK49" s="11"/>
      <c r="HL49" s="11"/>
      <c r="HM49" s="11"/>
      <c r="HN49" s="11"/>
      <c r="HO49" s="11"/>
      <c r="HP49" s="11"/>
      <c r="HQ49" s="11"/>
      <c r="HR49" s="11"/>
      <c r="HS49" s="11"/>
      <c r="HT49" s="11"/>
      <c r="HU49" s="11"/>
      <c r="HV49" s="11"/>
      <c r="HW49" s="11"/>
      <c r="HX49" s="11"/>
      <c r="HY49" s="11"/>
      <c r="HZ49" s="11"/>
      <c r="IA49" s="11"/>
      <c r="IB49" s="11"/>
      <c r="IC49" s="11"/>
      <c r="ID49" s="11"/>
      <c r="IE49" s="11"/>
      <c r="IF49" s="11"/>
      <c r="IG49" s="11"/>
      <c r="IH49" s="11"/>
      <c r="II49" s="11"/>
      <c r="IJ49" s="11"/>
      <c r="IK49" s="11"/>
      <c r="IL49" s="11"/>
      <c r="IM49" s="11"/>
      <c r="IN49" s="11"/>
      <c r="IO49" s="11"/>
      <c r="IP49" s="11"/>
      <c r="IQ49" s="11"/>
    </row>
    <row r="50" spans="1:251">
      <c r="B50" s="84"/>
      <c r="C50" s="84"/>
      <c r="D50" s="84"/>
      <c r="F50" s="84"/>
      <c r="G50" s="84"/>
      <c r="H50" s="84"/>
      <c r="I50" s="84"/>
      <c r="J50" s="84"/>
      <c r="K50" s="84"/>
      <c r="L50" s="84"/>
      <c r="M50" s="84"/>
      <c r="N50" s="84"/>
      <c r="O50" s="84"/>
      <c r="P50" s="84"/>
    </row>
    <row r="51" spans="1:251">
      <c r="B51" s="83"/>
      <c r="E51" s="297"/>
      <c r="F51" s="297"/>
      <c r="G51" s="297"/>
      <c r="H51" s="297"/>
      <c r="I51" s="297"/>
      <c r="J51" s="297"/>
      <c r="K51" s="297"/>
    </row>
    <row r="54" spans="1:251" hidden="1"/>
    <row r="55" spans="1:251" hidden="1">
      <c r="B55">
        <v>21</v>
      </c>
      <c r="C55">
        <f>B55/(3*14-B55)</f>
        <v>1</v>
      </c>
    </row>
    <row r="56" spans="1:251" hidden="1">
      <c r="B56">
        <v>22</v>
      </c>
      <c r="C56">
        <f t="shared" ref="C56:C60" si="1">B56/(3*14-B56)</f>
        <v>1.1000000000000001</v>
      </c>
    </row>
    <row r="57" spans="1:251" hidden="1">
      <c r="B57">
        <v>22.5</v>
      </c>
      <c r="C57">
        <f t="shared" si="1"/>
        <v>1.1538461538461537</v>
      </c>
    </row>
    <row r="58" spans="1:251" hidden="1">
      <c r="B58">
        <v>23</v>
      </c>
      <c r="C58">
        <f t="shared" si="1"/>
        <v>1.2105263157894737</v>
      </c>
    </row>
    <row r="59" spans="1:251" hidden="1">
      <c r="B59">
        <v>23.5</v>
      </c>
      <c r="C59">
        <f t="shared" si="1"/>
        <v>1.2702702702702702</v>
      </c>
    </row>
    <row r="60" spans="1:251" hidden="1">
      <c r="B60">
        <v>24</v>
      </c>
      <c r="C60">
        <f t="shared" si="1"/>
        <v>1.3333333333333333</v>
      </c>
    </row>
  </sheetData>
  <mergeCells count="16">
    <mergeCell ref="A3:C3"/>
    <mergeCell ref="J3:Q3"/>
    <mergeCell ref="B18:C18"/>
    <mergeCell ref="A38:A39"/>
    <mergeCell ref="B38:B39"/>
    <mergeCell ref="C38:D38"/>
    <mergeCell ref="E38:F38"/>
    <mergeCell ref="A4:Q4"/>
    <mergeCell ref="E51:K51"/>
    <mergeCell ref="C14:D14"/>
    <mergeCell ref="E14:F14"/>
    <mergeCell ref="A19:G19"/>
    <mergeCell ref="A14:B14"/>
    <mergeCell ref="A15:B15"/>
    <mergeCell ref="A16:B16"/>
    <mergeCell ref="A17:B17"/>
  </mergeCells>
  <pageMargins left="0.46" right="0.08" top="0.42" bottom="0.43"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37"/>
  <sheetViews>
    <sheetView topLeftCell="A26" zoomScale="115" zoomScaleNormal="115" workbookViewId="0">
      <selection activeCell="E41" sqref="E41"/>
    </sheetView>
  </sheetViews>
  <sheetFormatPr defaultRowHeight="14.5"/>
  <cols>
    <col min="1" max="1" width="4.7265625" customWidth="1"/>
    <col min="5" max="5" width="29.7265625" customWidth="1"/>
  </cols>
  <sheetData>
    <row r="1" spans="1:17" s="31" customFormat="1" ht="14.25" customHeight="1">
      <c r="A1" s="14" t="str">
        <f>'Pagina 1'!A1</f>
        <v>UNIVERSITATEA "ŞTEFAN CEL MARE" DIN SUCEAVA</v>
      </c>
      <c r="B1" s="1"/>
      <c r="C1" s="2"/>
      <c r="D1" s="1"/>
      <c r="E1" s="1"/>
      <c r="F1" s="1"/>
      <c r="G1" s="1"/>
      <c r="H1" s="1"/>
      <c r="I1" s="1"/>
      <c r="J1" s="3"/>
      <c r="K1" s="3"/>
      <c r="L1" s="3"/>
      <c r="M1" s="3"/>
      <c r="N1" s="3"/>
      <c r="O1" s="1"/>
      <c r="P1" s="3"/>
      <c r="Q1" s="3"/>
    </row>
    <row r="2" spans="1:17" s="31" customFormat="1" ht="12.75" customHeight="1">
      <c r="A2" s="3" t="str">
        <f>'Pagina 1'!A2</f>
        <v>FACULTATEA DE PSIHOLOGIE ȘI ȘTIINȚE ALE EDUCAȚIEI</v>
      </c>
      <c r="B2" s="4"/>
      <c r="C2" s="2"/>
      <c r="D2" s="4"/>
      <c r="E2" s="4"/>
      <c r="F2" s="4"/>
      <c r="G2" s="4"/>
      <c r="H2" s="4"/>
      <c r="I2" s="4"/>
      <c r="J2" s="5"/>
      <c r="K2" s="5"/>
      <c r="L2" s="5"/>
      <c r="M2" s="5"/>
      <c r="N2" s="6"/>
      <c r="O2" s="4"/>
      <c r="P2" s="5"/>
      <c r="Q2" s="5"/>
    </row>
    <row r="3" spans="1:17">
      <c r="A3" s="227"/>
      <c r="B3" s="227"/>
      <c r="C3" s="227"/>
      <c r="D3" s="4"/>
      <c r="E3" s="4"/>
      <c r="F3" s="4"/>
      <c r="G3" s="4"/>
      <c r="H3" s="4"/>
      <c r="I3" s="4"/>
      <c r="J3" s="228"/>
      <c r="K3" s="228"/>
      <c r="L3" s="228"/>
      <c r="M3" s="228"/>
      <c r="N3" s="228"/>
      <c r="O3" s="228"/>
      <c r="P3" s="228"/>
      <c r="Q3" s="228"/>
    </row>
    <row r="4" spans="1:17" ht="15.5">
      <c r="A4" s="229" t="s">
        <v>0</v>
      </c>
      <c r="B4" s="231"/>
      <c r="C4" s="231"/>
      <c r="D4" s="231"/>
      <c r="E4" s="231"/>
      <c r="F4" s="231"/>
      <c r="G4" s="231"/>
      <c r="H4" s="231"/>
      <c r="I4" s="231"/>
      <c r="J4" s="231"/>
      <c r="K4" s="231"/>
      <c r="L4" s="231"/>
      <c r="M4" s="231"/>
      <c r="N4" s="231"/>
      <c r="O4" s="231"/>
      <c r="P4" s="231"/>
      <c r="Q4" s="231"/>
    </row>
    <row r="5" spans="1:17">
      <c r="A5" s="7"/>
      <c r="B5" s="7"/>
      <c r="C5" s="8"/>
      <c r="D5" s="7"/>
      <c r="E5" s="7"/>
      <c r="F5" s="7"/>
      <c r="G5" s="7"/>
      <c r="H5" s="7"/>
      <c r="I5" s="7"/>
      <c r="J5" s="7"/>
      <c r="K5" s="7"/>
      <c r="L5" s="7"/>
      <c r="M5" s="7"/>
      <c r="N5" s="7"/>
      <c r="O5" s="7"/>
      <c r="P5" s="7"/>
      <c r="Q5" s="7"/>
    </row>
    <row r="6" spans="1:17" s="31" customFormat="1" ht="13">
      <c r="A6" s="9"/>
      <c r="B6" s="10"/>
      <c r="C6" s="10"/>
      <c r="D6" s="11"/>
      <c r="E6" s="10"/>
      <c r="F6" s="10"/>
      <c r="G6" s="10"/>
      <c r="H6" s="10"/>
      <c r="I6" s="10"/>
      <c r="J6" s="10"/>
      <c r="K6" s="11"/>
      <c r="L6" s="10"/>
      <c r="M6" s="10"/>
      <c r="N6" s="10"/>
      <c r="O6" s="10"/>
      <c r="P6" s="11"/>
      <c r="Q6" s="11"/>
    </row>
    <row r="7" spans="1:17">
      <c r="A7" s="9" t="str">
        <f>'Pagina 1'!A3</f>
        <v>Domeniul: Științe ale educației</v>
      </c>
      <c r="B7" s="4"/>
      <c r="C7" s="2"/>
      <c r="D7" s="4"/>
      <c r="E7" s="4"/>
      <c r="F7" s="4"/>
      <c r="G7" s="4"/>
      <c r="H7" s="4"/>
      <c r="I7" s="4"/>
      <c r="J7" s="5"/>
      <c r="K7" s="5"/>
      <c r="L7" s="5"/>
      <c r="M7" s="5"/>
      <c r="N7" s="6"/>
      <c r="O7" s="4"/>
      <c r="P7" s="5"/>
      <c r="Q7" s="5"/>
    </row>
    <row r="8" spans="1:17" s="31" customFormat="1" ht="15.5">
      <c r="A8" s="11" t="str">
        <f>'Pagina 1'!A4</f>
        <v>Programul de studiu: INCLUSION STUDIES / Studii în domeniul incluziunii educaționale şi sociale</v>
      </c>
      <c r="B8" s="12"/>
      <c r="C8" s="11"/>
      <c r="D8" s="10"/>
      <c r="E8" s="10"/>
      <c r="F8" s="10"/>
      <c r="G8" s="10"/>
      <c r="H8" s="10"/>
      <c r="I8" s="10"/>
      <c r="J8" s="10"/>
      <c r="K8" s="10"/>
      <c r="L8" s="10"/>
      <c r="M8" s="10"/>
      <c r="N8" s="10"/>
      <c r="O8" s="10"/>
      <c r="P8" s="11"/>
      <c r="Q8" s="11"/>
    </row>
    <row r="9" spans="1:17" s="31" customFormat="1" ht="13">
      <c r="A9" s="11" t="str">
        <f>'Pagina 1'!A5</f>
        <v>Ciclul de studii: master profesional</v>
      </c>
      <c r="B9" s="10"/>
      <c r="C9" s="11"/>
      <c r="D9" s="10"/>
      <c r="E9" s="10"/>
      <c r="F9" s="10"/>
      <c r="G9" s="10"/>
      <c r="H9" s="10"/>
      <c r="I9" s="10"/>
      <c r="J9" s="10"/>
      <c r="K9" s="10"/>
      <c r="L9" s="10"/>
      <c r="M9" s="10"/>
      <c r="N9" s="10"/>
      <c r="O9" s="10"/>
      <c r="P9" s="11"/>
      <c r="Q9" s="11"/>
    </row>
    <row r="10" spans="1:17" s="31" customFormat="1" ht="13">
      <c r="A10" s="11" t="str">
        <f>'Pagina 1'!A6</f>
        <v>Durata studiilor: 2 ani</v>
      </c>
      <c r="B10" s="10"/>
      <c r="C10" s="11"/>
      <c r="D10" s="10"/>
      <c r="E10" s="10"/>
      <c r="F10" s="10"/>
      <c r="G10" s="10"/>
      <c r="H10" s="10"/>
      <c r="I10" s="10"/>
      <c r="J10" s="10"/>
      <c r="K10" s="10"/>
      <c r="L10" s="10"/>
      <c r="M10" s="10"/>
      <c r="N10" s="10"/>
      <c r="O10" s="10"/>
      <c r="P10" s="11"/>
      <c r="Q10" s="11"/>
    </row>
    <row r="11" spans="1:17">
      <c r="A11" s="11" t="str">
        <f>'Pagina 1'!A7</f>
        <v>Forma de învăţământ: cu frecvență</v>
      </c>
      <c r="B11" s="4"/>
      <c r="C11" s="2"/>
      <c r="D11" s="4"/>
      <c r="E11" s="4"/>
      <c r="F11" s="4"/>
      <c r="G11" s="4"/>
      <c r="H11" s="4"/>
      <c r="I11" s="4"/>
      <c r="J11" s="5"/>
      <c r="K11" s="5"/>
      <c r="L11" s="5"/>
      <c r="M11" s="5"/>
      <c r="N11" s="6"/>
      <c r="O11" s="4"/>
      <c r="P11" s="5"/>
      <c r="Q11" s="5"/>
    </row>
    <row r="12" spans="1:17" ht="9.75" customHeight="1">
      <c r="A12" s="50" t="str">
        <f>'Pagina 1'!A8</f>
        <v>Valabil începând cu anul I, anul universitar: 2027-2028</v>
      </c>
      <c r="B12" s="4"/>
      <c r="C12" s="2"/>
      <c r="D12" s="4"/>
      <c r="E12" s="4"/>
      <c r="F12" s="4"/>
      <c r="G12" s="4"/>
      <c r="H12" s="4"/>
      <c r="I12" s="4"/>
      <c r="J12" s="5"/>
      <c r="K12" s="5"/>
      <c r="L12" s="5"/>
      <c r="M12" s="5"/>
      <c r="N12" s="6"/>
      <c r="O12" s="4"/>
      <c r="P12" s="5"/>
      <c r="Q12" s="5"/>
    </row>
    <row r="13" spans="1:17" ht="15.5">
      <c r="A13" s="229" t="s">
        <v>82</v>
      </c>
      <c r="B13" s="229"/>
      <c r="C13" s="229"/>
      <c r="D13" s="229"/>
      <c r="E13" s="229"/>
      <c r="F13" s="229"/>
      <c r="G13" s="229" t="s">
        <v>186</v>
      </c>
      <c r="H13" s="229"/>
      <c r="I13" s="229"/>
      <c r="J13" s="110"/>
      <c r="K13" s="110"/>
      <c r="L13" s="110"/>
      <c r="M13" s="110"/>
    </row>
    <row r="14" spans="1:17" ht="10.5" customHeight="1"/>
    <row r="15" spans="1:17">
      <c r="A15" s="50" t="s">
        <v>83</v>
      </c>
      <c r="G15" s="50" t="s">
        <v>163</v>
      </c>
      <c r="H15" s="50" t="s">
        <v>162</v>
      </c>
      <c r="I15" s="50"/>
    </row>
    <row r="16" spans="1:17" ht="14.25" customHeight="1">
      <c r="A16" s="153" t="s">
        <v>87</v>
      </c>
      <c r="B16" s="153" t="s">
        <v>170</v>
      </c>
      <c r="G16">
        <v>235902</v>
      </c>
      <c r="H16" t="s">
        <v>164</v>
      </c>
    </row>
    <row r="17" spans="1:8" ht="14.25" customHeight="1">
      <c r="A17" s="153" t="s">
        <v>88</v>
      </c>
      <c r="B17" s="153" t="s">
        <v>171</v>
      </c>
      <c r="G17">
        <v>235904</v>
      </c>
      <c r="H17" t="s">
        <v>167</v>
      </c>
    </row>
    <row r="18" spans="1:8" ht="14.25" customHeight="1">
      <c r="A18" s="153" t="s">
        <v>89</v>
      </c>
      <c r="B18" s="153" t="s">
        <v>172</v>
      </c>
      <c r="G18">
        <v>235911</v>
      </c>
      <c r="H18" t="s">
        <v>165</v>
      </c>
    </row>
    <row r="19" spans="1:8" ht="14.25" customHeight="1">
      <c r="A19" s="153" t="s">
        <v>90</v>
      </c>
      <c r="B19" s="153" t="s">
        <v>173</v>
      </c>
      <c r="G19">
        <v>235922</v>
      </c>
      <c r="H19" t="s">
        <v>168</v>
      </c>
    </row>
    <row r="20" spans="1:8" ht="14.25" customHeight="1">
      <c r="A20" s="153" t="s">
        <v>91</v>
      </c>
      <c r="B20" s="153" t="s">
        <v>174</v>
      </c>
      <c r="G20">
        <v>263513</v>
      </c>
      <c r="H20" t="s">
        <v>166</v>
      </c>
    </row>
    <row r="21" spans="1:8" ht="14.25" customHeight="1">
      <c r="A21" s="153" t="s">
        <v>92</v>
      </c>
      <c r="B21" s="153" t="s">
        <v>175</v>
      </c>
      <c r="G21">
        <v>242315</v>
      </c>
      <c r="H21" t="s">
        <v>169</v>
      </c>
    </row>
    <row r="22" spans="1:8" ht="14.25" customHeight="1">
      <c r="A22" s="153" t="s">
        <v>93</v>
      </c>
      <c r="B22" s="153" t="s">
        <v>176</v>
      </c>
    </row>
    <row r="23" spans="1:8" ht="14.25" customHeight="1">
      <c r="A23" s="153" t="s">
        <v>94</v>
      </c>
      <c r="B23" s="153" t="s">
        <v>177</v>
      </c>
    </row>
    <row r="24" spans="1:8" ht="14.25" customHeight="1">
      <c r="A24" s="153" t="s">
        <v>95</v>
      </c>
      <c r="B24" s="153" t="s">
        <v>178</v>
      </c>
    </row>
    <row r="25" spans="1:8" ht="14.25" customHeight="1">
      <c r="A25" s="153" t="s">
        <v>96</v>
      </c>
      <c r="B25" s="153" t="s">
        <v>179</v>
      </c>
    </row>
    <row r="26" spans="1:8" ht="14.25" customHeight="1">
      <c r="A26" s="153" t="s">
        <v>97</v>
      </c>
      <c r="B26" s="153" t="s">
        <v>180</v>
      </c>
    </row>
    <row r="27" spans="1:8" ht="14.25" customHeight="1">
      <c r="A27" s="153" t="s">
        <v>98</v>
      </c>
      <c r="B27" s="153" t="s">
        <v>181</v>
      </c>
    </row>
    <row r="28" spans="1:8">
      <c r="A28" s="126"/>
    </row>
    <row r="29" spans="1:8">
      <c r="A29" s="50" t="s">
        <v>84</v>
      </c>
    </row>
    <row r="30" spans="1:8" ht="14.25" customHeight="1">
      <c r="A30" s="154" t="s">
        <v>85</v>
      </c>
      <c r="B30" s="153" t="s">
        <v>182</v>
      </c>
    </row>
    <row r="31" spans="1:8" ht="14.25" customHeight="1">
      <c r="A31" s="154" t="s">
        <v>86</v>
      </c>
      <c r="B31" s="153" t="s">
        <v>183</v>
      </c>
    </row>
    <row r="32" spans="1:8" ht="14.25" customHeight="1">
      <c r="A32" s="154" t="s">
        <v>99</v>
      </c>
      <c r="B32" s="153" t="s">
        <v>184</v>
      </c>
    </row>
    <row r="33" spans="1:26" ht="14.25" customHeight="1">
      <c r="A33" s="154" t="s">
        <v>100</v>
      </c>
      <c r="B33" s="153" t="s">
        <v>185</v>
      </c>
    </row>
    <row r="34" spans="1:26" ht="14.25" customHeight="1">
      <c r="A34" s="154"/>
      <c r="B34" s="153"/>
    </row>
    <row r="36" spans="1:26" ht="15" thickBot="1">
      <c r="B36" s="32" t="s">
        <v>266</v>
      </c>
      <c r="C36" s="32"/>
      <c r="D36" s="32"/>
      <c r="E36" s="32"/>
      <c r="F36" s="32"/>
      <c r="G36" s="32"/>
      <c r="H36" s="32"/>
      <c r="I36" s="32"/>
      <c r="J36" s="32"/>
      <c r="K36" s="32"/>
      <c r="L36" s="32"/>
      <c r="M36" s="32"/>
      <c r="N36" s="32"/>
      <c r="O36" s="33"/>
      <c r="P36" s="34"/>
      <c r="Q36" s="33"/>
      <c r="S36" s="51"/>
      <c r="T36" s="51"/>
      <c r="U36" s="50"/>
      <c r="V36" s="80"/>
      <c r="W36" s="77"/>
      <c r="X36" s="81">
        <f>SUM(X23:X28)</f>
        <v>0</v>
      </c>
      <c r="Y36" s="77"/>
      <c r="Z36" s="82">
        <f>SUM(Z23:Z28)</f>
        <v>0</v>
      </c>
    </row>
    <row r="37" spans="1:26">
      <c r="B37" s="32" t="s">
        <v>161</v>
      </c>
      <c r="C37" s="32"/>
      <c r="D37" s="32"/>
      <c r="E37" s="32"/>
      <c r="F37" s="32"/>
      <c r="G37" s="32"/>
      <c r="H37" s="32"/>
      <c r="I37" s="32"/>
      <c r="J37" s="32"/>
      <c r="K37" s="32"/>
      <c r="L37" s="32"/>
      <c r="M37" s="32"/>
      <c r="N37" s="32"/>
      <c r="O37" s="34"/>
      <c r="P37" s="34"/>
      <c r="Q37" s="33"/>
    </row>
  </sheetData>
  <mergeCells count="5">
    <mergeCell ref="A3:C3"/>
    <mergeCell ref="A13:F13"/>
    <mergeCell ref="G13:I13"/>
    <mergeCell ref="J3:Q3"/>
    <mergeCell ref="A4:Q4"/>
  </mergeCells>
  <phoneticPr fontId="31" type="noConversion"/>
  <pageMargins left="0.38" right="0.02" top="0.49" bottom="0.18" header="0.3" footer="0.1"/>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42"/>
  <sheetViews>
    <sheetView topLeftCell="A31" zoomScale="115" zoomScaleNormal="115" workbookViewId="0">
      <selection activeCell="B41" sqref="B41"/>
    </sheetView>
  </sheetViews>
  <sheetFormatPr defaultRowHeight="14.5"/>
  <cols>
    <col min="1" max="1" width="3.54296875" customWidth="1"/>
    <col min="2" max="2" width="22.1796875" customWidth="1"/>
    <col min="3" max="18" width="5.54296875" customWidth="1"/>
    <col min="19" max="19" width="7" customWidth="1"/>
  </cols>
  <sheetData>
    <row r="1" spans="1:20" s="31" customFormat="1" ht="14.25" customHeight="1">
      <c r="A1" s="14" t="str">
        <f>'Pagina 1'!A1</f>
        <v>UNIVERSITATEA "ŞTEFAN CEL MARE" DIN SUCEAVA</v>
      </c>
      <c r="B1" s="1"/>
      <c r="C1" s="2"/>
      <c r="D1" s="1"/>
      <c r="E1" s="1"/>
      <c r="F1" s="1"/>
      <c r="G1" s="1"/>
      <c r="H1" s="1"/>
      <c r="I1" s="1"/>
      <c r="J1" s="3"/>
      <c r="K1" s="3"/>
      <c r="L1" s="3"/>
      <c r="M1" s="3"/>
      <c r="N1" s="3"/>
      <c r="O1" s="1"/>
      <c r="P1" s="3"/>
      <c r="Q1" s="3"/>
    </row>
    <row r="2" spans="1:20" s="31" customFormat="1" ht="12.75" customHeight="1">
      <c r="A2" s="14" t="str">
        <f>'Pagina 1'!A2</f>
        <v>FACULTATEA DE PSIHOLOGIE ȘI ȘTIINȚE ALE EDUCAȚIEI</v>
      </c>
      <c r="B2" s="4"/>
      <c r="C2" s="2"/>
      <c r="D2" s="4"/>
      <c r="E2" s="4"/>
      <c r="F2" s="4"/>
      <c r="G2" s="4"/>
      <c r="H2" s="4"/>
      <c r="I2" s="4"/>
      <c r="J2" s="5"/>
      <c r="K2" s="5"/>
      <c r="L2" s="5"/>
      <c r="M2" s="5"/>
      <c r="N2" s="6"/>
      <c r="O2" s="4"/>
      <c r="P2" s="5"/>
      <c r="Q2" s="5"/>
    </row>
    <row r="3" spans="1:20" s="31" customFormat="1" ht="12.5">
      <c r="A3" s="9" t="str">
        <f>'Pagina 1'!A3</f>
        <v>Domeniul: Științe ale educației</v>
      </c>
      <c r="B3" s="7"/>
      <c r="C3" s="8"/>
      <c r="D3" s="7"/>
      <c r="E3" s="7"/>
      <c r="F3" s="7"/>
      <c r="G3" s="7"/>
      <c r="H3" s="7"/>
      <c r="I3" s="7"/>
      <c r="J3" s="7"/>
      <c r="K3" s="7"/>
      <c r="L3" s="7"/>
      <c r="M3" s="7"/>
      <c r="N3" s="7"/>
      <c r="O3" s="7"/>
      <c r="P3" s="7"/>
      <c r="Q3" s="7"/>
    </row>
    <row r="4" spans="1:20">
      <c r="A4" s="9" t="str">
        <f>'Pagina 1'!A4</f>
        <v>Programul de studiu: INCLUSION STUDIES / Studii în domeniul incluziunii educaționale şi sociale</v>
      </c>
      <c r="B4" s="4"/>
      <c r="C4" s="2"/>
      <c r="D4" s="4"/>
      <c r="E4" s="4"/>
      <c r="F4" s="4"/>
      <c r="G4" s="4"/>
      <c r="H4" s="4"/>
      <c r="I4" s="4"/>
      <c r="J4" s="5"/>
      <c r="K4" s="5"/>
      <c r="L4" s="5"/>
      <c r="M4" s="5"/>
      <c r="N4" s="6"/>
      <c r="O4" s="4"/>
      <c r="P4" s="5"/>
      <c r="Q4" s="5"/>
      <c r="S4" s="64"/>
    </row>
    <row r="5" spans="1:20" s="31" customFormat="1" ht="12.5">
      <c r="A5" s="9" t="str">
        <f>'Pagina 1'!A5</f>
        <v>Ciclul de studii: master profesional</v>
      </c>
      <c r="B5" s="7"/>
      <c r="C5" s="8"/>
      <c r="D5" s="7"/>
      <c r="E5" s="7"/>
      <c r="F5" s="7"/>
      <c r="G5" s="7"/>
      <c r="H5" s="7"/>
      <c r="I5" s="7"/>
      <c r="J5" s="7"/>
      <c r="K5" s="7"/>
      <c r="L5" s="7"/>
      <c r="M5" s="7"/>
      <c r="N5" s="7"/>
      <c r="O5" s="7"/>
      <c r="P5" s="7"/>
      <c r="Q5" s="7"/>
    </row>
    <row r="6" spans="1:20" s="31" customFormat="1" ht="12.5">
      <c r="A6" s="9" t="str">
        <f>'Pagina 1'!A6</f>
        <v>Durata studiilor: 2 ani</v>
      </c>
      <c r="B6" s="7"/>
      <c r="C6" s="8"/>
      <c r="D6" s="7"/>
      <c r="E6" s="7"/>
      <c r="F6" s="7"/>
      <c r="G6" s="7"/>
      <c r="H6" s="7"/>
      <c r="I6" s="7"/>
      <c r="J6" s="7"/>
      <c r="K6" s="7"/>
      <c r="L6" s="7"/>
      <c r="M6" s="7"/>
      <c r="N6" s="7"/>
      <c r="O6" s="7"/>
      <c r="P6" s="7"/>
      <c r="Q6" s="7"/>
    </row>
    <row r="7" spans="1:20" s="31" customFormat="1" ht="12.5">
      <c r="A7" s="9" t="str">
        <f>'Pagina 1'!A7</f>
        <v>Forma de învăţământ: cu frecvență</v>
      </c>
      <c r="B7" s="7"/>
      <c r="C7" s="8"/>
      <c r="D7" s="7"/>
      <c r="E7" s="7"/>
      <c r="F7" s="7"/>
      <c r="G7" s="7"/>
      <c r="H7" s="7"/>
      <c r="I7" s="7"/>
      <c r="J7" s="7"/>
      <c r="K7" s="7"/>
      <c r="L7" s="7"/>
      <c r="M7" s="7"/>
      <c r="N7" s="7"/>
      <c r="O7" s="7"/>
      <c r="P7" s="7"/>
      <c r="Q7" s="7"/>
    </row>
    <row r="8" spans="1:20">
      <c r="A8" s="9" t="str">
        <f>'Pagina 1'!A8</f>
        <v>Valabil începând cu anul I, anul universitar: 2027-2028</v>
      </c>
      <c r="B8" s="4"/>
      <c r="C8" s="2"/>
      <c r="D8" s="4"/>
      <c r="E8" s="4"/>
      <c r="F8" s="4"/>
      <c r="G8" s="4"/>
      <c r="H8" s="4"/>
      <c r="I8" s="4"/>
      <c r="J8" s="5"/>
      <c r="K8" s="5"/>
      <c r="L8" s="5"/>
      <c r="M8" s="5"/>
      <c r="N8" s="6"/>
      <c r="O8" s="4"/>
      <c r="P8" s="5"/>
      <c r="Q8" s="5"/>
      <c r="S8" s="64"/>
    </row>
    <row r="9" spans="1:20">
      <c r="A9" s="227"/>
      <c r="B9" s="227"/>
      <c r="C9" s="227"/>
      <c r="D9" s="4"/>
      <c r="E9" s="4"/>
      <c r="F9" s="4"/>
      <c r="G9" s="4"/>
      <c r="H9" s="4"/>
      <c r="I9" s="4"/>
      <c r="J9" s="228"/>
      <c r="K9" s="228"/>
      <c r="L9" s="228"/>
      <c r="M9" s="228"/>
      <c r="N9" s="228"/>
      <c r="O9" s="228"/>
      <c r="P9" s="228"/>
      <c r="Q9" s="228"/>
      <c r="S9" s="64"/>
    </row>
    <row r="10" spans="1:20" ht="15.5">
      <c r="A10" s="229" t="s">
        <v>64</v>
      </c>
      <c r="B10" s="229"/>
      <c r="C10" s="229"/>
      <c r="D10" s="229"/>
      <c r="E10" s="229"/>
      <c r="F10" s="229"/>
      <c r="G10" s="229"/>
      <c r="H10" s="229"/>
      <c r="I10" s="229"/>
      <c r="J10" s="229"/>
      <c r="K10" s="229"/>
      <c r="L10" s="229"/>
      <c r="M10" s="229"/>
      <c r="N10" s="229"/>
      <c r="O10" s="229"/>
      <c r="P10" s="229"/>
      <c r="Q10" s="229"/>
      <c r="R10" s="229"/>
      <c r="S10" s="229"/>
    </row>
    <row r="11" spans="1:20">
      <c r="A11" s="7"/>
      <c r="B11" s="7"/>
      <c r="C11" s="8"/>
      <c r="D11" s="7"/>
      <c r="E11" s="7"/>
      <c r="F11" s="7"/>
      <c r="G11" s="7"/>
      <c r="H11" s="7"/>
      <c r="I11" s="7"/>
      <c r="J11" s="7"/>
      <c r="K11" s="7"/>
      <c r="L11" s="7"/>
      <c r="M11" s="7"/>
      <c r="N11" s="7"/>
      <c r="O11" s="7"/>
      <c r="P11" s="7"/>
      <c r="Q11" s="7"/>
      <c r="S11" s="64"/>
    </row>
    <row r="12" spans="1:20" ht="20.25" customHeight="1">
      <c r="A12" s="305" t="s">
        <v>19</v>
      </c>
      <c r="B12" s="305" t="s">
        <v>65</v>
      </c>
      <c r="C12" s="308" t="s">
        <v>66</v>
      </c>
      <c r="D12" s="308"/>
      <c r="E12" s="308"/>
      <c r="F12" s="308"/>
      <c r="G12" s="308"/>
      <c r="H12" s="308"/>
      <c r="I12" s="308"/>
      <c r="J12" s="308"/>
      <c r="K12" s="308"/>
      <c r="L12" s="308"/>
      <c r="M12" s="308"/>
      <c r="N12" s="308"/>
      <c r="O12" s="308"/>
      <c r="P12" s="308"/>
      <c r="Q12" s="308"/>
      <c r="R12" s="308"/>
      <c r="S12" s="305" t="s">
        <v>67</v>
      </c>
    </row>
    <row r="13" spans="1:20">
      <c r="A13" s="306"/>
      <c r="B13" s="306"/>
      <c r="C13" s="127" t="s">
        <v>87</v>
      </c>
      <c r="D13" s="127" t="s">
        <v>88</v>
      </c>
      <c r="E13" s="127" t="s">
        <v>89</v>
      </c>
      <c r="F13" s="127" t="s">
        <v>90</v>
      </c>
      <c r="G13" s="127" t="s">
        <v>91</v>
      </c>
      <c r="H13" s="127" t="s">
        <v>92</v>
      </c>
      <c r="I13" s="127" t="s">
        <v>93</v>
      </c>
      <c r="J13" s="127" t="s">
        <v>94</v>
      </c>
      <c r="K13" s="127" t="s">
        <v>95</v>
      </c>
      <c r="L13" s="127" t="s">
        <v>96</v>
      </c>
      <c r="M13" s="127" t="s">
        <v>97</v>
      </c>
      <c r="N13" s="127" t="s">
        <v>98</v>
      </c>
      <c r="O13" s="127" t="s">
        <v>85</v>
      </c>
      <c r="P13" s="127" t="s">
        <v>86</v>
      </c>
      <c r="Q13" s="127" t="s">
        <v>99</v>
      </c>
      <c r="R13" s="127" t="s">
        <v>100</v>
      </c>
      <c r="S13" s="306"/>
    </row>
    <row r="14" spans="1:20" ht="107" customHeight="1">
      <c r="A14" s="307"/>
      <c r="B14" s="307"/>
      <c r="C14" s="128" t="s">
        <v>170</v>
      </c>
      <c r="D14" s="128" t="s">
        <v>187</v>
      </c>
      <c r="E14" s="128" t="s">
        <v>188</v>
      </c>
      <c r="F14" s="128" t="s">
        <v>173</v>
      </c>
      <c r="G14" s="128" t="s">
        <v>174</v>
      </c>
      <c r="H14" s="128" t="s">
        <v>175</v>
      </c>
      <c r="I14" s="128" t="s">
        <v>176</v>
      </c>
      <c r="J14" s="128" t="s">
        <v>177</v>
      </c>
      <c r="K14" s="128" t="s">
        <v>178</v>
      </c>
      <c r="L14" s="128" t="s">
        <v>179</v>
      </c>
      <c r="M14" s="128" t="s">
        <v>180</v>
      </c>
      <c r="N14" s="128" t="s">
        <v>181</v>
      </c>
      <c r="O14" s="128" t="s">
        <v>182</v>
      </c>
      <c r="P14" s="128" t="s">
        <v>183</v>
      </c>
      <c r="Q14" s="128" t="s">
        <v>184</v>
      </c>
      <c r="R14" s="128" t="s">
        <v>185</v>
      </c>
      <c r="S14" s="307"/>
    </row>
    <row r="15" spans="1:20" ht="15.75" customHeight="1" thickBot="1">
      <c r="A15" s="132" t="s">
        <v>6</v>
      </c>
      <c r="B15" s="133"/>
      <c r="C15" s="133"/>
      <c r="D15" s="133"/>
      <c r="E15" s="133"/>
      <c r="F15" s="133"/>
      <c r="G15" s="133"/>
      <c r="H15" s="133"/>
      <c r="I15" s="133"/>
      <c r="J15" s="133"/>
      <c r="K15" s="133"/>
      <c r="L15" s="133"/>
      <c r="M15" s="133"/>
      <c r="N15" s="133"/>
      <c r="O15" s="133"/>
      <c r="P15" s="133"/>
      <c r="Q15" s="133"/>
      <c r="R15" s="133"/>
      <c r="S15" s="134"/>
    </row>
    <row r="16" spans="1:20" ht="28" customHeight="1">
      <c r="A16" s="129">
        <v>1</v>
      </c>
      <c r="B16" s="188" t="s">
        <v>143</v>
      </c>
      <c r="C16" s="129"/>
      <c r="D16" s="129">
        <v>2</v>
      </c>
      <c r="E16" s="129"/>
      <c r="F16" s="129"/>
      <c r="G16" s="129">
        <v>2</v>
      </c>
      <c r="H16" s="129"/>
      <c r="I16" s="129"/>
      <c r="J16" s="129">
        <v>1</v>
      </c>
      <c r="K16" s="129"/>
      <c r="L16" s="129"/>
      <c r="M16" s="129"/>
      <c r="N16" s="129"/>
      <c r="O16" s="129"/>
      <c r="P16" s="129"/>
      <c r="Q16" s="129"/>
      <c r="R16" s="129"/>
      <c r="S16" s="112">
        <v>5</v>
      </c>
      <c r="T16" s="135">
        <f t="shared" ref="T16:T25" si="0">S16-SUM(C16:R16)</f>
        <v>0</v>
      </c>
    </row>
    <row r="17" spans="1:20" ht="46">
      <c r="A17" s="129">
        <v>2</v>
      </c>
      <c r="B17" s="187" t="s">
        <v>142</v>
      </c>
      <c r="C17" s="129"/>
      <c r="D17" s="129">
        <v>1</v>
      </c>
      <c r="E17" s="129"/>
      <c r="F17" s="129"/>
      <c r="G17" s="129"/>
      <c r="H17" s="129"/>
      <c r="I17" s="129"/>
      <c r="J17" s="129"/>
      <c r="K17" s="129">
        <v>2</v>
      </c>
      <c r="L17" s="129">
        <v>1</v>
      </c>
      <c r="M17" s="129">
        <v>1</v>
      </c>
      <c r="N17" s="129"/>
      <c r="O17" s="129"/>
      <c r="P17" s="129"/>
      <c r="Q17" s="129"/>
      <c r="R17" s="129"/>
      <c r="S17" s="112">
        <v>5</v>
      </c>
      <c r="T17" s="135">
        <f t="shared" si="0"/>
        <v>0</v>
      </c>
    </row>
    <row r="18" spans="1:20" ht="34.5">
      <c r="A18" s="129">
        <v>3</v>
      </c>
      <c r="B18" s="187" t="s">
        <v>135</v>
      </c>
      <c r="C18" s="129">
        <v>2</v>
      </c>
      <c r="D18" s="129">
        <v>1</v>
      </c>
      <c r="E18" s="129"/>
      <c r="F18" s="129"/>
      <c r="G18" s="129"/>
      <c r="H18" s="129"/>
      <c r="I18" s="129"/>
      <c r="J18" s="129"/>
      <c r="K18" s="129"/>
      <c r="L18" s="129"/>
      <c r="M18" s="129">
        <v>1</v>
      </c>
      <c r="N18" s="129">
        <v>1</v>
      </c>
      <c r="O18" s="129"/>
      <c r="P18" s="129"/>
      <c r="Q18" s="129"/>
      <c r="R18" s="129"/>
      <c r="S18" s="112">
        <v>5</v>
      </c>
      <c r="T18" s="135">
        <f t="shared" si="0"/>
        <v>0</v>
      </c>
    </row>
    <row r="19" spans="1:20" ht="28" customHeight="1">
      <c r="A19" s="129">
        <v>4</v>
      </c>
      <c r="B19" s="187" t="s">
        <v>141</v>
      </c>
      <c r="C19" s="129"/>
      <c r="D19" s="129"/>
      <c r="E19" s="129"/>
      <c r="F19" s="129"/>
      <c r="G19" s="129">
        <v>1</v>
      </c>
      <c r="H19" s="129">
        <v>1</v>
      </c>
      <c r="I19" s="129"/>
      <c r="J19" s="129">
        <v>2</v>
      </c>
      <c r="K19" s="129"/>
      <c r="L19" s="129"/>
      <c r="M19" s="129"/>
      <c r="N19" s="129"/>
      <c r="O19" s="129">
        <v>1</v>
      </c>
      <c r="P19" s="129"/>
      <c r="Q19" s="129"/>
      <c r="R19" s="129"/>
      <c r="S19" s="112">
        <v>5</v>
      </c>
      <c r="T19" s="135">
        <f t="shared" si="0"/>
        <v>0</v>
      </c>
    </row>
    <row r="20" spans="1:20" ht="28" customHeight="1" thickBot="1">
      <c r="A20" s="129">
        <v>5</v>
      </c>
      <c r="B20" s="197" t="s">
        <v>136</v>
      </c>
      <c r="C20" s="129"/>
      <c r="D20" s="129"/>
      <c r="E20" s="129">
        <v>2</v>
      </c>
      <c r="F20" s="129"/>
      <c r="G20" s="129"/>
      <c r="H20" s="129"/>
      <c r="I20" s="129"/>
      <c r="J20" s="129"/>
      <c r="K20" s="129"/>
      <c r="L20" s="129"/>
      <c r="M20" s="129">
        <v>1</v>
      </c>
      <c r="N20" s="129"/>
      <c r="O20" s="129"/>
      <c r="P20" s="129"/>
      <c r="Q20" s="129">
        <v>2</v>
      </c>
      <c r="R20" s="129"/>
      <c r="S20" s="112">
        <v>5</v>
      </c>
      <c r="T20" s="135">
        <f t="shared" si="0"/>
        <v>0</v>
      </c>
    </row>
    <row r="21" spans="1:20" ht="34.5">
      <c r="A21" s="129">
        <v>6</v>
      </c>
      <c r="B21" s="198" t="s">
        <v>128</v>
      </c>
      <c r="C21" s="129"/>
      <c r="D21" s="129">
        <v>2</v>
      </c>
      <c r="E21" s="129">
        <v>1</v>
      </c>
      <c r="F21" s="129"/>
      <c r="G21" s="129"/>
      <c r="H21" s="129"/>
      <c r="I21" s="129"/>
      <c r="J21" s="129"/>
      <c r="K21" s="129">
        <v>1</v>
      </c>
      <c r="L21" s="129"/>
      <c r="M21" s="129"/>
      <c r="N21" s="129"/>
      <c r="O21" s="129"/>
      <c r="P21" s="129"/>
      <c r="Q21" s="129"/>
      <c r="R21" s="129"/>
      <c r="S21" s="112">
        <v>5</v>
      </c>
      <c r="T21" s="135">
        <f t="shared" si="0"/>
        <v>1</v>
      </c>
    </row>
    <row r="22" spans="1:20" ht="34.5">
      <c r="A22" s="129">
        <v>7</v>
      </c>
      <c r="B22" s="178" t="s">
        <v>144</v>
      </c>
      <c r="C22" s="129">
        <v>1</v>
      </c>
      <c r="D22" s="129">
        <v>1</v>
      </c>
      <c r="E22" s="129"/>
      <c r="F22" s="129"/>
      <c r="G22" s="129"/>
      <c r="H22" s="129"/>
      <c r="I22" s="129"/>
      <c r="J22" s="129"/>
      <c r="K22" s="129"/>
      <c r="L22" s="129"/>
      <c r="M22" s="129">
        <v>1</v>
      </c>
      <c r="N22" s="129">
        <v>1</v>
      </c>
      <c r="O22" s="129">
        <v>1</v>
      </c>
      <c r="P22" s="129"/>
      <c r="Q22" s="129"/>
      <c r="R22" s="129"/>
      <c r="S22" s="112">
        <v>5</v>
      </c>
      <c r="T22" s="135">
        <f t="shared" si="0"/>
        <v>0</v>
      </c>
    </row>
    <row r="23" spans="1:20" ht="28" customHeight="1">
      <c r="A23" s="129">
        <v>8</v>
      </c>
      <c r="B23" s="202" t="s">
        <v>154</v>
      </c>
      <c r="C23" s="129"/>
      <c r="D23" s="129"/>
      <c r="E23" s="129"/>
      <c r="F23" s="129"/>
      <c r="G23" s="129"/>
      <c r="H23" s="129"/>
      <c r="I23" s="129"/>
      <c r="J23" s="129"/>
      <c r="K23" s="129">
        <v>2</v>
      </c>
      <c r="L23" s="129">
        <v>1</v>
      </c>
      <c r="M23" s="129"/>
      <c r="N23" s="129">
        <v>1</v>
      </c>
      <c r="O23" s="129"/>
      <c r="P23" s="129"/>
      <c r="Q23" s="129"/>
      <c r="R23" s="129">
        <v>1</v>
      </c>
      <c r="S23" s="112">
        <v>5</v>
      </c>
      <c r="T23" s="135">
        <f t="shared" si="0"/>
        <v>0</v>
      </c>
    </row>
    <row r="24" spans="1:20" ht="34.5">
      <c r="A24" s="129">
        <v>9</v>
      </c>
      <c r="B24" s="178" t="s">
        <v>157</v>
      </c>
      <c r="C24" s="129">
        <v>1</v>
      </c>
      <c r="D24" s="129"/>
      <c r="E24" s="129"/>
      <c r="F24" s="129">
        <v>2</v>
      </c>
      <c r="G24" s="129"/>
      <c r="H24" s="129">
        <v>1</v>
      </c>
      <c r="I24" s="129"/>
      <c r="J24" s="129"/>
      <c r="K24" s="129"/>
      <c r="L24" s="129"/>
      <c r="M24" s="129">
        <v>1</v>
      </c>
      <c r="N24" s="129"/>
      <c r="O24" s="129"/>
      <c r="P24" s="129"/>
      <c r="Q24" s="129"/>
      <c r="R24" s="129"/>
      <c r="S24" s="112">
        <v>5</v>
      </c>
      <c r="T24" s="135">
        <f t="shared" si="0"/>
        <v>0</v>
      </c>
    </row>
    <row r="25" spans="1:20" ht="28" customHeight="1">
      <c r="A25" s="129">
        <v>10</v>
      </c>
      <c r="B25" s="198" t="s">
        <v>155</v>
      </c>
      <c r="C25" s="129"/>
      <c r="D25" s="129"/>
      <c r="E25" s="129"/>
      <c r="F25" s="129"/>
      <c r="G25" s="129">
        <v>1</v>
      </c>
      <c r="H25" s="129"/>
      <c r="I25" s="129"/>
      <c r="J25" s="129">
        <v>1</v>
      </c>
      <c r="K25" s="129"/>
      <c r="L25" s="129"/>
      <c r="M25" s="129">
        <v>1</v>
      </c>
      <c r="N25" s="129"/>
      <c r="O25" s="129">
        <v>1</v>
      </c>
      <c r="P25" s="129">
        <v>1</v>
      </c>
      <c r="Q25" s="129"/>
      <c r="R25" s="129"/>
      <c r="S25" s="112">
        <v>5</v>
      </c>
      <c r="T25" s="135">
        <f t="shared" si="0"/>
        <v>0</v>
      </c>
    </row>
    <row r="26" spans="1:20" ht="28" customHeight="1">
      <c r="A26" s="129">
        <v>11</v>
      </c>
      <c r="B26" s="201" t="s">
        <v>156</v>
      </c>
      <c r="C26" s="129"/>
      <c r="D26" s="129"/>
      <c r="E26" s="129">
        <v>2</v>
      </c>
      <c r="F26" s="129">
        <v>1</v>
      </c>
      <c r="G26" s="129">
        <v>1</v>
      </c>
      <c r="H26" s="129"/>
      <c r="I26" s="129">
        <v>1</v>
      </c>
      <c r="J26" s="129"/>
      <c r="K26" s="129"/>
      <c r="L26" s="129"/>
      <c r="M26" s="129"/>
      <c r="N26" s="129"/>
      <c r="O26" s="129"/>
      <c r="P26" s="129"/>
      <c r="Q26" s="129"/>
      <c r="R26" s="129"/>
      <c r="S26" s="112">
        <v>5</v>
      </c>
      <c r="T26" s="135">
        <f t="shared" ref="T26:T28" si="1">S26-SUM(C26:R26)</f>
        <v>0</v>
      </c>
    </row>
    <row r="27" spans="1:20" ht="28" customHeight="1">
      <c r="A27" s="129">
        <v>12</v>
      </c>
      <c r="B27" s="200" t="s">
        <v>133</v>
      </c>
      <c r="C27" s="309"/>
      <c r="D27" s="311"/>
      <c r="E27" s="311"/>
      <c r="F27" s="311"/>
      <c r="G27" s="311">
        <v>1</v>
      </c>
      <c r="H27" s="311">
        <v>2</v>
      </c>
      <c r="I27" s="311"/>
      <c r="J27" s="311"/>
      <c r="K27" s="311"/>
      <c r="L27" s="311"/>
      <c r="M27" s="311">
        <v>1</v>
      </c>
      <c r="N27" s="311"/>
      <c r="O27" s="311"/>
      <c r="P27" s="311">
        <v>1</v>
      </c>
      <c r="Q27" s="311"/>
      <c r="R27" s="311"/>
      <c r="S27" s="313">
        <v>5</v>
      </c>
      <c r="T27" s="315">
        <f t="shared" si="1"/>
        <v>0</v>
      </c>
    </row>
    <row r="28" spans="1:20" ht="34.5">
      <c r="A28" s="129">
        <v>13</v>
      </c>
      <c r="B28" s="201" t="s">
        <v>126</v>
      </c>
      <c r="C28" s="310"/>
      <c r="D28" s="312"/>
      <c r="E28" s="312"/>
      <c r="F28" s="312"/>
      <c r="G28" s="312"/>
      <c r="H28" s="312"/>
      <c r="I28" s="312"/>
      <c r="J28" s="312"/>
      <c r="K28" s="312"/>
      <c r="L28" s="312"/>
      <c r="M28" s="312"/>
      <c r="N28" s="312"/>
      <c r="O28" s="312"/>
      <c r="P28" s="312"/>
      <c r="Q28" s="312"/>
      <c r="R28" s="312"/>
      <c r="S28" s="314"/>
      <c r="T28" s="315">
        <f t="shared" si="1"/>
        <v>0</v>
      </c>
    </row>
    <row r="29" spans="1:20" ht="15.75" customHeight="1" thickBot="1">
      <c r="A29" s="132" t="s">
        <v>20</v>
      </c>
      <c r="B29" s="133"/>
      <c r="C29" s="136"/>
      <c r="D29" s="136"/>
      <c r="E29" s="136"/>
      <c r="F29" s="136"/>
      <c r="G29" s="136"/>
      <c r="H29" s="136"/>
      <c r="I29" s="136"/>
      <c r="J29" s="136"/>
      <c r="K29" s="136"/>
      <c r="L29" s="136"/>
      <c r="M29" s="136"/>
      <c r="N29" s="136"/>
      <c r="O29" s="136"/>
      <c r="P29" s="136"/>
      <c r="Q29" s="136"/>
      <c r="R29" s="136"/>
      <c r="S29" s="134"/>
    </row>
    <row r="30" spans="1:20" ht="34.5">
      <c r="A30" s="129">
        <v>14</v>
      </c>
      <c r="B30" s="168" t="s">
        <v>105</v>
      </c>
      <c r="C30" s="129"/>
      <c r="D30" s="129"/>
      <c r="E30" s="129">
        <v>1</v>
      </c>
      <c r="F30" s="129"/>
      <c r="G30" s="129">
        <v>2</v>
      </c>
      <c r="H30" s="129">
        <v>1</v>
      </c>
      <c r="I30" s="129"/>
      <c r="J30" s="129">
        <v>1</v>
      </c>
      <c r="K30" s="129"/>
      <c r="L30" s="129"/>
      <c r="M30" s="129"/>
      <c r="N30" s="129"/>
      <c r="O30" s="129"/>
      <c r="P30" s="129"/>
      <c r="Q30" s="129"/>
      <c r="R30" s="129"/>
      <c r="S30" s="112">
        <v>5</v>
      </c>
      <c r="T30" s="135">
        <f t="shared" ref="T30:T36" si="2">S30-SUM(C30:R30)</f>
        <v>0</v>
      </c>
    </row>
    <row r="31" spans="1:20" ht="23">
      <c r="A31" s="129">
        <v>15</v>
      </c>
      <c r="B31" s="159" t="s">
        <v>106</v>
      </c>
      <c r="C31" s="129"/>
      <c r="D31" s="129"/>
      <c r="E31" s="129">
        <v>1</v>
      </c>
      <c r="F31" s="129"/>
      <c r="G31" s="129">
        <v>2</v>
      </c>
      <c r="H31" s="129"/>
      <c r="I31" s="129"/>
      <c r="J31" s="129">
        <v>2</v>
      </c>
      <c r="K31" s="129"/>
      <c r="L31" s="129"/>
      <c r="M31" s="129"/>
      <c r="N31" s="129"/>
      <c r="O31" s="129"/>
      <c r="P31" s="129"/>
      <c r="Q31" s="129"/>
      <c r="R31" s="129"/>
      <c r="S31" s="112">
        <v>5</v>
      </c>
      <c r="T31" s="135">
        <f t="shared" si="2"/>
        <v>0</v>
      </c>
    </row>
    <row r="32" spans="1:20" ht="23">
      <c r="A32" s="129">
        <v>16</v>
      </c>
      <c r="B32" s="160" t="s">
        <v>107</v>
      </c>
      <c r="C32" s="129"/>
      <c r="D32" s="129"/>
      <c r="E32" s="129">
        <v>2</v>
      </c>
      <c r="F32" s="129"/>
      <c r="G32" s="129">
        <v>2</v>
      </c>
      <c r="H32" s="129">
        <v>1</v>
      </c>
      <c r="I32" s="129"/>
      <c r="J32" s="129"/>
      <c r="K32" s="129"/>
      <c r="L32" s="129"/>
      <c r="M32" s="129"/>
      <c r="N32" s="129"/>
      <c r="O32" s="129"/>
      <c r="P32" s="129"/>
      <c r="Q32" s="129"/>
      <c r="R32" s="129"/>
      <c r="S32" s="112">
        <v>5</v>
      </c>
      <c r="T32" s="135">
        <f t="shared" si="2"/>
        <v>0</v>
      </c>
    </row>
    <row r="33" spans="1:26" ht="23">
      <c r="A33" s="129">
        <v>17</v>
      </c>
      <c r="B33" s="160" t="s">
        <v>108</v>
      </c>
      <c r="C33" s="129"/>
      <c r="D33" s="129"/>
      <c r="E33" s="129">
        <v>1</v>
      </c>
      <c r="F33" s="129">
        <v>2</v>
      </c>
      <c r="G33" s="129"/>
      <c r="H33" s="129"/>
      <c r="I33" s="129"/>
      <c r="J33" s="129"/>
      <c r="K33" s="129"/>
      <c r="L33" s="129"/>
      <c r="M33" s="129">
        <v>1</v>
      </c>
      <c r="N33" s="129"/>
      <c r="O33" s="129">
        <v>1</v>
      </c>
      <c r="P33" s="129"/>
      <c r="Q33" s="129"/>
      <c r="R33" s="129"/>
      <c r="S33" s="112">
        <v>5</v>
      </c>
      <c r="T33" s="135">
        <f t="shared" si="2"/>
        <v>0</v>
      </c>
    </row>
    <row r="34" spans="1:26" ht="23.5" thickBot="1">
      <c r="A34" s="129">
        <v>18</v>
      </c>
      <c r="B34" s="196" t="s">
        <v>109</v>
      </c>
      <c r="C34" s="129"/>
      <c r="D34" s="129"/>
      <c r="E34" s="129">
        <v>2</v>
      </c>
      <c r="F34" s="129"/>
      <c r="G34" s="129">
        <v>1</v>
      </c>
      <c r="H34" s="129"/>
      <c r="I34" s="129">
        <v>2</v>
      </c>
      <c r="J34" s="129"/>
      <c r="K34" s="129"/>
      <c r="L34" s="129"/>
      <c r="M34" s="129"/>
      <c r="N34" s="129"/>
      <c r="O34" s="129"/>
      <c r="P34" s="129"/>
      <c r="Q34" s="129"/>
      <c r="R34" s="129"/>
      <c r="S34" s="112">
        <v>5</v>
      </c>
      <c r="T34" s="135">
        <f t="shared" si="2"/>
        <v>0</v>
      </c>
    </row>
    <row r="35" spans="1:26">
      <c r="A35" s="129">
        <v>19</v>
      </c>
      <c r="B35" s="138" t="s">
        <v>23</v>
      </c>
      <c r="C35" s="129">
        <v>2</v>
      </c>
      <c r="D35" s="129"/>
      <c r="E35" s="129"/>
      <c r="F35" s="129"/>
      <c r="G35" s="129"/>
      <c r="H35" s="129"/>
      <c r="I35" s="129"/>
      <c r="J35" s="129"/>
      <c r="K35" s="129">
        <v>5</v>
      </c>
      <c r="L35" s="129">
        <v>5</v>
      </c>
      <c r="M35" s="129"/>
      <c r="N35" s="129"/>
      <c r="O35" s="129"/>
      <c r="P35" s="129"/>
      <c r="Q35" s="129"/>
      <c r="R35" s="129">
        <v>3</v>
      </c>
      <c r="S35" s="112">
        <v>15</v>
      </c>
      <c r="T35" s="135">
        <f t="shared" si="2"/>
        <v>0</v>
      </c>
    </row>
    <row r="36" spans="1:26" ht="15" thickBot="1">
      <c r="A36" s="129">
        <v>20</v>
      </c>
      <c r="B36" s="137" t="s">
        <v>112</v>
      </c>
      <c r="C36" s="129">
        <v>3</v>
      </c>
      <c r="D36" s="129"/>
      <c r="E36" s="129"/>
      <c r="F36" s="129"/>
      <c r="G36" s="129"/>
      <c r="H36" s="129"/>
      <c r="I36" s="129">
        <v>2</v>
      </c>
      <c r="J36" s="129"/>
      <c r="K36" s="129">
        <v>3</v>
      </c>
      <c r="L36" s="129"/>
      <c r="M36" s="129"/>
      <c r="N36" s="129">
        <v>4</v>
      </c>
      <c r="O36" s="129"/>
      <c r="P36" s="129"/>
      <c r="Q36" s="129"/>
      <c r="R36" s="129">
        <v>3</v>
      </c>
      <c r="S36" s="112">
        <v>15</v>
      </c>
      <c r="T36" s="135">
        <f t="shared" si="2"/>
        <v>0</v>
      </c>
    </row>
    <row r="37" spans="1:26" ht="34.5">
      <c r="A37" s="129">
        <v>21</v>
      </c>
      <c r="B37" s="175" t="s">
        <v>113</v>
      </c>
      <c r="C37" s="311"/>
      <c r="D37" s="311"/>
      <c r="E37" s="311"/>
      <c r="F37" s="311"/>
      <c r="G37" s="311"/>
      <c r="H37" s="311"/>
      <c r="I37" s="311"/>
      <c r="J37" s="311"/>
      <c r="K37" s="311"/>
      <c r="L37" s="311"/>
      <c r="M37" s="311">
        <v>2</v>
      </c>
      <c r="N37" s="311">
        <v>2</v>
      </c>
      <c r="O37" s="311"/>
      <c r="P37" s="311">
        <v>1</v>
      </c>
      <c r="Q37" s="311"/>
      <c r="R37" s="311"/>
      <c r="S37" s="313">
        <v>5</v>
      </c>
      <c r="T37" s="315">
        <f>S37-SUM(C38:R38)</f>
        <v>5</v>
      </c>
    </row>
    <row r="38" spans="1:26" ht="35" thickBot="1">
      <c r="A38" s="129">
        <v>22</v>
      </c>
      <c r="B38" s="195" t="s">
        <v>114</v>
      </c>
      <c r="C38" s="312"/>
      <c r="D38" s="312"/>
      <c r="E38" s="312"/>
      <c r="F38" s="312"/>
      <c r="G38" s="312"/>
      <c r="H38" s="312"/>
      <c r="I38" s="312"/>
      <c r="J38" s="312"/>
      <c r="K38" s="312"/>
      <c r="L38" s="312"/>
      <c r="M38" s="312"/>
      <c r="N38" s="312"/>
      <c r="O38" s="312"/>
      <c r="P38" s="312"/>
      <c r="Q38" s="312"/>
      <c r="R38" s="312"/>
      <c r="S38" s="314"/>
      <c r="T38" s="315"/>
    </row>
    <row r="39" spans="1:26" ht="15" customHeight="1">
      <c r="A39" s="130"/>
      <c r="B39" s="131"/>
      <c r="C39" s="79">
        <f>SUM(C15:C37)</f>
        <v>9</v>
      </c>
      <c r="D39" s="79">
        <f t="shared" ref="D39:O39" si="3">SUM(D15:D38)</f>
        <v>7</v>
      </c>
      <c r="E39" s="79">
        <f t="shared" si="3"/>
        <v>12</v>
      </c>
      <c r="F39" s="79">
        <f t="shared" si="3"/>
        <v>5</v>
      </c>
      <c r="G39" s="79">
        <f t="shared" si="3"/>
        <v>13</v>
      </c>
      <c r="H39" s="79">
        <f t="shared" si="3"/>
        <v>6</v>
      </c>
      <c r="I39" s="79">
        <f t="shared" si="3"/>
        <v>5</v>
      </c>
      <c r="J39" s="79">
        <f t="shared" si="3"/>
        <v>7</v>
      </c>
      <c r="K39" s="79">
        <f>SUM(K15:K37)</f>
        <v>13</v>
      </c>
      <c r="L39" s="79">
        <f t="shared" si="3"/>
        <v>7</v>
      </c>
      <c r="M39" s="79">
        <f>SUM(M15:M37)</f>
        <v>10</v>
      </c>
      <c r="N39" s="79">
        <f>SUM(N15:N37)</f>
        <v>9</v>
      </c>
      <c r="O39" s="79">
        <f t="shared" si="3"/>
        <v>4</v>
      </c>
      <c r="P39" s="79">
        <f>SUM(P15:P37)</f>
        <v>3</v>
      </c>
      <c r="Q39" s="79">
        <f>SUM(Q15:Q37)</f>
        <v>2</v>
      </c>
      <c r="R39" s="79">
        <f>SUM(R15:R37)</f>
        <v>7</v>
      </c>
      <c r="S39" s="79">
        <f>SUM(S15:S37)</f>
        <v>120</v>
      </c>
    </row>
    <row r="40" spans="1:26">
      <c r="A40" s="64"/>
    </row>
    <row r="41" spans="1:26" ht="15" thickBot="1">
      <c r="B41" s="32" t="s">
        <v>266</v>
      </c>
      <c r="C41" s="32"/>
      <c r="D41" s="32"/>
      <c r="E41" s="32"/>
      <c r="F41" s="32"/>
      <c r="G41" s="32"/>
      <c r="H41" s="32"/>
      <c r="I41" s="32"/>
      <c r="J41" s="32"/>
      <c r="K41" s="32"/>
      <c r="L41" s="32"/>
      <c r="M41" s="32"/>
      <c r="N41" s="32"/>
      <c r="O41" s="33"/>
      <c r="P41" s="34"/>
      <c r="Q41" s="33"/>
      <c r="S41" s="51"/>
      <c r="T41" s="51"/>
      <c r="U41" s="50"/>
      <c r="V41" s="80"/>
      <c r="W41" s="77"/>
      <c r="X41" s="81">
        <f>SUM(X25:X32)</f>
        <v>0</v>
      </c>
      <c r="Y41" s="77"/>
      <c r="Z41" s="82">
        <f>SUM(Z25:Z32)</f>
        <v>0</v>
      </c>
    </row>
    <row r="42" spans="1:26">
      <c r="B42" s="32" t="s">
        <v>161</v>
      </c>
      <c r="C42" s="32"/>
      <c r="D42" s="32"/>
      <c r="E42" s="32"/>
      <c r="F42" s="32"/>
      <c r="G42" s="32"/>
      <c r="H42" s="32"/>
      <c r="I42" s="32"/>
      <c r="J42" s="32"/>
      <c r="K42" s="32"/>
      <c r="L42" s="32"/>
      <c r="M42" s="32"/>
      <c r="N42" s="32"/>
      <c r="O42" s="34"/>
      <c r="P42" s="34"/>
      <c r="Q42" s="33"/>
    </row>
  </sheetData>
  <mergeCells count="43">
    <mergeCell ref="P37:P38"/>
    <mergeCell ref="Q37:Q38"/>
    <mergeCell ref="R37:R38"/>
    <mergeCell ref="S37:S38"/>
    <mergeCell ref="T37:T38"/>
    <mergeCell ref="R27:R28"/>
    <mergeCell ref="S27:S28"/>
    <mergeCell ref="T27:T28"/>
    <mergeCell ref="C37:C38"/>
    <mergeCell ref="K37:K38"/>
    <mergeCell ref="D37:D38"/>
    <mergeCell ref="E37:E38"/>
    <mergeCell ref="F37:F38"/>
    <mergeCell ref="G37:G38"/>
    <mergeCell ref="H37:H38"/>
    <mergeCell ref="I37:I38"/>
    <mergeCell ref="J37:J38"/>
    <mergeCell ref="L37:L38"/>
    <mergeCell ref="M37:M38"/>
    <mergeCell ref="N37:N38"/>
    <mergeCell ref="O37:O38"/>
    <mergeCell ref="M27:M28"/>
    <mergeCell ref="N27:N28"/>
    <mergeCell ref="O27:O28"/>
    <mergeCell ref="P27:P28"/>
    <mergeCell ref="Q27:Q28"/>
    <mergeCell ref="H27:H28"/>
    <mergeCell ref="I27:I28"/>
    <mergeCell ref="J27:J28"/>
    <mergeCell ref="K27:K28"/>
    <mergeCell ref="L27:L28"/>
    <mergeCell ref="C27:C28"/>
    <mergeCell ref="D27:D28"/>
    <mergeCell ref="E27:E28"/>
    <mergeCell ref="F27:F28"/>
    <mergeCell ref="G27:G28"/>
    <mergeCell ref="S12:S14"/>
    <mergeCell ref="A10:S10"/>
    <mergeCell ref="A9:C9"/>
    <mergeCell ref="J9:Q9"/>
    <mergeCell ref="C12:R12"/>
    <mergeCell ref="B12:B14"/>
    <mergeCell ref="A12:A14"/>
  </mergeCells>
  <phoneticPr fontId="31" type="noConversion"/>
  <conditionalFormatting sqref="C16:R27">
    <cfRule type="cellIs" dxfId="1" priority="3" operator="greaterThan">
      <formula>0</formula>
    </cfRule>
  </conditionalFormatting>
  <conditionalFormatting sqref="C30:R37">
    <cfRule type="cellIs" dxfId="0" priority="1" operator="greaterThan">
      <formula>0</formula>
    </cfRule>
  </conditionalFormatting>
  <pageMargins left="0.36" right="0.13" top="0.43" bottom="0.41"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33"/>
  <sheetViews>
    <sheetView topLeftCell="A29" zoomScale="101" zoomScaleNormal="55" workbookViewId="0">
      <selection activeCell="F35" sqref="F35"/>
    </sheetView>
  </sheetViews>
  <sheetFormatPr defaultRowHeight="14.5"/>
  <cols>
    <col min="1" max="1" width="3.7265625" customWidth="1"/>
    <col min="2" max="2" width="13.1796875" customWidth="1"/>
    <col min="3" max="3" width="28.453125" customWidth="1"/>
    <col min="4" max="4" width="26" customWidth="1"/>
    <col min="5" max="5" width="24.7265625" customWidth="1"/>
    <col min="6" max="6" width="44.26953125" customWidth="1"/>
  </cols>
  <sheetData>
    <row r="1" spans="1:20" s="31" customFormat="1" ht="14.25" customHeight="1">
      <c r="A1" s="14" t="str">
        <f>'Pagina 1'!A1</f>
        <v>UNIVERSITATEA "ŞTEFAN CEL MARE" DIN SUCEAVA</v>
      </c>
      <c r="B1" s="14"/>
      <c r="C1" s="1"/>
      <c r="D1" s="2"/>
      <c r="E1" s="1"/>
      <c r="F1" s="1"/>
      <c r="G1" s="1"/>
      <c r="H1" s="1"/>
      <c r="I1" s="1"/>
      <c r="J1" s="3"/>
      <c r="K1" s="3"/>
      <c r="L1" s="3"/>
      <c r="M1" s="3"/>
      <c r="N1" s="3"/>
      <c r="O1" s="1"/>
      <c r="P1" s="3"/>
      <c r="Q1" s="3"/>
    </row>
    <row r="2" spans="1:20" s="31" customFormat="1" ht="12.75" customHeight="1">
      <c r="A2" s="14" t="str">
        <f>'Pagina 1'!A2</f>
        <v>FACULTATEA DE PSIHOLOGIE ȘI ȘTIINȚE ALE EDUCAȚIEI</v>
      </c>
      <c r="B2" s="3"/>
      <c r="C2" s="4"/>
      <c r="D2" s="2"/>
      <c r="E2" s="4"/>
      <c r="F2" s="4"/>
      <c r="G2" s="4"/>
      <c r="H2" s="4"/>
      <c r="I2" s="4"/>
      <c r="J2" s="5"/>
      <c r="K2" s="5"/>
      <c r="L2" s="5"/>
      <c r="M2" s="5"/>
      <c r="N2" s="6"/>
      <c r="O2" s="4"/>
      <c r="P2" s="5"/>
      <c r="Q2" s="5"/>
    </row>
    <row r="3" spans="1:20" s="31" customFormat="1" ht="12.5">
      <c r="A3" s="9" t="str">
        <f>'Pagina 1'!A3</f>
        <v>Domeniul: Științe ale educației</v>
      </c>
      <c r="B3" s="9"/>
      <c r="C3" s="7"/>
      <c r="D3" s="8"/>
      <c r="E3" s="7"/>
      <c r="F3" s="7"/>
      <c r="G3" s="7"/>
      <c r="H3" s="7"/>
      <c r="I3" s="7"/>
      <c r="J3" s="7"/>
      <c r="K3" s="7"/>
      <c r="L3" s="7"/>
      <c r="M3" s="7"/>
      <c r="N3" s="7"/>
      <c r="O3" s="7"/>
      <c r="P3" s="7"/>
      <c r="Q3" s="7"/>
    </row>
    <row r="4" spans="1:20">
      <c r="A4" s="9" t="str">
        <f>'Pagina 1'!A4</f>
        <v>Programul de studiu: INCLUSION STUDIES / Studii în domeniul incluziunii educaționale şi sociale</v>
      </c>
      <c r="B4" s="11"/>
      <c r="C4" s="4"/>
      <c r="D4" s="2"/>
      <c r="E4" s="4"/>
      <c r="F4" s="4"/>
      <c r="G4" s="4"/>
      <c r="H4" s="4"/>
      <c r="I4" s="4"/>
      <c r="J4" s="5"/>
      <c r="K4" s="5"/>
      <c r="L4" s="5"/>
      <c r="M4" s="5"/>
      <c r="N4" s="6"/>
      <c r="O4" s="4"/>
      <c r="P4" s="5"/>
      <c r="Q4" s="5"/>
      <c r="T4" s="64"/>
    </row>
    <row r="5" spans="1:20" s="31" customFormat="1" ht="12.5">
      <c r="A5" s="9" t="str">
        <f>'Pagina 1'!A5</f>
        <v>Ciclul de studii: master profesional</v>
      </c>
      <c r="B5" s="11"/>
      <c r="C5" s="7"/>
      <c r="D5" s="8"/>
      <c r="E5" s="7"/>
      <c r="F5" s="7"/>
      <c r="G5" s="7"/>
      <c r="H5" s="7"/>
      <c r="I5" s="7"/>
      <c r="J5" s="7"/>
      <c r="K5" s="7"/>
      <c r="L5" s="7"/>
      <c r="M5" s="7"/>
      <c r="N5" s="7"/>
      <c r="O5" s="7"/>
      <c r="P5" s="7"/>
      <c r="Q5" s="7"/>
    </row>
    <row r="6" spans="1:20" s="31" customFormat="1" ht="12.5">
      <c r="A6" s="9" t="str">
        <f>'Pagina 1'!A6</f>
        <v>Durata studiilor: 2 ani</v>
      </c>
      <c r="B6" s="11"/>
      <c r="C6" s="7"/>
      <c r="D6" s="8"/>
      <c r="E6" s="7"/>
      <c r="F6" s="7"/>
      <c r="G6" s="7"/>
      <c r="H6" s="7"/>
      <c r="I6" s="7"/>
      <c r="J6" s="7"/>
      <c r="K6" s="7"/>
      <c r="L6" s="7"/>
      <c r="M6" s="7"/>
      <c r="N6" s="7"/>
      <c r="O6" s="7"/>
      <c r="P6" s="7"/>
      <c r="Q6" s="7"/>
    </row>
    <row r="7" spans="1:20" s="31" customFormat="1" ht="12.5">
      <c r="A7" s="9" t="str">
        <f>'Pagina 1'!A7</f>
        <v>Forma de învăţământ: cu frecvență</v>
      </c>
      <c r="B7" s="13"/>
      <c r="C7" s="7"/>
      <c r="D7" s="8"/>
      <c r="E7" s="7"/>
      <c r="F7" s="7"/>
      <c r="G7" s="7"/>
      <c r="H7" s="7"/>
      <c r="I7" s="7"/>
      <c r="J7" s="7"/>
      <c r="K7" s="7"/>
      <c r="L7" s="7"/>
      <c r="M7" s="7"/>
      <c r="N7" s="7"/>
      <c r="O7" s="7"/>
      <c r="P7" s="7"/>
      <c r="Q7" s="7"/>
    </row>
    <row r="8" spans="1:20">
      <c r="A8" s="9" t="str">
        <f>'Pagina 1'!A8</f>
        <v>Valabil începând cu anul I, anul universitar: 2027-2028</v>
      </c>
      <c r="B8" s="50"/>
      <c r="C8" s="4"/>
      <c r="D8" s="2"/>
      <c r="E8" s="4"/>
      <c r="F8" s="4"/>
      <c r="G8" s="4"/>
      <c r="H8" s="4"/>
      <c r="I8" s="4"/>
      <c r="J8" s="5"/>
      <c r="K8" s="5"/>
      <c r="L8" s="5"/>
      <c r="M8" s="5"/>
      <c r="N8" s="6"/>
      <c r="O8" s="4"/>
      <c r="P8" s="5"/>
      <c r="Q8" s="5"/>
      <c r="T8" s="64"/>
    </row>
    <row r="10" spans="1:20">
      <c r="A10" s="227"/>
      <c r="B10" s="227"/>
      <c r="C10" s="227"/>
      <c r="D10" s="227"/>
      <c r="E10" s="4"/>
      <c r="F10" s="4"/>
      <c r="G10" s="4"/>
      <c r="H10" s="4"/>
      <c r="I10" s="4"/>
      <c r="J10" s="228"/>
      <c r="K10" s="228"/>
      <c r="L10" s="228"/>
      <c r="M10" s="228"/>
      <c r="N10" s="228"/>
      <c r="O10" s="228"/>
      <c r="P10" s="228"/>
      <c r="Q10" s="228"/>
      <c r="T10" s="64"/>
    </row>
    <row r="11" spans="1:20" ht="15.5">
      <c r="A11" s="229" t="s">
        <v>68</v>
      </c>
      <c r="B11" s="229"/>
      <c r="C11" s="229"/>
      <c r="D11" s="229"/>
      <c r="E11" s="229"/>
      <c r="F11" s="229"/>
      <c r="G11" s="229"/>
      <c r="H11" s="110"/>
      <c r="I11" s="110"/>
      <c r="J11" s="110"/>
      <c r="K11" s="110"/>
      <c r="L11" s="110"/>
      <c r="M11" s="110"/>
      <c r="N11" s="4"/>
      <c r="O11" s="4"/>
      <c r="P11" s="4"/>
      <c r="Q11" s="4"/>
      <c r="T11" s="64"/>
    </row>
    <row r="12" spans="1:20">
      <c r="A12" s="7"/>
      <c r="B12" s="7"/>
      <c r="C12" s="7"/>
      <c r="D12" s="8"/>
      <c r="E12" s="7"/>
      <c r="F12" s="7"/>
      <c r="G12" s="7"/>
      <c r="H12" s="7"/>
      <c r="I12" s="7"/>
      <c r="J12" s="7"/>
      <c r="K12" s="7"/>
      <c r="L12" s="7"/>
      <c r="M12" s="7"/>
      <c r="N12" s="7"/>
      <c r="O12" s="7"/>
      <c r="P12" s="7"/>
      <c r="Q12" s="7"/>
      <c r="T12" s="64"/>
    </row>
    <row r="14" spans="1:20" ht="47.25" customHeight="1">
      <c r="A14" s="125" t="s">
        <v>19</v>
      </c>
      <c r="B14" s="125" t="s">
        <v>203</v>
      </c>
      <c r="C14" s="125" t="s">
        <v>69</v>
      </c>
      <c r="D14" s="125" t="s">
        <v>70</v>
      </c>
      <c r="E14" s="125" t="s">
        <v>71</v>
      </c>
      <c r="F14" s="141" t="s">
        <v>72</v>
      </c>
    </row>
    <row r="15" spans="1:20" ht="156" customHeight="1">
      <c r="A15" s="191" t="s">
        <v>87</v>
      </c>
      <c r="B15" s="190" t="s">
        <v>170</v>
      </c>
      <c r="C15" s="190" t="s">
        <v>190</v>
      </c>
      <c r="D15" s="190" t="s">
        <v>189</v>
      </c>
      <c r="E15" s="190" t="s">
        <v>191</v>
      </c>
      <c r="F15" s="190" t="s">
        <v>192</v>
      </c>
    </row>
    <row r="16" spans="1:20" ht="143" customHeight="1">
      <c r="A16" s="192" t="s">
        <v>88</v>
      </c>
      <c r="B16" s="190" t="s">
        <v>171</v>
      </c>
      <c r="C16" s="140" t="s">
        <v>193</v>
      </c>
      <c r="D16" s="140" t="s">
        <v>194</v>
      </c>
      <c r="E16" s="140" t="s">
        <v>195</v>
      </c>
      <c r="F16" s="140" t="s">
        <v>239</v>
      </c>
    </row>
    <row r="17" spans="1:27" ht="107" customHeight="1">
      <c r="A17" s="192" t="s">
        <v>89</v>
      </c>
      <c r="B17" s="190" t="s">
        <v>172</v>
      </c>
      <c r="C17" s="140" t="s">
        <v>196</v>
      </c>
      <c r="D17" s="140" t="s">
        <v>197</v>
      </c>
      <c r="E17" s="140" t="s">
        <v>198</v>
      </c>
      <c r="F17" s="140" t="s">
        <v>240</v>
      </c>
    </row>
    <row r="18" spans="1:27" ht="94" customHeight="1">
      <c r="A18" s="192" t="s">
        <v>90</v>
      </c>
      <c r="B18" s="190" t="s">
        <v>173</v>
      </c>
      <c r="C18" s="140" t="s">
        <v>199</v>
      </c>
      <c r="D18" s="140" t="s">
        <v>200</v>
      </c>
      <c r="E18" s="140" t="s">
        <v>201</v>
      </c>
      <c r="F18" s="140" t="s">
        <v>241</v>
      </c>
    </row>
    <row r="19" spans="1:27" ht="118" customHeight="1">
      <c r="A19" s="192" t="s">
        <v>91</v>
      </c>
      <c r="B19" s="190" t="s">
        <v>174</v>
      </c>
      <c r="C19" s="140" t="s">
        <v>202</v>
      </c>
      <c r="D19" s="140" t="s">
        <v>204</v>
      </c>
      <c r="E19" s="140" t="s">
        <v>205</v>
      </c>
      <c r="F19" s="140" t="s">
        <v>242</v>
      </c>
    </row>
    <row r="20" spans="1:27" ht="92.5" customHeight="1">
      <c r="A20" s="192" t="s">
        <v>92</v>
      </c>
      <c r="B20" s="190" t="s">
        <v>175</v>
      </c>
      <c r="C20" s="140" t="s">
        <v>206</v>
      </c>
      <c r="D20" s="140" t="s">
        <v>207</v>
      </c>
      <c r="E20" s="140" t="s">
        <v>208</v>
      </c>
      <c r="F20" s="140" t="s">
        <v>243</v>
      </c>
    </row>
    <row r="21" spans="1:27" ht="79.5" customHeight="1">
      <c r="A21" s="192" t="s">
        <v>93</v>
      </c>
      <c r="B21" s="190" t="s">
        <v>176</v>
      </c>
      <c r="C21" s="140" t="s">
        <v>209</v>
      </c>
      <c r="D21" s="140" t="s">
        <v>210</v>
      </c>
      <c r="E21" s="140" t="s">
        <v>211</v>
      </c>
      <c r="F21" s="140" t="s">
        <v>252</v>
      </c>
    </row>
    <row r="22" spans="1:27" ht="79" customHeight="1">
      <c r="A22" s="192" t="s">
        <v>94</v>
      </c>
      <c r="B22" s="190" t="s">
        <v>177</v>
      </c>
      <c r="C22" s="140" t="s">
        <v>212</v>
      </c>
      <c r="D22" s="140" t="s">
        <v>213</v>
      </c>
      <c r="E22" s="140" t="s">
        <v>214</v>
      </c>
      <c r="F22" s="140" t="s">
        <v>244</v>
      </c>
    </row>
    <row r="23" spans="1:27" ht="88.5" customHeight="1">
      <c r="A23" s="192" t="s">
        <v>95</v>
      </c>
      <c r="B23" s="190" t="s">
        <v>178</v>
      </c>
      <c r="C23" s="140" t="s">
        <v>215</v>
      </c>
      <c r="D23" s="140" t="s">
        <v>216</v>
      </c>
      <c r="E23" s="140" t="s">
        <v>217</v>
      </c>
      <c r="F23" s="140" t="s">
        <v>245</v>
      </c>
    </row>
    <row r="24" spans="1:27" ht="93" customHeight="1">
      <c r="A24" s="192" t="s">
        <v>96</v>
      </c>
      <c r="B24" s="190" t="s">
        <v>179</v>
      </c>
      <c r="C24" s="140" t="s">
        <v>218</v>
      </c>
      <c r="D24" s="140" t="s">
        <v>219</v>
      </c>
      <c r="E24" s="140" t="s">
        <v>220</v>
      </c>
      <c r="F24" s="140" t="s">
        <v>246</v>
      </c>
    </row>
    <row r="25" spans="1:27" ht="118.5" customHeight="1">
      <c r="A25" s="192" t="s">
        <v>97</v>
      </c>
      <c r="B25" s="190" t="s">
        <v>180</v>
      </c>
      <c r="C25" s="140" t="s">
        <v>221</v>
      </c>
      <c r="D25" s="140" t="s">
        <v>222</v>
      </c>
      <c r="E25" s="140" t="s">
        <v>223</v>
      </c>
      <c r="F25" s="140" t="s">
        <v>247</v>
      </c>
    </row>
    <row r="26" spans="1:27" ht="91.5" customHeight="1">
      <c r="A26" s="192" t="s">
        <v>98</v>
      </c>
      <c r="B26" s="190" t="s">
        <v>181</v>
      </c>
      <c r="C26" s="140" t="s">
        <v>224</v>
      </c>
      <c r="D26" s="140" t="s">
        <v>225</v>
      </c>
      <c r="E26" s="140" t="s">
        <v>226</v>
      </c>
      <c r="F26" s="140" t="s">
        <v>248</v>
      </c>
    </row>
    <row r="27" spans="1:27" ht="94" customHeight="1">
      <c r="A27" s="192" t="s">
        <v>85</v>
      </c>
      <c r="B27" s="190" t="s">
        <v>182</v>
      </c>
      <c r="C27" s="140" t="s">
        <v>227</v>
      </c>
      <c r="D27" s="140" t="s">
        <v>228</v>
      </c>
      <c r="E27" s="140" t="s">
        <v>229</v>
      </c>
      <c r="F27" s="140" t="s">
        <v>251</v>
      </c>
    </row>
    <row r="28" spans="1:27" ht="119.5" customHeight="1">
      <c r="A28" s="192" t="s">
        <v>86</v>
      </c>
      <c r="B28" s="190" t="s">
        <v>183</v>
      </c>
      <c r="C28" s="140" t="s">
        <v>230</v>
      </c>
      <c r="D28" s="140" t="s">
        <v>231</v>
      </c>
      <c r="E28" s="140" t="s">
        <v>232</v>
      </c>
      <c r="F28" s="140" t="s">
        <v>250</v>
      </c>
    </row>
    <row r="29" spans="1:27" ht="106" customHeight="1">
      <c r="A29" s="192" t="s">
        <v>99</v>
      </c>
      <c r="B29" s="190" t="s">
        <v>184</v>
      </c>
      <c r="C29" s="140" t="s">
        <v>233</v>
      </c>
      <c r="D29" s="140" t="s">
        <v>234</v>
      </c>
      <c r="E29" s="140" t="s">
        <v>235</v>
      </c>
      <c r="F29" s="140" t="s">
        <v>134</v>
      </c>
    </row>
    <row r="30" spans="1:27" ht="105" customHeight="1">
      <c r="A30" s="192" t="s">
        <v>100</v>
      </c>
      <c r="B30" s="190" t="s">
        <v>185</v>
      </c>
      <c r="C30" s="140" t="s">
        <v>236</v>
      </c>
      <c r="D30" s="140" t="s">
        <v>237</v>
      </c>
      <c r="E30" s="140" t="s">
        <v>238</v>
      </c>
      <c r="F30" s="140" t="s">
        <v>249</v>
      </c>
    </row>
    <row r="31" spans="1:27" ht="19" customHeight="1"/>
    <row r="32" spans="1:27" ht="15" thickBot="1">
      <c r="C32" s="32" t="s">
        <v>266</v>
      </c>
      <c r="D32" s="32"/>
      <c r="E32" s="32"/>
      <c r="F32" s="32"/>
      <c r="G32" s="32"/>
      <c r="H32" s="32"/>
      <c r="I32" s="32"/>
      <c r="J32" s="32"/>
      <c r="K32" s="32"/>
      <c r="L32" s="32"/>
      <c r="M32" s="32"/>
      <c r="N32" s="32"/>
      <c r="O32" s="32"/>
      <c r="P32" s="33"/>
      <c r="Q32" s="34"/>
      <c r="R32" s="33"/>
      <c r="T32" s="51"/>
      <c r="U32" s="51"/>
      <c r="V32" s="50"/>
      <c r="W32" s="80"/>
      <c r="X32" s="77"/>
      <c r="Y32" s="81" t="e">
        <f>SUM(#REF!)</f>
        <v>#REF!</v>
      </c>
      <c r="Z32" s="77"/>
      <c r="AA32" s="82" t="e">
        <f>SUM(#REF!)</f>
        <v>#REF!</v>
      </c>
    </row>
    <row r="33" spans="3:18">
      <c r="C33" s="32" t="s">
        <v>161</v>
      </c>
      <c r="D33" s="32"/>
      <c r="E33" s="32"/>
      <c r="F33" s="32"/>
      <c r="G33" s="32"/>
      <c r="H33" s="32"/>
      <c r="I33" s="32"/>
      <c r="J33" s="32"/>
      <c r="K33" s="32"/>
      <c r="L33" s="32"/>
      <c r="M33" s="32"/>
      <c r="N33" s="32"/>
      <c r="O33" s="32"/>
      <c r="P33" s="34"/>
      <c r="Q33" s="34"/>
      <c r="R33" s="33"/>
    </row>
  </sheetData>
  <mergeCells count="3">
    <mergeCell ref="J10:Q10"/>
    <mergeCell ref="A11:G11"/>
    <mergeCell ref="A10:D10"/>
  </mergeCells>
  <pageMargins left="0.39" right="0.16" top="0.46" bottom="0.49"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Pagina 1</vt:lpstr>
      <vt:lpstr>An I</vt:lpstr>
      <vt:lpstr>An II</vt:lpstr>
      <vt:lpstr>Bilant</vt:lpstr>
      <vt:lpstr>Competente</vt:lpstr>
      <vt:lpstr>Grila competentelor</vt:lpstr>
      <vt:lpstr>Grila rezultatelor învăţării</vt:lpstr>
      <vt:lpstr>'Grila rezultatelor învăţării'!Print_Area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Vatavu Radu-Daniel</dc:creator>
  <cp:lastModifiedBy>Schipor Maria-Doina</cp:lastModifiedBy>
  <cp:lastPrinted>2026-01-29T03:06:48Z</cp:lastPrinted>
  <dcterms:created xsi:type="dcterms:W3CDTF">2025-10-26T16:38:06Z</dcterms:created>
  <dcterms:modified xsi:type="dcterms:W3CDTF">2026-05-03T19:25:21Z</dcterms:modified>
</cp:coreProperties>
</file>