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ty\Downloads\"/>
    </mc:Choice>
  </mc:AlternateContent>
  <xr:revisionPtr revIDLastSave="0" documentId="13_ncr:1_{70CCFC5D-14D3-4CCD-BAB6-EA40DCA8FDE9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pagina 1" sheetId="11" r:id="rId1"/>
    <sheet name="an I" sheetId="2" r:id="rId2"/>
    <sheet name="an II" sheetId="8" r:id="rId3"/>
    <sheet name="an III" sheetId="9" r:id="rId4"/>
    <sheet name="bilant" sheetId="12" r:id="rId5"/>
    <sheet name="competente" sheetId="13" r:id="rId6"/>
    <sheet name="competente detaliate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2" l="1"/>
  <c r="J42" i="8"/>
  <c r="H32" i="12" l="1"/>
  <c r="D23" i="12"/>
  <c r="K13" i="12" l="1"/>
  <c r="F40" i="12" l="1"/>
  <c r="E40" i="12"/>
  <c r="D41" i="12"/>
  <c r="D40" i="12"/>
  <c r="Q42" i="8"/>
  <c r="Q50" i="2"/>
  <c r="J37" i="2"/>
  <c r="L42" i="8" l="1"/>
  <c r="K42" i="8"/>
  <c r="F42" i="8"/>
  <c r="D42" i="8"/>
  <c r="H33" i="12"/>
  <c r="G33" i="12"/>
  <c r="G32" i="12"/>
  <c r="D32" i="12" s="1"/>
  <c r="H31" i="12"/>
  <c r="G31" i="12"/>
  <c r="K8" i="2"/>
  <c r="D8" i="2"/>
  <c r="Q37" i="2"/>
  <c r="K37" i="2"/>
  <c r="E37" i="2"/>
  <c r="L37" i="2" l="1"/>
  <c r="Q28" i="2" l="1"/>
  <c r="D40" i="9" l="1"/>
  <c r="L51" i="9"/>
  <c r="E51" i="9"/>
  <c r="L40" i="9"/>
  <c r="M28" i="9"/>
  <c r="L28" i="9"/>
  <c r="F28" i="9"/>
  <c r="E28" i="9"/>
  <c r="Q53" i="8"/>
  <c r="J53" i="8"/>
  <c r="E53" i="8"/>
  <c r="N50" i="2"/>
  <c r="M50" i="2"/>
  <c r="L50" i="2"/>
  <c r="K50" i="2"/>
  <c r="K28" i="9"/>
  <c r="K40" i="9"/>
  <c r="F40" i="9"/>
  <c r="E40" i="9"/>
  <c r="D28" i="9"/>
  <c r="Q40" i="9"/>
  <c r="J40" i="9"/>
  <c r="Q28" i="9"/>
  <c r="J28" i="9"/>
  <c r="Q51" i="9"/>
  <c r="J51" i="9"/>
  <c r="K51" i="9"/>
  <c r="D51" i="9"/>
  <c r="D53" i="8"/>
  <c r="L53" i="8"/>
  <c r="K53" i="8"/>
  <c r="D50" i="2"/>
  <c r="E50" i="2"/>
  <c r="Q26" i="8"/>
  <c r="J26" i="8"/>
  <c r="M26" i="8"/>
  <c r="L26" i="8"/>
  <c r="K26" i="8"/>
  <c r="F26" i="8"/>
  <c r="E26" i="8"/>
  <c r="D26" i="8"/>
  <c r="D28" i="2"/>
  <c r="M28" i="2"/>
  <c r="K28" i="2"/>
  <c r="F28" i="2"/>
  <c r="J28" i="2"/>
  <c r="E28" i="2"/>
  <c r="L28" i="2"/>
  <c r="J50" i="2"/>
  <c r="D22" i="12" l="1"/>
  <c r="D43" i="9"/>
  <c r="E43" i="9"/>
  <c r="J40" i="2"/>
  <c r="K40" i="2"/>
  <c r="D40" i="2"/>
  <c r="N40" i="2"/>
  <c r="K52" i="9"/>
  <c r="K41" i="9"/>
  <c r="L43" i="9"/>
  <c r="F45" i="8"/>
  <c r="L45" i="8"/>
  <c r="K45" i="8"/>
  <c r="F42" i="12"/>
  <c r="D52" i="9"/>
  <c r="J43" i="9"/>
  <c r="D29" i="9"/>
  <c r="D45" i="8"/>
  <c r="M40" i="2"/>
  <c r="L40" i="2"/>
  <c r="K43" i="8"/>
  <c r="E45" i="8"/>
  <c r="G45" i="8"/>
  <c r="D54" i="8"/>
  <c r="J45" i="8"/>
  <c r="N45" i="8"/>
  <c r="Q45" i="8"/>
  <c r="H41" i="12"/>
  <c r="H40" i="12"/>
  <c r="K51" i="2"/>
  <c r="G40" i="2"/>
  <c r="K38" i="2"/>
  <c r="F40" i="2"/>
  <c r="D29" i="2"/>
  <c r="D42" i="12"/>
  <c r="K29" i="9"/>
  <c r="G15" i="12"/>
  <c r="M43" i="9"/>
  <c r="M45" i="8"/>
  <c r="K43" i="9"/>
  <c r="D26" i="12"/>
  <c r="D43" i="8"/>
  <c r="K54" i="8"/>
  <c r="F43" i="9"/>
  <c r="Q43" i="9"/>
  <c r="D51" i="2"/>
  <c r="D41" i="9"/>
  <c r="Q40" i="2"/>
  <c r="F15" i="12"/>
  <c r="G14" i="12"/>
  <c r="E42" i="12"/>
  <c r="K27" i="8"/>
  <c r="F14" i="12"/>
  <c r="D27" i="8"/>
  <c r="K29" i="2"/>
  <c r="D31" i="12"/>
  <c r="G34" i="12"/>
  <c r="G13" i="12"/>
  <c r="D33" i="12"/>
  <c r="H34" i="12"/>
  <c r="D36" i="12" l="1"/>
  <c r="D44" i="9"/>
  <c r="K44" i="9"/>
  <c r="K46" i="8"/>
  <c r="D46" i="8"/>
  <c r="K41" i="2"/>
  <c r="H42" i="12"/>
  <c r="I40" i="12" s="1"/>
  <c r="D34" i="12"/>
  <c r="E32" i="12" s="1"/>
  <c r="I41" i="12" l="1"/>
  <c r="E33" i="12"/>
  <c r="E31" i="12"/>
  <c r="I42" i="12" l="1"/>
  <c r="E34" i="12"/>
  <c r="D38" i="2"/>
  <c r="D41" i="2" s="1"/>
  <c r="F13" i="12"/>
  <c r="E40" i="2"/>
  <c r="D24" i="12"/>
  <c r="D25" i="12" s="1"/>
  <c r="K12" i="12" l="1"/>
  <c r="E22" i="12" l="1"/>
  <c r="D27" i="12"/>
  <c r="E24" i="12"/>
  <c r="E25" i="12" l="1"/>
</calcChain>
</file>

<file path=xl/sharedStrings.xml><?xml version="1.0" encoding="utf-8"?>
<sst xmlns="http://schemas.openxmlformats.org/spreadsheetml/2006/main" count="681" uniqueCount="348">
  <si>
    <t>Sem. I</t>
  </si>
  <si>
    <t>Sem. II</t>
  </si>
  <si>
    <t>I</t>
  </si>
  <si>
    <t>II</t>
  </si>
  <si>
    <t>III</t>
  </si>
  <si>
    <t>ANUL I</t>
  </si>
  <si>
    <t>Sem. 1</t>
  </si>
  <si>
    <t>Sem. 2</t>
  </si>
  <si>
    <t>C</t>
  </si>
  <si>
    <t>S</t>
  </si>
  <si>
    <t>L</t>
  </si>
  <si>
    <t>P</t>
  </si>
  <si>
    <t>RECTOR,</t>
  </si>
  <si>
    <t>DECAN,</t>
  </si>
  <si>
    <t>ANUL II</t>
  </si>
  <si>
    <t>ANUL III</t>
  </si>
  <si>
    <t>Nr. crt.</t>
  </si>
  <si>
    <t>%</t>
  </si>
  <si>
    <t>Forma verificare</t>
  </si>
  <si>
    <t>Nr. credite</t>
  </si>
  <si>
    <t>Facultatea de Ştiinţe ale Educaţiei</t>
  </si>
  <si>
    <t>Teoria şi metodologia instruirii</t>
  </si>
  <si>
    <t>Fundamentele psihopedagogiei speciale</t>
  </si>
  <si>
    <t>Fundamentele pedagogiei</t>
  </si>
  <si>
    <t>Fundamentele psihologiei</t>
  </si>
  <si>
    <t>Domeniul: Ştiinţe ale Educaţiei</t>
  </si>
  <si>
    <t>Teoria şi metodologia evaluării</t>
  </si>
  <si>
    <t>Psihologia educaţiei</t>
  </si>
  <si>
    <t>Universitatea ,,Ştefan cel Mare" din Suceava</t>
  </si>
  <si>
    <t xml:space="preserve"> A. Discipline fundamentale </t>
  </si>
  <si>
    <t>A. Discipline  fundamentale</t>
  </si>
  <si>
    <t>Total ore discipline obligatorii pe săptămână</t>
  </si>
  <si>
    <t>Total ore discipline opţionale pe saptămână</t>
  </si>
  <si>
    <t>Total ore discipline opţionale pe săptămână</t>
  </si>
  <si>
    <t>A. Discipline fundamentale</t>
  </si>
  <si>
    <t>PLAN  DE ÎNVĂŢĂMÂNT</t>
  </si>
  <si>
    <t>Filosofia educaţiei</t>
  </si>
  <si>
    <t>Total ore discipline facultative pe săpămână</t>
  </si>
  <si>
    <t>Didactica învăţământului special şi integrat</t>
  </si>
  <si>
    <t>Elemente de cultură populară românească</t>
  </si>
  <si>
    <t>Utilizarea calculatorului în activităţi didactice şi de cercetare</t>
  </si>
  <si>
    <t>DISCIPLINE FACULTATIVE</t>
  </si>
  <si>
    <t>Educaţie antreprenorială</t>
  </si>
  <si>
    <t>Conf.univ.dr. Otilia CLIPA</t>
  </si>
  <si>
    <t>COMPETENŢE PROFESIONALE 
DESCRIPTORI DE NIVEL</t>
  </si>
  <si>
    <t xml:space="preserve">C1. Proiectarea unor programe de instruire sau educaţionale adaptate pentru diverse niveluri de vârstă/pregătire şi diverse grupuri ţintă </t>
  </si>
  <si>
    <t xml:space="preserve">C6. Autoevaluarea şi ameliorarea continuă a practicilor profesionale şi a evoluţiei în carieră </t>
  </si>
  <si>
    <t>CUNOŞTINŢE</t>
  </si>
  <si>
    <t>1. Cunoaşterea, înţelegerea conceptelor, teoriilor şi metodelor de bază ale domeniului şi ale ariei de specializare; utilizarea lor adecvată în comunicarea profesională</t>
  </si>
  <si>
    <t>C1.1 Identificarea şi asimilarea principalelor teorii ale învăţării, a conţinuturilor specifice şi a curriculumului disciplinelor predate şi a principalelor orientări metodologice specifice acestor discipline.</t>
  </si>
  <si>
    <t>C3.1 Identificarea şi aplicarea principiilor, rolurilor, funcţiilor şi scopurilor evaluării, precum şi a metodelor şi instrumentelor de evaluare potrivite cu stadiul de dezvoltare psihică, fizică, intelectuală şi afectivă a preşcolarilor/şcolarilor mici.</t>
  </si>
  <si>
    <t>C5.1 Susţinerea/asistarea dezvoltării individuale a preşcolarilor/şcolarilor mici/elevilor, a competenţelor lor sociale şi punerea în practică a regulilor de protejare a sănătăţii şi siguranţei fizice şi mentale a fiecărui preşcolar/şcolar mic/ elev, în mod adecvat.</t>
  </si>
  <si>
    <t>C6.1 Aplicarea metodelor şi tehnicilor adecvate de investigare şi autoevaluare sistematică a practicilor profesionale proprii.</t>
  </si>
  <si>
    <t>2. Utilizarea cunoştinţelor de bază pentru explicarea şi interretarea unor variate tipuri de concepte, situaţii, procese, proiecte etc. asociate domeniului</t>
  </si>
  <si>
    <t xml:space="preserve">C1.2 Utilizarea, interpretarea, prelucrarea şi aplicarea cunoştinţelor de specialitate, psiho-pedagogice şi metodologice în cadrul întregului demers didactic de proiectare a activităţilor instructiv-educative şi a materialelor didactice. </t>
  </si>
  <si>
    <t>C5.2 Promovarea corectitudinii şi justiţiei şi adoptarea unor practici anti-discriminatorii cu privire la gen, rasă, vârstă, religie şi cultură.</t>
  </si>
  <si>
    <t>C6.2 Utilizarea cunoştinţelor de bază pentru a analiza şi interpreta o gamă largă de concepte de specialitate.</t>
  </si>
  <si>
    <t>ABILITĂŢI</t>
  </si>
  <si>
    <t>3. Aplicarea unor principii şi metode de bază pentru rezolvarea de probleme/situaţii bine definite, tipice domeniului în condiţii de asistenţă calificată</t>
  </si>
  <si>
    <t>C1.3 Identificarea și aplicarea principiilor şi strategiilor didactice în proiectarea activităţilor instructiv-educative specifice nivelului de vârstă al grupului cu care se lucrează.</t>
  </si>
  <si>
    <t>C2.3 Aplicarea principiilor şi metodelor didactice specifice activităţilor / disciplinelor predate care să asigure progresul preşcolarilor / şcolarilor mici.</t>
  </si>
  <si>
    <t xml:space="preserve">C3.3 Sesizarea dificultăţilor în adaptare/învăţare întâmpinate de preşcolari/şcolarii mici şi acordarea asistenţei necesare pentru depăşirea lor şi obţinerea progresului în învăţare. </t>
  </si>
  <si>
    <t xml:space="preserve">C5.3 Sesizarea şi analizarea problemelor /dificultăţilor personale ale preşcolarilor/ şcolarilor mici/elevilor/altor grupuri şi categorii de persoane, privind dezvoltarea lor socială şi emoţională şi dirijarea comportamentului acestora pentru eliminarea acestor probleme. </t>
  </si>
  <si>
    <t xml:space="preserve">C6.3 Aplicarea unor metode ştiinţifice specifice ştiinţelor educaţiei în desfăşurarea unor cercetări empirice asupra problemelor educaţionale din grupa de preşcolari/clasa de elevi. </t>
  </si>
  <si>
    <t>4. Utilizarea adecvată de criterii şi metode standard de evaluare pentru a aprecia calitatea, meritele şi limitele unor procese, programe, proiecte, concepte, metode şi teorii</t>
  </si>
  <si>
    <t>C1.4 Raportarea la norme, la standarde şi la obiective curriculare în analiza şi evaluarea documentelor şcolare oficiale, sau pentru autoevaluarea celor proiectate.</t>
  </si>
  <si>
    <t>C2.4 Evaluarea eficacităţii strategiilor utilizate şi a impactului lor asupra şcolarilor mici/preşcolarilor prin raportare la standarde şi obiective enunţate în documentele curriculare.</t>
  </si>
  <si>
    <t>C3.4 Utilizarea informaţiilor obţinute din evaluări pentru o autoanaliză critică a propriei activităţi şi identificarea unor soluţii optime pentru ameliorarea acesteia.</t>
  </si>
  <si>
    <t>C4.4 Utilizarea documentelor programatice ale ministerului/şcolii/grădiniţei ca suport pentru luarea unor decizii manageriale în diferite contexte educaţionale.</t>
  </si>
  <si>
    <t>C5.4 Utilizarea cunoştinţelor privind educaţia personală, antreprenorială, socială şi pentru sănătate la un nivel care îi stimulează pe preşcolari/şcolarii mici/elevi şi care le ridică nivelul de adaptare în rezolvarea unor probleme de viaţă.</t>
  </si>
  <si>
    <t>C6.4 Adoptarea unei abordări interogative şi reflexive privind practica profesională, angajarea în pregătirea profesională şi activitatea de formare continuă.</t>
  </si>
  <si>
    <t>5. Elaborarea de proiecte profesionale cu utilizarea unor principii şi metode consacrate în domeniu</t>
  </si>
  <si>
    <t xml:space="preserve">C1.5 Elaborarea modelelor de proiectare a activităţilor instructiv-educative şi/sau extracurriculare. </t>
  </si>
  <si>
    <t>C3.5 Elaborarea modelelor de înregistrare a rezultatelor evaluărilor, individual şi pentru grupuri, în funcţie de particularităţile de vârstă ale şcolarilor mici/preşcolarilor.</t>
  </si>
  <si>
    <t>C4.5 Elaborarea proiectelor de organizare a spaţiului de învăţare şi a colectivului de şcolari mici/preşcolari şi de utilizare a resurselor existente în diferite contexte precizate.</t>
  </si>
  <si>
    <t xml:space="preserve">C6.5 Elaborarea proiectelor de dezvoltare profesională prin aplicarea unor descoperiri din cercetarea în domeniul ştiinţelor educaţiei. </t>
  </si>
  <si>
    <t>Standarde minime de performanţă pentru evaluarea competenţei</t>
  </si>
  <si>
    <t>Elaborarea unor proiecte pentru activităţile instructiv-educative utilizând conceptele, teoriile, paradigmele, principiile şi metodologiile specifice domeniului ştiinţelor educaţiei sau disciplinelor predate.</t>
  </si>
  <si>
    <t xml:space="preserve">Analiza documentelor/ situaţiilor educaţionale date şi elaborarea unei decizii manageriale pentru acestea. Evidenţierea a cel puţin 2 situaţii concrete, din activitatea proprie, în care s-au manifestat diferite roluri manageriale ale cadrului didactic. </t>
  </si>
  <si>
    <t xml:space="preserve">Elaborarea unui plan de susţinere a politicii de disciplină a unei instituţii şcolare date, incluzând strategii pentru prevenirea agresivităţii. Elaborarea unui plan de susţinere a politicii de manifestare a creativităţii sau de promovare a preşcolarilor/şcolarilor mici/elevilor înalt abilitaţi ai unei instituţii şcolare date, incluzând strategii de afirmare, susţinere şi consacrare a talentelor. </t>
  </si>
  <si>
    <t xml:space="preserve">Elaborarea unui memoriu profesional/raport scris asupra unei situaţii educaţionale/teme date. Argumentarea structurii şi a alegerii metodelor şi instrumentelor de lucru. </t>
  </si>
  <si>
    <t>Descriptori de nivel ai competenţelor transversale</t>
  </si>
  <si>
    <t>Competenţe transversale</t>
  </si>
  <si>
    <t>6. Executarea responsabilă a sarcinilor profesionale, în condiţii de autonomie restransă şi asistenţă calificată</t>
  </si>
  <si>
    <t>CT1. Aplicarea principiilor şi a normelor de deontologie profesională, fundamentate pe opţiuni valorice explicite, specifice specialistului în ştiinţele educaţiei</t>
  </si>
  <si>
    <t xml:space="preserve">Realizarea punctuală a sarcinilor de proiectare şi evaluare a activităţilor instructiv-educative specifice în condiţii de autonomie restrânsă şi de asistenţă calificată </t>
  </si>
  <si>
    <t>7. Familiarizarea cu rolurile şi activităţile specifice muncii în echipă şi distribuirea de sarcini pentru nivelurile subordonate</t>
  </si>
  <si>
    <t>CT2. Cooperarea eficientă în echipe de lucru profesionale, interdisciplinare, specifice desfăşurării proiectelor şi programelor din domeniul ştiinţelor educaţiei</t>
  </si>
  <si>
    <t xml:space="preserve">Rezolvarea sarcinilor simple, specifice muncii în echipă, pentru proiectarea, organizarea şi desfăşurarea unor programe educaţionale. Manifestarea spiritului de echipă, a sincerităţii, a toleranţei, a empatiei şi a respectului în comunicarea şi interacţiunea cu ceilalţi parteneri educaţionali </t>
  </si>
  <si>
    <t>8. Conştientizarea nevoii de formare continuă; utilizarea eficientă a resurselor şi tehnicilor de învăţare pentru dezvoltarea personală şi profesională</t>
  </si>
  <si>
    <t>CT3. Utilizarea metodelor şi tehnicilor eficiente de învăţare pe tot parcursul vieţii, în vedere formării şi dezvoltării profesionale continue</t>
  </si>
  <si>
    <t xml:space="preserve">Elaborarea unui plan de dezvoltare a carierei pe termen mediu şi lung; Manifestarea unei atitudini pozitive, active, creative şi reflexive şi a spiritului critic faţă de profesia didactică şi propria formare continuă. Contribuirea la promovarea imaginii instituţiei şi a propriei profesii prin implicarea în diverse proiecte/programe educaţionale. </t>
  </si>
  <si>
    <t>Forma de învăţământ: cu frecvenţă</t>
  </si>
  <si>
    <t>Cod disciplina USV.FSE.PIPP</t>
  </si>
  <si>
    <t>E</t>
  </si>
  <si>
    <t>DS.01.04</t>
  </si>
  <si>
    <t>DS.02.11</t>
  </si>
  <si>
    <t>2C</t>
  </si>
  <si>
    <t>1C</t>
  </si>
  <si>
    <t>Sem. 3</t>
  </si>
  <si>
    <t>Sem. 4</t>
  </si>
  <si>
    <t>DS.03.03</t>
  </si>
  <si>
    <t>DS.03.04</t>
  </si>
  <si>
    <t xml:space="preserve"> B. Discipline opţionale</t>
  </si>
  <si>
    <t xml:space="preserve"> C. Discipline facultative</t>
  </si>
  <si>
    <t>DS.01.19</t>
  </si>
  <si>
    <t>DS.01.18</t>
  </si>
  <si>
    <t>DS.03.05</t>
  </si>
  <si>
    <t>Sem. 5</t>
  </si>
  <si>
    <t>Sem. 6</t>
  </si>
  <si>
    <t>B. Discipline opţionale</t>
  </si>
  <si>
    <t>C. Discipline facultative</t>
  </si>
  <si>
    <t>DS.06.12</t>
  </si>
  <si>
    <t>DS.05.01</t>
  </si>
  <si>
    <t>Prof. univ. dr. ing. Valentin POPA</t>
  </si>
  <si>
    <t>DIRECTOR DEPARTAMENT,</t>
  </si>
  <si>
    <t>RESPONSABIL PROGRAM,</t>
  </si>
  <si>
    <t>PLAN DE ÎNVĂŢĂMÂNT</t>
  </si>
  <si>
    <t>DIRECTOR DEPARTAMENT</t>
  </si>
  <si>
    <t>Durata studiilor: 3 ani (6 semestre)</t>
  </si>
  <si>
    <t>Structura anului universitar</t>
  </si>
  <si>
    <t>Nr. săptămâni</t>
  </si>
  <si>
    <t xml:space="preserve"> Nr.ore fizice 
pe săptămână*</t>
  </si>
  <si>
    <t>Anul de studii</t>
  </si>
  <si>
    <t>*Discipline obligatorii + opţionale</t>
  </si>
  <si>
    <t>Politici educaționale și sociale</t>
  </si>
  <si>
    <t>DD.01.01</t>
  </si>
  <si>
    <t>DD.01.02</t>
  </si>
  <si>
    <t>DD.01.05</t>
  </si>
  <si>
    <t>DD.03.01</t>
  </si>
  <si>
    <t>Conf. univ. dr. Aurora Adina COLOMEISCHI</t>
  </si>
  <si>
    <t xml:space="preserve">Practică </t>
  </si>
  <si>
    <t xml:space="preserve">DISCIPLINE OBLIGATORII </t>
  </si>
  <si>
    <t>TOTAL Ore program de studiu</t>
  </si>
  <si>
    <t>TOTAL Obligatorii şi opţionale</t>
  </si>
  <si>
    <t>DISCIPLINE ÎN DOMENIU</t>
  </si>
  <si>
    <t>DISCIPLINE DE SPECIALITATE</t>
  </si>
  <si>
    <t>DISCIPLINE COMPLEMENTARE</t>
  </si>
  <si>
    <t>Total nr. ore
fizice</t>
  </si>
  <si>
    <t>Nr. de ore</t>
  </si>
  <si>
    <t>NUMĂR ORE CURS / ORE APLICAŢII</t>
  </si>
  <si>
    <t xml:space="preserve">PLAN  DE ÎNVĂŢĂMÂNT </t>
  </si>
  <si>
    <t>CATEGORIA DISCIPLINEI</t>
  </si>
  <si>
    <t xml:space="preserve">% </t>
  </si>
  <si>
    <t>realizat</t>
  </si>
  <si>
    <t>recom.</t>
  </si>
  <si>
    <t xml:space="preserve">DISCIPLINE OPŢIONALE </t>
  </si>
  <si>
    <t>Curs</t>
  </si>
  <si>
    <t>Aplicaţii</t>
  </si>
  <si>
    <t>Nr.</t>
  </si>
  <si>
    <t>Forma de</t>
  </si>
  <si>
    <t>Nr. forme de verificare</t>
  </si>
  <si>
    <t>Total</t>
  </si>
  <si>
    <t>crt.</t>
  </si>
  <si>
    <t>verificare</t>
  </si>
  <si>
    <t>An I</t>
  </si>
  <si>
    <t>An II</t>
  </si>
  <si>
    <t>An III</t>
  </si>
  <si>
    <t>Examen</t>
  </si>
  <si>
    <t>Colocviu</t>
  </si>
  <si>
    <t>TOTAL</t>
  </si>
  <si>
    <t>I*</t>
  </si>
  <si>
    <t>≥20</t>
  </si>
  <si>
    <t>≥50</t>
  </si>
  <si>
    <t>≥5</t>
  </si>
  <si>
    <t>DS.04.21</t>
  </si>
  <si>
    <t>** Practica pedagogică se efectuează, în funcţie de structura anului şcolar preuniversitar şi presupune participarea studenţilor la activităţile şcolare/extraşcolare din învăţământul de masă şi din învăţământul special</t>
  </si>
  <si>
    <t>Practică pedagogică în învăţământul preşcolar**</t>
  </si>
  <si>
    <t>Procent ore practica</t>
  </si>
  <si>
    <t>realizat %</t>
  </si>
  <si>
    <t>recomandat %</t>
  </si>
  <si>
    <t>Nr. credite min oblig.</t>
  </si>
  <si>
    <t>Practică pentru elaborarea lucrării de licență (48 ore)</t>
  </si>
  <si>
    <t>DS.01.03</t>
  </si>
  <si>
    <t>DS.05.05</t>
  </si>
  <si>
    <t>DS.03.20</t>
  </si>
  <si>
    <t>I* - ore de studiu individual</t>
  </si>
  <si>
    <t>Programul de studiu: Educatie timpurie</t>
  </si>
  <si>
    <t>Practică pedagogică în învăţământul antepreșcolar**</t>
  </si>
  <si>
    <t>Didactica educaţiei fizice şi psihomotorii (învăţământ antepreşcolar şi preșcolar)</t>
  </si>
  <si>
    <t>Programul de studiu: Educație Timpurie</t>
  </si>
  <si>
    <t xml:space="preserve">C2. Realizarea activităţilor specifice procesului instructiv-educativ din învăţământul antepreșcolar şi preşcolar </t>
  </si>
  <si>
    <t>C3. Evaluarea proceselor de învăţare, a rezultatelor şi a progresului înregistrat de antepreşcolari și preșcolari</t>
  </si>
  <si>
    <t xml:space="preserve">C4. Abordarea managerială a grupului de antepreşcolari / preșcolari a procesului de învăţământ şi a activităţilor de învăţare/integrare socială specifice vârstei grupului ţintă </t>
  </si>
  <si>
    <t>C5. Consilierea, orientarea şi asistarea psiho-pedagogică a diverselor categorii de persoane / grupuri educaţionale (preşcolari/ antepreșcolari, familii, profesori, angajaţi etc.)</t>
  </si>
  <si>
    <t>C2.1 Transpunerea în practică a cunoştinţelor privind etapele metodologice de realizare a activităţilor specifice procesului instructiv-educativ din învăţământul preşcolar şi antepreșcolar</t>
  </si>
  <si>
    <t>C4.1 Identificarea diverselor tipuri de resurse educaţionale necesare în diferite contexte specifice învăţământului preşcolar/antepreșcolar.</t>
  </si>
  <si>
    <t>C2.2 Utilizarea cunoştinţelor de specialitate, psiho-pedagogice şi metodologice în realizarea activităţilor instructiv-educative din învăţământul preşcolar şi antepreșcolar.</t>
  </si>
  <si>
    <t xml:space="preserve">C3.2 Utilizarea unei game largi de metode şi instrumente de evaluare, înregistrare, analiză şi comunicare a rezultatelor evaluării, specifice învăţământului preşcolar şi antepreșcolar. </t>
  </si>
  <si>
    <t>C4.2 Operarea cu concepte specifice managementului clasei în diferite situaţii educaţionale specifice învăţământului preşcolar/antepreșcolar.</t>
  </si>
  <si>
    <t xml:space="preserve">C4.3 Utilizarea unor strategii specifice învăţământului preşcolar/antepreșcolar în scopul diferenţierii şi individualizării demersurilor didactice şi adaptării metodelor la nivelul grupului/copilului/șolarului mic. </t>
  </si>
  <si>
    <t>C2.5 Realizarea activităţilor instructiv-educative care să respecte şi să ilustreze principiile şi metodologiile specifice didacticilor aplicate în învăţământul preşcolar şi antepreșcolar.</t>
  </si>
  <si>
    <t>Susţinerea unor activităţi instructiv-educative care să utilizeze strategii şi resurse adecvate unor contexte educaţionale variate, specifice învăţământului preşcolar sau antepreșcolar.</t>
  </si>
  <si>
    <t xml:space="preserve">Elaborarea şi aplicarea unor probe de evaluare pentru activităţile desfăşurate în grădiniţă/disciplinele predate în şcoala antepreșcolară, aprecierea lor şi interpretarea rezultatelor. Argumentarea alegerii metodelor, tehnicilor şi instrumentelor de evaluare utilizate. </t>
  </si>
  <si>
    <t xml:space="preserve">Ocupaţii posibile conform COR:
Asistent de cercetare în pedagogie - 235102; Consilier scolar - 235903; Consilier învatamânt - 235103; Expert învatamânt - 235104; Inspector şcolar - 235105; Mentor - 235902; Profesor în învatamântul prescolar - 234201; Referent de specialitate învatamânt - 235106 </t>
  </si>
  <si>
    <t xml:space="preserve">C5.5 Elaborarea de proiecte educaţionale în vederea optimizării procesului de adaptare şcolară şi socială a preşcolarilor/anpreșcolari </t>
  </si>
  <si>
    <t>Programul de studiu: Educație timpurie</t>
  </si>
  <si>
    <t>Denumirea calificării:
EDUCAȚIE TIMPURIE
Nivelul calificării: LICENŢĂ</t>
  </si>
  <si>
    <t>Jeder Daniela</t>
  </si>
  <si>
    <t>Rusu P</t>
  </si>
  <si>
    <t>Cramariuc G</t>
  </si>
  <si>
    <t>Schipor D</t>
  </si>
  <si>
    <t>Colomeischi A</t>
  </si>
  <si>
    <t>Ignatescu O</t>
  </si>
  <si>
    <t>Colomeischi T</t>
  </si>
  <si>
    <t>Clipa O</t>
  </si>
  <si>
    <t>Duca D</t>
  </si>
  <si>
    <t>Marici M</t>
  </si>
  <si>
    <t>Hrisca O</t>
  </si>
  <si>
    <t>Rsu P/ Clipa O</t>
  </si>
  <si>
    <t>Jeder D</t>
  </si>
  <si>
    <t>1E+2C</t>
  </si>
  <si>
    <t>DS.06.13</t>
  </si>
  <si>
    <t>Craciun Daniela</t>
  </si>
  <si>
    <t>Caliman-Sturza Olga Adriana</t>
  </si>
  <si>
    <t>Covasa</t>
  </si>
  <si>
    <t>DS.06.09</t>
  </si>
  <si>
    <t>Limbă străină - Engleză</t>
  </si>
  <si>
    <t>Istoria pedagogiei românești</t>
  </si>
  <si>
    <t>C Gheorghiu</t>
  </si>
  <si>
    <t>Limbă străină - Franceza</t>
  </si>
  <si>
    <t>Diana Duca</t>
  </si>
  <si>
    <t>Practică pedagogică observativă</t>
  </si>
  <si>
    <t>4E+2C</t>
  </si>
  <si>
    <t xml:space="preserve">Psihopedagogia jocului </t>
  </si>
  <si>
    <t>Bogdan Grosu</t>
  </si>
  <si>
    <t>Tataranu/ Tibu F</t>
  </si>
  <si>
    <t>Tibu /Corbu A</t>
  </si>
  <si>
    <t>DD.02.07</t>
  </si>
  <si>
    <t>5E+1C</t>
  </si>
  <si>
    <t>Colomesichi A</t>
  </si>
  <si>
    <t>Ignatescu</t>
  </si>
  <si>
    <t xml:space="preserve">Hrisca </t>
  </si>
  <si>
    <t>Limbă străină pentru copii - Franceză</t>
  </si>
  <si>
    <t xml:space="preserve">Limbă străină </t>
  </si>
  <si>
    <t xml:space="preserve">Jocuri de mișcare </t>
  </si>
  <si>
    <t xml:space="preserve">Cramariuc G /Vatavu Radu
</t>
  </si>
  <si>
    <t xml:space="preserve">Programul de studiu: EDUCAȚIE TIMPURIE </t>
  </si>
  <si>
    <t xml:space="preserve">Teoria și metodologia curriculumului </t>
  </si>
  <si>
    <t>Metodologia cercetării în științele educației</t>
  </si>
  <si>
    <t>Practică pedagogică în învăţământul antepreșcolar și preșcolar**</t>
  </si>
  <si>
    <t>Valabil începând cu anul universitar: 2021/2022</t>
  </si>
  <si>
    <t>Valabil începând cu anul universitar 2021/2022</t>
  </si>
  <si>
    <t>Conf. univ. dr. Otilia CLIPA</t>
  </si>
  <si>
    <t>Conf. univ. dr. Aurora-Adina COLOMEISCHI</t>
  </si>
  <si>
    <t>Cerinţe pentru obţinerea diplomei de licență:</t>
  </si>
  <si>
    <t>Limbă străină pentru copii - Engleză</t>
  </si>
  <si>
    <t>Educaţie fizică 1 - Activităţi motrice</t>
  </si>
  <si>
    <t>Educaţie fizică 1 - Jocuri de mişcare pentru copii</t>
  </si>
  <si>
    <t>Educaţie fizică 2 - Activităţi motrice</t>
  </si>
  <si>
    <t>Educaţie fizică 2 - Jocuri de mişcare</t>
  </si>
  <si>
    <t>DS.01.06</t>
  </si>
  <si>
    <t>DD.02.08</t>
  </si>
  <si>
    <t>DC.02.14</t>
  </si>
  <si>
    <t>DC.02.15</t>
  </si>
  <si>
    <t>DS.02.20</t>
  </si>
  <si>
    <t>DS.02.21</t>
  </si>
  <si>
    <t>DC.04.19</t>
  </si>
  <si>
    <t>Competenţe profesionale</t>
  </si>
  <si>
    <t>DS.06.08</t>
  </si>
  <si>
    <t>≥70</t>
  </si>
  <si>
    <r>
      <t xml:space="preserve">                                                       </t>
    </r>
    <r>
      <rPr>
        <b/>
        <sz val="10"/>
        <rFont val="Arial"/>
        <family val="2"/>
        <charset val="238"/>
      </rPr>
      <t>TOTAL</t>
    </r>
  </si>
  <si>
    <t>DS.05.03</t>
  </si>
  <si>
    <t>DD.05.04</t>
  </si>
  <si>
    <t>DS.05.06</t>
  </si>
  <si>
    <t>DS.06.07</t>
  </si>
  <si>
    <t>BILANŢ</t>
  </si>
  <si>
    <t xml:space="preserve">      180 credite conform planului de învățământ + 4 credite pentru Educație fizică</t>
  </si>
  <si>
    <t xml:space="preserve">       10 credite la examenul de absolvire</t>
  </si>
  <si>
    <t>DS.05.14</t>
  </si>
  <si>
    <t>DS.05.16</t>
  </si>
  <si>
    <t>DS.05.17</t>
  </si>
  <si>
    <t>DS.06.23</t>
  </si>
  <si>
    <t>DS.05.15</t>
  </si>
  <si>
    <t>DS.06.18</t>
  </si>
  <si>
    <t>DS.06.19</t>
  </si>
  <si>
    <t>DS.05.22</t>
  </si>
  <si>
    <t>3E+4C</t>
  </si>
  <si>
    <t>&gt;15%</t>
  </si>
  <si>
    <t>Valabil începând cu anul universitar: 2022/2023</t>
  </si>
  <si>
    <t>Tehnologii de informațioale și comunicaționale în educație</t>
  </si>
  <si>
    <t xml:space="preserve">Fundamentele educației timpurii </t>
  </si>
  <si>
    <t>Elemente de matematică pentru învățământul antepreșcolar și preșcolar</t>
  </si>
  <si>
    <t>Didactica matematicii în învățământul  preșcolar</t>
  </si>
  <si>
    <t>Educație pentru știință și didactica activităților de cunoaștere științifică (învățământ antepreșcolar și preșcolar)</t>
  </si>
  <si>
    <t>Didactica activităților tematice în învățământul antepreșcolar</t>
  </si>
  <si>
    <t>Pedagogia învățământului antepreșcolar și preșcolar</t>
  </si>
  <si>
    <t>Educație nonformală și didactica activităților extracurriculare</t>
  </si>
  <si>
    <t>Managementul clasei/grupei</t>
  </si>
  <si>
    <t>Didactica activităților artistice și practice în copilăria timpurie</t>
  </si>
  <si>
    <t xml:space="preserve">Integrarea și incluziunea copiilor cu cerințe educaționale speciale. Educație incluzivă. </t>
  </si>
  <si>
    <t>Etică și deontologie profesională</t>
  </si>
  <si>
    <t>DC.06.11</t>
  </si>
  <si>
    <t>Didactica activităților de muzică (învățământ antepreșcolar și preșcolar)</t>
  </si>
  <si>
    <t>Educație și dezvoltare socio-emoțională în copilăria timpurie</t>
  </si>
  <si>
    <t>Limba română</t>
  </si>
  <si>
    <t>Literatură pentru copii</t>
  </si>
  <si>
    <t>Parteneriatul educațional și relația cu comunitatea</t>
  </si>
  <si>
    <t>Consiliere educațională</t>
  </si>
  <si>
    <t>Educație interculturală</t>
  </si>
  <si>
    <t>Elemente de logopedie și intervenții remediale precoce</t>
  </si>
  <si>
    <t>Arte creative în educația timpurie</t>
  </si>
  <si>
    <t xml:space="preserve"> Parenting și consilierea familiei</t>
  </si>
  <si>
    <t>DD.02.09</t>
  </si>
  <si>
    <t>DS.02.12</t>
  </si>
  <si>
    <t>DC.02.16</t>
  </si>
  <si>
    <t>DS.04.16</t>
  </si>
  <si>
    <t>DS.04.17</t>
  </si>
  <si>
    <t>DC.04.20</t>
  </si>
  <si>
    <t>DC.04.21</t>
  </si>
  <si>
    <t>DS.05.02</t>
  </si>
  <si>
    <t>6E+3C</t>
  </si>
  <si>
    <t>2E</t>
  </si>
  <si>
    <t>6E+2C</t>
  </si>
  <si>
    <t>Psihopedagogia dificultăților de învățare</t>
  </si>
  <si>
    <t>Socializarea și incluziunea copiilor la nivel antepreșcolar</t>
  </si>
  <si>
    <t>Strategii de dezvoltare personală în copilăria timpurie</t>
  </si>
  <si>
    <t>Perspective asupra dezvoltării copilului</t>
  </si>
  <si>
    <t>DD.03.02</t>
  </si>
  <si>
    <t>DD.04.09</t>
  </si>
  <si>
    <t>Didactica domeniului Limbă și Comunicare (învățământ preșcolar) .Didactica activităților de limbă și comunicare în învățământul antepreșcolar</t>
  </si>
  <si>
    <t>Sănătate și nutriție  în copilăria timpurie I</t>
  </si>
  <si>
    <t>Sociologia educației</t>
  </si>
  <si>
    <t>Tehici de muncă intelectuală</t>
  </si>
  <si>
    <t>DD.02.10</t>
  </si>
  <si>
    <t>DS.02.13</t>
  </si>
  <si>
    <t>DC.02.17</t>
  </si>
  <si>
    <t>DS.04.07</t>
  </si>
  <si>
    <t>DS.04.10</t>
  </si>
  <si>
    <t>DS.04.15</t>
  </si>
  <si>
    <t>DS06,10</t>
  </si>
  <si>
    <t>6E+1C</t>
  </si>
  <si>
    <t>3E+3C</t>
  </si>
  <si>
    <t>4E+5C</t>
  </si>
  <si>
    <t>1E+1C</t>
  </si>
  <si>
    <t>DS.04.06</t>
  </si>
  <si>
    <t>DS 04.08</t>
  </si>
  <si>
    <t>DS.04.09</t>
  </si>
  <si>
    <t>DC.04.11</t>
  </si>
  <si>
    <t>DC.03.12</t>
  </si>
  <si>
    <t>DS.03.13</t>
  </si>
  <si>
    <t>DS.04.14</t>
  </si>
  <si>
    <t>DC.04.18</t>
  </si>
  <si>
    <t>Neuropsihologie infantilă și sanatate la vârstele mici</t>
  </si>
  <si>
    <r>
      <t>Sănătate și nutriție  în copilăria timpurie II /</t>
    </r>
    <r>
      <rPr>
        <sz val="8"/>
        <color rgb="FFFF0000"/>
        <rFont val="Arial"/>
        <family val="2"/>
      </rPr>
      <t xml:space="preserve"> Educație pentru sănătate, igienă și măsuri de prim ajutor</t>
    </r>
  </si>
  <si>
    <t>4E+1C</t>
  </si>
  <si>
    <t>4E+3C</t>
  </si>
  <si>
    <t>4E+4C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</si>
</sst>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  <charset val="238"/>
    </font>
    <font>
      <b/>
      <sz val="8"/>
      <color indexed="8"/>
      <name val="Calibri"/>
      <family val="2"/>
    </font>
    <font>
      <b/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4"/>
      <name val="Arial"/>
      <family val="2"/>
      <charset val="238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5" fillId="0" borderId="0" xfId="0" applyFont="1"/>
    <xf numFmtId="0" fontId="14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5" borderId="0" xfId="0" applyFont="1" applyFill="1"/>
    <xf numFmtId="0" fontId="22" fillId="0" borderId="0" xfId="0" applyFont="1" applyAlignment="1">
      <alignment horizontal="justify" vertical="top"/>
    </xf>
    <xf numFmtId="0" fontId="21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top" wrapText="1"/>
    </xf>
    <xf numFmtId="2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4" borderId="0" xfId="0" applyFont="1" applyFill="1"/>
    <xf numFmtId="0" fontId="18" fillId="0" borderId="0" xfId="0" applyFont="1" applyAlignment="1">
      <alignment vertical="top"/>
    </xf>
    <xf numFmtId="0" fontId="23" fillId="0" borderId="0" xfId="0" applyFont="1"/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top" wrapText="1"/>
    </xf>
    <xf numFmtId="2" fontId="18" fillId="0" borderId="1" xfId="0" applyNumberFormat="1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justify" vertical="top" wrapText="1"/>
    </xf>
    <xf numFmtId="0" fontId="18" fillId="4" borderId="1" xfId="0" applyFont="1" applyFill="1" applyBorder="1" applyAlignment="1">
      <alignment horizontal="center" vertical="top" wrapText="1"/>
    </xf>
    <xf numFmtId="2" fontId="18" fillId="4" borderId="1" xfId="0" applyNumberFormat="1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/>
    <xf numFmtId="0" fontId="8" fillId="0" borderId="1" xfId="0" applyFont="1" applyBorder="1" applyAlignment="1">
      <alignment horizontal="right"/>
    </xf>
    <xf numFmtId="0" fontId="6" fillId="4" borderId="0" xfId="0" applyFont="1" applyFill="1" applyAlignment="1">
      <alignment horizontal="centerContinuous"/>
    </xf>
    <xf numFmtId="0" fontId="3" fillId="4" borderId="0" xfId="0" applyFont="1" applyFill="1" applyAlignment="1">
      <alignment horizontal="centerContinuous"/>
    </xf>
    <xf numFmtId="0" fontId="3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8" fillId="4" borderId="0" xfId="0" applyFont="1" applyFill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10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opLeftCell="A4" zoomScaleNormal="100" workbookViewId="0">
      <selection activeCell="P18" sqref="P18"/>
    </sheetView>
  </sheetViews>
  <sheetFormatPr defaultColWidth="9.109375" defaultRowHeight="13.2" x14ac:dyDescent="0.25"/>
  <cols>
    <col min="1" max="1" width="45.33203125" style="4" customWidth="1"/>
    <col min="2" max="2" width="4.6640625" style="4" hidden="1" customWidth="1"/>
    <col min="3" max="3" width="9.109375" style="4" hidden="1" customWidth="1"/>
    <col min="4" max="4" width="39.6640625" style="4" customWidth="1"/>
    <col min="5" max="5" width="0.33203125" style="4" hidden="1" customWidth="1"/>
    <col min="6" max="11" width="9.109375" style="4" hidden="1" customWidth="1"/>
    <col min="12" max="16384" width="9.109375" style="4"/>
  </cols>
  <sheetData>
    <row r="1" spans="1:12" x14ac:dyDescent="0.25">
      <c r="A1" s="126" t="s">
        <v>28</v>
      </c>
      <c r="B1" s="126"/>
      <c r="C1" s="126"/>
      <c r="D1" s="126"/>
    </row>
    <row r="2" spans="1:12" x14ac:dyDescent="0.25">
      <c r="A2" s="126" t="s">
        <v>20</v>
      </c>
      <c r="B2" s="126"/>
      <c r="C2" s="126"/>
      <c r="D2" s="126"/>
    </row>
    <row r="3" spans="1:12" x14ac:dyDescent="0.25">
      <c r="A3" s="36"/>
      <c r="B3" s="36"/>
      <c r="C3" s="36"/>
      <c r="D3" s="36"/>
    </row>
    <row r="4" spans="1:12" x14ac:dyDescent="0.25">
      <c r="A4" s="36"/>
      <c r="B4" s="36"/>
      <c r="C4" s="36"/>
      <c r="D4" s="36"/>
    </row>
    <row r="5" spans="1:12" x14ac:dyDescent="0.25">
      <c r="A5" s="36"/>
      <c r="B5" s="36"/>
      <c r="C5" s="36"/>
      <c r="D5" s="36"/>
    </row>
    <row r="6" spans="1:12" ht="30.75" customHeight="1" x14ac:dyDescent="0.3">
      <c r="A6" s="127" t="s">
        <v>117</v>
      </c>
      <c r="B6" s="127"/>
      <c r="C6" s="127"/>
      <c r="D6" s="127"/>
      <c r="E6" s="128"/>
      <c r="F6" s="128"/>
      <c r="G6" s="128"/>
      <c r="H6" s="128"/>
      <c r="I6" s="128"/>
      <c r="J6" s="128"/>
      <c r="K6" s="128"/>
      <c r="L6" s="128"/>
    </row>
    <row r="7" spans="1:12" ht="14.25" customHeight="1" x14ac:dyDescent="0.25">
      <c r="A7" s="18"/>
      <c r="B7" s="18"/>
      <c r="C7" s="18"/>
      <c r="D7" s="18"/>
    </row>
    <row r="8" spans="1:12" x14ac:dyDescent="0.25">
      <c r="A8" s="123"/>
      <c r="B8" s="123"/>
      <c r="C8" s="123"/>
      <c r="D8" s="123"/>
    </row>
    <row r="9" spans="1:12" ht="14.25" customHeight="1" x14ac:dyDescent="0.25">
      <c r="A9" s="123" t="s">
        <v>25</v>
      </c>
      <c r="B9" s="124"/>
      <c r="C9" s="124"/>
      <c r="D9" s="124"/>
    </row>
    <row r="10" spans="1:12" ht="14.25" customHeight="1" x14ac:dyDescent="0.25">
      <c r="A10" s="123" t="s">
        <v>237</v>
      </c>
      <c r="B10" s="123"/>
      <c r="C10" s="123"/>
      <c r="D10" s="123"/>
    </row>
    <row r="11" spans="1:12" ht="14.25" customHeight="1" x14ac:dyDescent="0.25">
      <c r="A11" s="123" t="s">
        <v>92</v>
      </c>
      <c r="B11" s="123"/>
      <c r="C11" s="123"/>
      <c r="D11" s="123"/>
    </row>
    <row r="12" spans="1:12" ht="14.25" customHeight="1" x14ac:dyDescent="0.25">
      <c r="A12" s="123" t="s">
        <v>119</v>
      </c>
      <c r="B12" s="123"/>
      <c r="C12" s="123"/>
      <c r="D12" s="123"/>
    </row>
    <row r="13" spans="1:12" ht="14.25" customHeight="1" x14ac:dyDescent="0.25">
      <c r="A13" s="123" t="s">
        <v>241</v>
      </c>
      <c r="B13" s="124"/>
      <c r="C13" s="124"/>
      <c r="D13" s="124"/>
    </row>
    <row r="14" spans="1:12" x14ac:dyDescent="0.25">
      <c r="A14" s="80"/>
      <c r="B14" s="50"/>
      <c r="C14" s="50"/>
      <c r="D14" s="50"/>
    </row>
    <row r="16" spans="1:12" ht="15.75" customHeight="1" x14ac:dyDescent="0.25"/>
    <row r="18" spans="1:7" ht="57.75" customHeight="1" x14ac:dyDescent="0.25"/>
    <row r="19" spans="1:7" ht="12.75" customHeight="1" x14ac:dyDescent="0.25">
      <c r="A19" s="36" t="s">
        <v>245</v>
      </c>
      <c r="B19" s="80"/>
      <c r="C19" s="80"/>
    </row>
    <row r="20" spans="1:7" ht="12.75" customHeight="1" x14ac:dyDescent="0.25">
      <c r="B20" s="50"/>
      <c r="C20" s="50"/>
    </row>
    <row r="21" spans="1:7" ht="12.75" customHeight="1" x14ac:dyDescent="0.25">
      <c r="A21" s="125" t="s">
        <v>267</v>
      </c>
      <c r="B21" s="125"/>
      <c r="C21" s="125"/>
      <c r="D21" s="125"/>
      <c r="E21" s="125"/>
      <c r="F21" s="125"/>
      <c r="G21" s="125"/>
    </row>
    <row r="22" spans="1:7" ht="12.75" customHeight="1" x14ac:dyDescent="0.25">
      <c r="A22" s="124" t="s">
        <v>268</v>
      </c>
      <c r="B22" s="124"/>
      <c r="C22" s="124"/>
      <c r="D22" s="124"/>
      <c r="E22" s="124"/>
      <c r="F22" s="124"/>
      <c r="G22" s="124"/>
    </row>
    <row r="28" spans="1:7" x14ac:dyDescent="0.25">
      <c r="D28" s="22"/>
    </row>
    <row r="29" spans="1:7" ht="25.5" customHeight="1" x14ac:dyDescent="0.25">
      <c r="D29" s="22"/>
    </row>
    <row r="30" spans="1:7" x14ac:dyDescent="0.25">
      <c r="D30" s="22"/>
    </row>
    <row r="31" spans="1:7" x14ac:dyDescent="0.25">
      <c r="D31" s="22"/>
    </row>
    <row r="35" spans="1:17" x14ac:dyDescent="0.25">
      <c r="A35" s="50"/>
      <c r="B35" s="50"/>
      <c r="C35" s="50"/>
      <c r="D35" s="50"/>
    </row>
    <row r="37" spans="1:17" x14ac:dyDescent="0.25">
      <c r="A37" s="22"/>
      <c r="B37" s="22"/>
      <c r="C37" s="22"/>
      <c r="D37" s="36"/>
    </row>
    <row r="38" spans="1:17" ht="78" customHeight="1" x14ac:dyDescent="0.25">
      <c r="A38" s="22"/>
      <c r="B38" s="22"/>
      <c r="C38" s="22"/>
    </row>
    <row r="39" spans="1:17" x14ac:dyDescent="0.25">
      <c r="A39" s="122" t="s">
        <v>12</v>
      </c>
      <c r="B39" s="122"/>
      <c r="C39" s="122"/>
      <c r="D39" s="22" t="s">
        <v>13</v>
      </c>
    </row>
    <row r="40" spans="1:17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x14ac:dyDescent="0.25">
      <c r="A41" s="122" t="s">
        <v>114</v>
      </c>
      <c r="B41" s="122"/>
      <c r="C41" s="122"/>
      <c r="D41" s="22" t="s">
        <v>130</v>
      </c>
    </row>
    <row r="42" spans="1:17" x14ac:dyDescent="0.25">
      <c r="C42" s="22"/>
    </row>
    <row r="44" spans="1:17" x14ac:dyDescent="0.25">
      <c r="A44" s="22" t="s">
        <v>115</v>
      </c>
      <c r="B44" s="122" t="s">
        <v>118</v>
      </c>
      <c r="C44" s="122"/>
      <c r="D44" s="22" t="s">
        <v>116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4.25" hidden="1" customHeight="1" x14ac:dyDescent="0.25">
      <c r="B45" s="122"/>
      <c r="C45" s="122"/>
      <c r="D45" s="22"/>
    </row>
    <row r="47" spans="1:17" x14ac:dyDescent="0.25">
      <c r="A47" s="21" t="s">
        <v>43</v>
      </c>
      <c r="B47" s="21"/>
      <c r="C47" s="21"/>
      <c r="D47" s="21" t="s">
        <v>43</v>
      </c>
    </row>
    <row r="49" spans="1:4" x14ac:dyDescent="0.25">
      <c r="A49" s="117"/>
      <c r="B49" s="117"/>
      <c r="C49" s="117"/>
      <c r="D49" s="117"/>
    </row>
    <row r="50" spans="1:4" x14ac:dyDescent="0.25">
      <c r="A50" s="117"/>
      <c r="B50" s="117"/>
      <c r="C50" s="117"/>
      <c r="D50" s="117"/>
    </row>
    <row r="51" spans="1:4" x14ac:dyDescent="0.25">
      <c r="B51" s="36"/>
      <c r="C51" s="36"/>
    </row>
  </sheetData>
  <mergeCells count="15">
    <mergeCell ref="A10:D10"/>
    <mergeCell ref="A11:D11"/>
    <mergeCell ref="A12:D12"/>
    <mergeCell ref="A1:D1"/>
    <mergeCell ref="A2:D2"/>
    <mergeCell ref="A8:D8"/>
    <mergeCell ref="A9:D9"/>
    <mergeCell ref="A6:L6"/>
    <mergeCell ref="B45:C45"/>
    <mergeCell ref="A13:D13"/>
    <mergeCell ref="A39:C39"/>
    <mergeCell ref="A41:C41"/>
    <mergeCell ref="B44:C44"/>
    <mergeCell ref="A21:G21"/>
    <mergeCell ref="A22:G22"/>
  </mergeCells>
  <phoneticPr fontId="16" type="noConversion"/>
  <pageMargins left="0.55118110236220474" right="0.35433070866141736" top="0.19685039370078741" bottom="0.1968503937007874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63"/>
  <sheetViews>
    <sheetView topLeftCell="A9" zoomScaleNormal="100" workbookViewId="0">
      <selection activeCell="W22" sqref="W22"/>
    </sheetView>
  </sheetViews>
  <sheetFormatPr defaultColWidth="9.109375" defaultRowHeight="13.2" x14ac:dyDescent="0.25"/>
  <cols>
    <col min="1" max="1" width="3.33203125" style="1" customWidth="1"/>
    <col min="2" max="2" width="34.33203125" style="4" customWidth="1"/>
    <col min="3" max="3" width="15.6640625" style="21" customWidth="1"/>
    <col min="4" max="4" width="2.6640625" style="3" customWidth="1"/>
    <col min="5" max="5" width="2.88671875" style="3" customWidth="1"/>
    <col min="6" max="7" width="2.33203125" style="3" customWidth="1"/>
    <col min="8" max="8" width="3.109375" style="3" customWidth="1"/>
    <col min="9" max="9" width="6.6640625" style="3" customWidth="1"/>
    <col min="10" max="10" width="4.6640625" style="3" customWidth="1"/>
    <col min="11" max="12" width="3" style="3" customWidth="1"/>
    <col min="13" max="13" width="2.44140625" style="3" customWidth="1"/>
    <col min="14" max="14" width="2.6640625" style="3" customWidth="1"/>
    <col min="15" max="15" width="3.5546875" style="3" bestFit="1" customWidth="1"/>
    <col min="16" max="16" width="6.5546875" style="3" customWidth="1"/>
    <col min="17" max="17" width="5.5546875" style="3" customWidth="1"/>
    <col min="18" max="18" width="17.6640625" style="4" hidden="1" customWidth="1"/>
    <col min="19" max="16384" width="9.109375" style="4"/>
  </cols>
  <sheetData>
    <row r="1" spans="1:20" ht="13.5" customHeight="1" x14ac:dyDescent="0.25">
      <c r="A1" s="139" t="s">
        <v>28</v>
      </c>
      <c r="B1" s="139"/>
      <c r="C1" s="139"/>
      <c r="D1" s="21"/>
      <c r="E1" s="21"/>
      <c r="F1" s="21"/>
      <c r="G1" s="21"/>
      <c r="H1" s="21"/>
      <c r="I1" s="142"/>
      <c r="J1" s="142"/>
      <c r="K1" s="142"/>
      <c r="L1" s="142"/>
      <c r="M1" s="142"/>
      <c r="N1" s="142"/>
      <c r="O1" s="142"/>
      <c r="P1" s="142"/>
      <c r="Q1" s="142"/>
      <c r="R1" s="18"/>
    </row>
    <row r="2" spans="1:20" x14ac:dyDescent="0.25">
      <c r="A2" s="139" t="s">
        <v>20</v>
      </c>
      <c r="B2" s="139"/>
      <c r="R2" s="22"/>
    </row>
    <row r="3" spans="1:20" s="6" customFormat="1" ht="24" customHeight="1" x14ac:dyDescent="0.3">
      <c r="A3" s="127" t="s">
        <v>35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20" ht="9.75" customHeight="1" x14ac:dyDescent="0.3">
      <c r="A4" s="17"/>
      <c r="B4" s="6"/>
      <c r="C4" s="2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0" x14ac:dyDescent="0.25">
      <c r="A5" s="139" t="s">
        <v>25</v>
      </c>
      <c r="B5" s="139"/>
      <c r="D5" s="23"/>
      <c r="E5" s="23"/>
      <c r="F5" s="23"/>
      <c r="G5" s="23"/>
      <c r="H5" s="23"/>
      <c r="I5" s="144"/>
      <c r="J5" s="144"/>
      <c r="K5" s="144"/>
      <c r="L5" s="144"/>
      <c r="M5" s="144"/>
      <c r="N5" s="144"/>
      <c r="O5" s="144"/>
      <c r="P5" s="144"/>
      <c r="Q5" s="142"/>
    </row>
    <row r="6" spans="1:20" x14ac:dyDescent="0.25">
      <c r="A6" s="139" t="s">
        <v>196</v>
      </c>
      <c r="B6" s="139"/>
      <c r="C6" s="139"/>
      <c r="D6" s="139"/>
      <c r="E6" s="139"/>
      <c r="F6" s="139"/>
      <c r="G6" s="139"/>
      <c r="H6" s="139"/>
      <c r="I6" s="139"/>
      <c r="J6" s="16"/>
      <c r="K6" s="16"/>
      <c r="L6" s="16"/>
      <c r="M6" s="16"/>
      <c r="N6" s="16"/>
      <c r="O6" s="16"/>
      <c r="P6" s="16"/>
      <c r="Q6" s="16"/>
      <c r="R6" s="18"/>
    </row>
    <row r="7" spans="1:20" x14ac:dyDescent="0.25">
      <c r="A7" s="139" t="s">
        <v>92</v>
      </c>
      <c r="B7" s="139"/>
    </row>
    <row r="8" spans="1:20" x14ac:dyDescent="0.25">
      <c r="A8" s="139" t="s">
        <v>119</v>
      </c>
      <c r="B8" s="139"/>
      <c r="D8" s="46">
        <f>SUMIFS(D9:D97,C9:C97,"DS*")</f>
        <v>8</v>
      </c>
      <c r="E8" s="46"/>
      <c r="F8" s="46"/>
      <c r="G8" s="46"/>
      <c r="H8" s="46"/>
      <c r="I8" s="46"/>
      <c r="J8" s="46"/>
      <c r="K8" s="46">
        <f>SUMIFS(K9:K97,C9:C97,"DS*")</f>
        <v>5</v>
      </c>
      <c r="L8" s="46"/>
    </row>
    <row r="9" spans="1:20" ht="15.75" customHeight="1" x14ac:dyDescent="0.25">
      <c r="A9" s="139" t="s">
        <v>279</v>
      </c>
      <c r="B9" s="139"/>
      <c r="C9" s="139"/>
    </row>
    <row r="10" spans="1:20" s="6" customFormat="1" ht="32.25" customHeight="1" x14ac:dyDescent="0.3">
      <c r="A10" s="127" t="s">
        <v>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</row>
    <row r="11" spans="1:20" ht="11.25" customHeight="1" x14ac:dyDescent="0.25">
      <c r="A11" s="24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0" s="1" customFormat="1" ht="13.5" customHeight="1" x14ac:dyDescent="0.2">
      <c r="A12" s="130" t="s">
        <v>16</v>
      </c>
      <c r="B12" s="141" t="s">
        <v>29</v>
      </c>
      <c r="C12" s="130" t="s">
        <v>93</v>
      </c>
      <c r="D12" s="141" t="s">
        <v>6</v>
      </c>
      <c r="E12" s="141"/>
      <c r="F12" s="141"/>
      <c r="G12" s="141"/>
      <c r="H12" s="141"/>
      <c r="I12" s="141"/>
      <c r="J12" s="141"/>
      <c r="K12" s="141" t="s">
        <v>7</v>
      </c>
      <c r="L12" s="141"/>
      <c r="M12" s="141"/>
      <c r="N12" s="141"/>
      <c r="O12" s="141"/>
      <c r="P12" s="141"/>
      <c r="Q12" s="141"/>
    </row>
    <row r="13" spans="1:20" s="1" customFormat="1" ht="10.199999999999999" x14ac:dyDescent="0.2">
      <c r="A13" s="130"/>
      <c r="B13" s="141"/>
      <c r="C13" s="130"/>
      <c r="D13" s="135" t="s">
        <v>8</v>
      </c>
      <c r="E13" s="135" t="s">
        <v>9</v>
      </c>
      <c r="F13" s="135" t="s">
        <v>10</v>
      </c>
      <c r="G13" s="135" t="s">
        <v>11</v>
      </c>
      <c r="H13" s="135" t="s">
        <v>161</v>
      </c>
      <c r="I13" s="135" t="s">
        <v>18</v>
      </c>
      <c r="J13" s="135" t="s">
        <v>19</v>
      </c>
      <c r="K13" s="135" t="s">
        <v>8</v>
      </c>
      <c r="L13" s="135" t="s">
        <v>9</v>
      </c>
      <c r="M13" s="135" t="s">
        <v>10</v>
      </c>
      <c r="N13" s="135" t="s">
        <v>11</v>
      </c>
      <c r="O13" s="135" t="s">
        <v>161</v>
      </c>
      <c r="P13" s="135" t="s">
        <v>18</v>
      </c>
      <c r="Q13" s="135" t="s">
        <v>19</v>
      </c>
    </row>
    <row r="14" spans="1:20" s="1" customFormat="1" ht="12.9" customHeight="1" x14ac:dyDescent="0.2">
      <c r="A14" s="130"/>
      <c r="B14" s="141"/>
      <c r="C14" s="130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</row>
    <row r="15" spans="1:20" s="1" customFormat="1" ht="13.5" customHeight="1" x14ac:dyDescent="0.2">
      <c r="A15" s="28">
        <v>1</v>
      </c>
      <c r="B15" s="41" t="s">
        <v>23</v>
      </c>
      <c r="C15" s="48" t="s">
        <v>126</v>
      </c>
      <c r="D15" s="28">
        <v>2</v>
      </c>
      <c r="E15" s="28">
        <v>2</v>
      </c>
      <c r="F15" s="28"/>
      <c r="G15" s="28"/>
      <c r="H15" s="28"/>
      <c r="I15" s="28" t="s">
        <v>94</v>
      </c>
      <c r="J15" s="28">
        <v>5</v>
      </c>
      <c r="K15" s="28"/>
      <c r="L15" s="28"/>
      <c r="M15" s="28"/>
      <c r="N15" s="28"/>
      <c r="O15" s="28"/>
      <c r="P15" s="28"/>
      <c r="Q15" s="28"/>
      <c r="R15" s="1" t="s">
        <v>198</v>
      </c>
      <c r="S15" s="33"/>
      <c r="T15" s="33"/>
    </row>
    <row r="16" spans="1:20" s="1" customFormat="1" ht="13.5" customHeight="1" x14ac:dyDescent="0.2">
      <c r="A16" s="28">
        <v>2</v>
      </c>
      <c r="B16" s="41" t="s">
        <v>24</v>
      </c>
      <c r="C16" s="48" t="s">
        <v>127</v>
      </c>
      <c r="D16" s="28">
        <v>2</v>
      </c>
      <c r="E16" s="28">
        <v>1</v>
      </c>
      <c r="F16" s="28"/>
      <c r="G16" s="28"/>
      <c r="H16" s="28"/>
      <c r="I16" s="28" t="s">
        <v>94</v>
      </c>
      <c r="J16" s="28">
        <v>5</v>
      </c>
      <c r="K16" s="28"/>
      <c r="L16" s="28"/>
      <c r="M16" s="28"/>
      <c r="N16" s="28"/>
      <c r="O16" s="28"/>
      <c r="P16" s="28"/>
      <c r="Q16" s="28"/>
      <c r="R16" s="1" t="s">
        <v>199</v>
      </c>
      <c r="S16" s="33"/>
      <c r="T16" s="33"/>
    </row>
    <row r="17" spans="1:20" s="1" customFormat="1" ht="20.399999999999999" x14ac:dyDescent="0.2">
      <c r="A17" s="28">
        <v>3</v>
      </c>
      <c r="B17" s="51" t="s">
        <v>280</v>
      </c>
      <c r="C17" s="48" t="s">
        <v>173</v>
      </c>
      <c r="D17" s="48">
        <v>2</v>
      </c>
      <c r="E17" s="48"/>
      <c r="F17" s="48">
        <v>2</v>
      </c>
      <c r="G17" s="48"/>
      <c r="H17" s="48"/>
      <c r="I17" s="48" t="s">
        <v>8</v>
      </c>
      <c r="J17" s="48">
        <v>5</v>
      </c>
      <c r="K17" s="48"/>
      <c r="L17" s="48"/>
      <c r="M17" s="48"/>
      <c r="N17" s="48"/>
      <c r="O17" s="48"/>
      <c r="P17" s="48"/>
      <c r="Q17" s="48"/>
      <c r="R17" s="1" t="s">
        <v>200</v>
      </c>
      <c r="S17" s="33"/>
      <c r="T17" s="33"/>
    </row>
    <row r="18" spans="1:20" s="1" customFormat="1" ht="10.199999999999999" x14ac:dyDescent="0.2">
      <c r="A18" s="28">
        <v>4</v>
      </c>
      <c r="B18" s="52" t="s">
        <v>27</v>
      </c>
      <c r="C18" s="48" t="s">
        <v>95</v>
      </c>
      <c r="D18" s="28">
        <v>2</v>
      </c>
      <c r="E18" s="28">
        <v>1</v>
      </c>
      <c r="F18" s="28"/>
      <c r="G18" s="28"/>
      <c r="H18" s="28"/>
      <c r="I18" s="28" t="s">
        <v>94</v>
      </c>
      <c r="J18" s="28">
        <v>5</v>
      </c>
      <c r="K18" s="28"/>
      <c r="L18" s="28"/>
      <c r="M18" s="28"/>
      <c r="N18" s="28"/>
      <c r="O18" s="28"/>
      <c r="P18" s="28"/>
      <c r="Q18" s="28"/>
      <c r="R18" s="1" t="s">
        <v>201</v>
      </c>
      <c r="S18" s="33"/>
      <c r="T18" s="33"/>
    </row>
    <row r="19" spans="1:20" s="1" customFormat="1" ht="10.199999999999999" x14ac:dyDescent="0.2">
      <c r="A19" s="28">
        <v>5</v>
      </c>
      <c r="B19" s="53" t="s">
        <v>281</v>
      </c>
      <c r="C19" s="48" t="s">
        <v>128</v>
      </c>
      <c r="D19" s="28">
        <v>2</v>
      </c>
      <c r="E19" s="28">
        <v>2</v>
      </c>
      <c r="F19" s="28"/>
      <c r="G19" s="28"/>
      <c r="H19" s="28"/>
      <c r="I19" s="28" t="s">
        <v>94</v>
      </c>
      <c r="J19" s="28">
        <v>5</v>
      </c>
      <c r="K19" s="28"/>
      <c r="L19" s="28"/>
      <c r="M19" s="28"/>
      <c r="N19" s="28"/>
      <c r="O19" s="28"/>
      <c r="P19" s="28"/>
      <c r="Q19" s="28"/>
      <c r="R19" s="1" t="s">
        <v>202</v>
      </c>
      <c r="S19" s="33"/>
      <c r="T19" s="33"/>
    </row>
    <row r="20" spans="1:20" s="42" customFormat="1" ht="10.199999999999999" x14ac:dyDescent="0.2">
      <c r="A20" s="43">
        <v>6</v>
      </c>
      <c r="B20" s="54" t="s">
        <v>295</v>
      </c>
      <c r="C20" s="40" t="s">
        <v>251</v>
      </c>
      <c r="D20" s="43">
        <v>2</v>
      </c>
      <c r="E20" s="43">
        <v>1</v>
      </c>
      <c r="F20" s="43"/>
      <c r="G20" s="43"/>
      <c r="H20" s="43"/>
      <c r="I20" s="43" t="s">
        <v>94</v>
      </c>
      <c r="J20" s="43">
        <v>5</v>
      </c>
      <c r="K20" s="43"/>
      <c r="L20" s="43"/>
      <c r="M20" s="43"/>
      <c r="N20" s="43"/>
      <c r="O20" s="43"/>
      <c r="P20" s="43"/>
      <c r="Q20" s="43"/>
      <c r="R20" s="42" t="s">
        <v>213</v>
      </c>
      <c r="S20" s="44"/>
      <c r="T20" s="44"/>
    </row>
    <row r="21" spans="1:20" s="1" customFormat="1" ht="10.199999999999999" x14ac:dyDescent="0.2">
      <c r="A21" s="28">
        <v>7</v>
      </c>
      <c r="B21" s="51" t="s">
        <v>238</v>
      </c>
      <c r="C21" s="48" t="s">
        <v>228</v>
      </c>
      <c r="D21" s="28"/>
      <c r="E21" s="28"/>
      <c r="F21" s="28"/>
      <c r="G21" s="28"/>
      <c r="H21" s="28"/>
      <c r="I21" s="28"/>
      <c r="J21" s="28"/>
      <c r="K21" s="28">
        <v>2</v>
      </c>
      <c r="L21" s="28">
        <v>1</v>
      </c>
      <c r="M21" s="28"/>
      <c r="N21" s="28"/>
      <c r="O21" s="28"/>
      <c r="P21" s="28" t="s">
        <v>94</v>
      </c>
      <c r="Q21" s="28">
        <v>4</v>
      </c>
      <c r="R21" s="1" t="s">
        <v>198</v>
      </c>
      <c r="S21" s="33"/>
      <c r="T21" s="33"/>
    </row>
    <row r="22" spans="1:20" s="1" customFormat="1" ht="10.199999999999999" x14ac:dyDescent="0.2">
      <c r="A22" s="28">
        <v>8</v>
      </c>
      <c r="B22" s="41" t="s">
        <v>21</v>
      </c>
      <c r="C22" s="48" t="s">
        <v>252</v>
      </c>
      <c r="D22" s="28"/>
      <c r="E22" s="28"/>
      <c r="F22" s="28"/>
      <c r="G22" s="28"/>
      <c r="H22" s="28"/>
      <c r="I22" s="28"/>
      <c r="J22" s="28"/>
      <c r="K22" s="28">
        <v>2</v>
      </c>
      <c r="L22" s="28">
        <v>2</v>
      </c>
      <c r="M22" s="28"/>
      <c r="N22" s="28"/>
      <c r="O22" s="28"/>
      <c r="P22" s="28" t="s">
        <v>94</v>
      </c>
      <c r="Q22" s="28">
        <v>5</v>
      </c>
      <c r="R22" s="1" t="s">
        <v>205</v>
      </c>
      <c r="S22" s="33"/>
      <c r="T22" s="33"/>
    </row>
    <row r="23" spans="1:20" s="1" customFormat="1" ht="10.199999999999999" x14ac:dyDescent="0.2">
      <c r="A23" s="28">
        <v>9</v>
      </c>
      <c r="B23" s="41" t="s">
        <v>317</v>
      </c>
      <c r="C23" s="48" t="s">
        <v>303</v>
      </c>
      <c r="D23" s="28"/>
      <c r="E23" s="28"/>
      <c r="F23" s="28"/>
      <c r="G23" s="28"/>
      <c r="H23" s="28"/>
      <c r="I23" s="28"/>
      <c r="J23" s="28"/>
      <c r="K23" s="28">
        <v>2</v>
      </c>
      <c r="L23" s="28">
        <v>1</v>
      </c>
      <c r="M23" s="28"/>
      <c r="N23" s="28"/>
      <c r="O23" s="28"/>
      <c r="P23" s="28" t="s">
        <v>94</v>
      </c>
      <c r="Q23" s="28">
        <v>4</v>
      </c>
      <c r="S23" s="33"/>
      <c r="T23" s="33"/>
    </row>
    <row r="24" spans="1:20" s="1" customFormat="1" ht="10.199999999999999" x14ac:dyDescent="0.2">
      <c r="A24" s="28">
        <v>10</v>
      </c>
      <c r="B24" s="52" t="s">
        <v>22</v>
      </c>
      <c r="C24" s="48" t="s">
        <v>324</v>
      </c>
      <c r="D24" s="28"/>
      <c r="E24" s="28"/>
      <c r="F24" s="28"/>
      <c r="G24" s="28"/>
      <c r="H24" s="28"/>
      <c r="I24" s="28"/>
      <c r="J24" s="28"/>
      <c r="K24" s="28">
        <v>2</v>
      </c>
      <c r="L24" s="28">
        <v>1</v>
      </c>
      <c r="M24" s="28"/>
      <c r="N24" s="28"/>
      <c r="O24" s="28"/>
      <c r="P24" s="28" t="s">
        <v>94</v>
      </c>
      <c r="Q24" s="28">
        <v>4</v>
      </c>
      <c r="S24" s="33"/>
      <c r="T24" s="33"/>
    </row>
    <row r="25" spans="1:20" s="1" customFormat="1" ht="10.199999999999999" x14ac:dyDescent="0.2">
      <c r="A25" s="28">
        <v>11</v>
      </c>
      <c r="B25" s="53" t="s">
        <v>296</v>
      </c>
      <c r="C25" s="48" t="s">
        <v>96</v>
      </c>
      <c r="D25" s="28"/>
      <c r="E25" s="28"/>
      <c r="F25" s="28"/>
      <c r="G25" s="28"/>
      <c r="H25" s="28"/>
      <c r="I25" s="28"/>
      <c r="J25" s="28"/>
      <c r="K25" s="28">
        <v>2</v>
      </c>
      <c r="L25" s="28">
        <v>1</v>
      </c>
      <c r="M25" s="28"/>
      <c r="N25" s="28"/>
      <c r="O25" s="28"/>
      <c r="P25" s="28" t="s">
        <v>94</v>
      </c>
      <c r="Q25" s="28">
        <v>4</v>
      </c>
      <c r="R25" s="1" t="s">
        <v>201</v>
      </c>
      <c r="S25" s="33"/>
      <c r="T25" s="33"/>
    </row>
    <row r="26" spans="1:20" s="1" customFormat="1" ht="20.399999999999999" x14ac:dyDescent="0.2">
      <c r="A26" s="28">
        <v>12</v>
      </c>
      <c r="B26" s="54" t="s">
        <v>282</v>
      </c>
      <c r="C26" s="48" t="s">
        <v>304</v>
      </c>
      <c r="D26" s="28"/>
      <c r="E26" s="28"/>
      <c r="F26" s="28"/>
      <c r="G26" s="28"/>
      <c r="H26" s="28"/>
      <c r="I26" s="28"/>
      <c r="J26" s="28"/>
      <c r="K26" s="28">
        <v>2</v>
      </c>
      <c r="L26" s="28">
        <v>1</v>
      </c>
      <c r="M26" s="28"/>
      <c r="N26" s="28"/>
      <c r="O26" s="28"/>
      <c r="P26" s="28" t="s">
        <v>94</v>
      </c>
      <c r="Q26" s="28">
        <v>4</v>
      </c>
      <c r="R26" s="1" t="s">
        <v>203</v>
      </c>
      <c r="S26" s="33"/>
      <c r="T26" s="33"/>
    </row>
    <row r="27" spans="1:20" s="1" customFormat="1" ht="10.199999999999999" x14ac:dyDescent="0.2">
      <c r="A27" s="28">
        <v>13</v>
      </c>
      <c r="B27" s="53" t="s">
        <v>222</v>
      </c>
      <c r="C27" s="48" t="s">
        <v>325</v>
      </c>
      <c r="D27" s="28"/>
      <c r="E27" s="28"/>
      <c r="F27" s="28"/>
      <c r="G27" s="28"/>
      <c r="H27" s="28"/>
      <c r="I27" s="28"/>
      <c r="J27" s="28"/>
      <c r="K27" s="28"/>
      <c r="L27" s="28"/>
      <c r="M27" s="28">
        <v>2</v>
      </c>
      <c r="N27" s="28"/>
      <c r="O27" s="28"/>
      <c r="P27" s="28" t="s">
        <v>8</v>
      </c>
      <c r="Q27" s="28">
        <v>3</v>
      </c>
      <c r="S27" s="33"/>
      <c r="T27" s="33"/>
    </row>
    <row r="28" spans="1:20" s="1" customFormat="1" ht="12" customHeight="1" x14ac:dyDescent="0.2">
      <c r="A28" s="137" t="s">
        <v>31</v>
      </c>
      <c r="B28" s="137"/>
      <c r="C28" s="137"/>
      <c r="D28" s="82">
        <f>SUM(D15:D27)</f>
        <v>12</v>
      </c>
      <c r="E28" s="82">
        <f>SUM(E15:E27)</f>
        <v>7</v>
      </c>
      <c r="F28" s="82">
        <f>SUM(F15:F27)</f>
        <v>2</v>
      </c>
      <c r="G28" s="82"/>
      <c r="H28" s="134"/>
      <c r="I28" s="141" t="s">
        <v>229</v>
      </c>
      <c r="J28" s="134">
        <f>SUM(J15:J27)</f>
        <v>30</v>
      </c>
      <c r="K28" s="82">
        <f>SUM(K15:K27)</f>
        <v>12</v>
      </c>
      <c r="L28" s="82">
        <f>SUM(L15:L27)</f>
        <v>7</v>
      </c>
      <c r="M28" s="82">
        <f>SUM(M15:M27)</f>
        <v>2</v>
      </c>
      <c r="N28" s="82"/>
      <c r="O28" s="134"/>
      <c r="P28" s="141" t="s">
        <v>331</v>
      </c>
      <c r="Q28" s="134">
        <f>SUM(Q15:Q27)</f>
        <v>28</v>
      </c>
      <c r="S28" s="33"/>
      <c r="T28" s="33"/>
    </row>
    <row r="29" spans="1:20" s="1" customFormat="1" ht="15" customHeight="1" x14ac:dyDescent="0.2">
      <c r="A29" s="143"/>
      <c r="B29" s="143"/>
      <c r="C29" s="143"/>
      <c r="D29" s="134">
        <f>SUM(D28:G28)</f>
        <v>21</v>
      </c>
      <c r="E29" s="134"/>
      <c r="F29" s="134"/>
      <c r="G29" s="134"/>
      <c r="H29" s="134"/>
      <c r="I29" s="141"/>
      <c r="J29" s="134"/>
      <c r="K29" s="134">
        <f>SUM(K28:N28)</f>
        <v>21</v>
      </c>
      <c r="L29" s="134"/>
      <c r="M29" s="134"/>
      <c r="N29" s="134"/>
      <c r="O29" s="134"/>
      <c r="P29" s="141"/>
      <c r="Q29" s="134"/>
      <c r="S29" s="33"/>
      <c r="T29" s="33"/>
    </row>
    <row r="30" spans="1:20" s="1" customFormat="1" ht="14.25" customHeight="1" x14ac:dyDescent="0.2">
      <c r="A30" s="145" t="s">
        <v>16</v>
      </c>
      <c r="B30" s="146" t="s">
        <v>103</v>
      </c>
      <c r="C30" s="145" t="s">
        <v>93</v>
      </c>
      <c r="D30" s="141" t="s">
        <v>6</v>
      </c>
      <c r="E30" s="141"/>
      <c r="F30" s="141"/>
      <c r="G30" s="141"/>
      <c r="H30" s="141"/>
      <c r="I30" s="141"/>
      <c r="J30" s="141"/>
      <c r="K30" s="141" t="s">
        <v>7</v>
      </c>
      <c r="L30" s="141"/>
      <c r="M30" s="141"/>
      <c r="N30" s="141"/>
      <c r="O30" s="141"/>
      <c r="P30" s="141"/>
      <c r="Q30" s="141"/>
      <c r="S30" s="33"/>
      <c r="T30" s="33"/>
    </row>
    <row r="31" spans="1:20" s="1" customFormat="1" ht="12.75" customHeight="1" x14ac:dyDescent="0.2">
      <c r="A31" s="145"/>
      <c r="B31" s="146"/>
      <c r="C31" s="145"/>
      <c r="D31" s="135" t="s">
        <v>8</v>
      </c>
      <c r="E31" s="135" t="s">
        <v>9</v>
      </c>
      <c r="F31" s="135" t="s">
        <v>10</v>
      </c>
      <c r="G31" s="135" t="s">
        <v>11</v>
      </c>
      <c r="H31" s="135" t="s">
        <v>161</v>
      </c>
      <c r="I31" s="135" t="s">
        <v>18</v>
      </c>
      <c r="J31" s="135" t="s">
        <v>19</v>
      </c>
      <c r="K31" s="135" t="s">
        <v>8</v>
      </c>
      <c r="L31" s="135" t="s">
        <v>9</v>
      </c>
      <c r="M31" s="135" t="s">
        <v>10</v>
      </c>
      <c r="N31" s="135" t="s">
        <v>11</v>
      </c>
      <c r="O31" s="135" t="s">
        <v>161</v>
      </c>
      <c r="P31" s="135" t="s">
        <v>18</v>
      </c>
      <c r="Q31" s="135" t="s">
        <v>19</v>
      </c>
      <c r="S31" s="33"/>
      <c r="T31" s="33"/>
    </row>
    <row r="32" spans="1:20" s="1" customFormat="1" ht="9.75" customHeight="1" x14ac:dyDescent="0.2">
      <c r="A32" s="145"/>
      <c r="B32" s="146"/>
      <c r="C32" s="14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S32" s="33"/>
      <c r="T32" s="33"/>
    </row>
    <row r="33" spans="1:20" s="1" customFormat="1" ht="9.75" customHeight="1" x14ac:dyDescent="0.2">
      <c r="A33" s="40">
        <v>14</v>
      </c>
      <c r="B33" s="52" t="s">
        <v>246</v>
      </c>
      <c r="C33" s="48" t="s">
        <v>253</v>
      </c>
      <c r="D33" s="129"/>
      <c r="E33" s="129">
        <v>2</v>
      </c>
      <c r="F33" s="129"/>
      <c r="G33" s="129"/>
      <c r="H33" s="129"/>
      <c r="I33" s="129"/>
      <c r="J33" s="129"/>
      <c r="K33" s="129"/>
      <c r="L33" s="130">
        <v>2</v>
      </c>
      <c r="M33" s="129"/>
      <c r="N33" s="129"/>
      <c r="O33" s="129"/>
      <c r="P33" s="130" t="s">
        <v>8</v>
      </c>
      <c r="Q33" s="130">
        <v>2</v>
      </c>
      <c r="S33" s="33"/>
      <c r="T33" s="33"/>
    </row>
    <row r="34" spans="1:20" s="1" customFormat="1" ht="10.199999999999999" x14ac:dyDescent="0.2">
      <c r="A34" s="48">
        <v>15</v>
      </c>
      <c r="B34" s="52" t="s">
        <v>233</v>
      </c>
      <c r="C34" s="48" t="s">
        <v>254</v>
      </c>
      <c r="D34" s="129"/>
      <c r="E34" s="129"/>
      <c r="F34" s="129"/>
      <c r="G34" s="129"/>
      <c r="H34" s="129"/>
      <c r="I34" s="129"/>
      <c r="J34" s="129"/>
      <c r="K34" s="129"/>
      <c r="L34" s="130"/>
      <c r="M34" s="129"/>
      <c r="N34" s="129"/>
      <c r="O34" s="129"/>
      <c r="P34" s="130"/>
      <c r="Q34" s="130"/>
      <c r="S34" s="33"/>
      <c r="T34" s="33"/>
    </row>
    <row r="35" spans="1:20" s="1" customFormat="1" ht="10.199999999999999" x14ac:dyDescent="0.2">
      <c r="A35" s="48">
        <v>16</v>
      </c>
      <c r="B35" s="53" t="s">
        <v>247</v>
      </c>
      <c r="C35" s="48" t="s">
        <v>305</v>
      </c>
      <c r="D35" s="129"/>
      <c r="E35" s="129">
        <v>1</v>
      </c>
      <c r="F35" s="129"/>
      <c r="G35" s="129"/>
      <c r="H35" s="129"/>
      <c r="I35" s="129"/>
      <c r="J35" s="129"/>
      <c r="K35" s="129"/>
      <c r="L35" s="129">
        <v>1</v>
      </c>
      <c r="M35" s="129"/>
      <c r="N35" s="129"/>
      <c r="O35" s="129"/>
      <c r="P35" s="129" t="s">
        <v>8</v>
      </c>
      <c r="Q35" s="129">
        <v>2</v>
      </c>
      <c r="S35" s="33"/>
      <c r="T35" s="33"/>
    </row>
    <row r="36" spans="1:20" s="1" customFormat="1" ht="10.199999999999999" x14ac:dyDescent="0.2">
      <c r="A36" s="28">
        <v>17</v>
      </c>
      <c r="B36" s="53" t="s">
        <v>248</v>
      </c>
      <c r="C36" s="48" t="s">
        <v>326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S36" s="33"/>
      <c r="T36" s="33"/>
    </row>
    <row r="37" spans="1:20" s="1" customFormat="1" ht="10.199999999999999" x14ac:dyDescent="0.2">
      <c r="A37" s="134" t="s">
        <v>32</v>
      </c>
      <c r="B37" s="134"/>
      <c r="C37" s="129"/>
      <c r="D37" s="82"/>
      <c r="E37" s="82">
        <f>SUM(E33:E36)</f>
        <v>3</v>
      </c>
      <c r="F37" s="82"/>
      <c r="G37" s="82"/>
      <c r="H37" s="134"/>
      <c r="I37" s="134"/>
      <c r="J37" s="134">
        <f xml:space="preserve"> SUM(J33:J36)</f>
        <v>0</v>
      </c>
      <c r="K37" s="82">
        <f>SUM(K33:K36)</f>
        <v>0</v>
      </c>
      <c r="L37" s="82">
        <f>SUM(L33:L36)</f>
        <v>3</v>
      </c>
      <c r="M37" s="82"/>
      <c r="N37" s="82"/>
      <c r="O37" s="134"/>
      <c r="P37" s="141" t="s">
        <v>97</v>
      </c>
      <c r="Q37" s="134">
        <f xml:space="preserve"> SUM(Q33:Q36)</f>
        <v>4</v>
      </c>
      <c r="S37" s="33"/>
      <c r="T37" s="33"/>
    </row>
    <row r="38" spans="1:20" s="1" customFormat="1" ht="12.9" customHeight="1" x14ac:dyDescent="0.2">
      <c r="A38" s="129"/>
      <c r="B38" s="129"/>
      <c r="C38" s="129"/>
      <c r="D38" s="134">
        <f>SUM(D37:G37)</f>
        <v>3</v>
      </c>
      <c r="E38" s="134"/>
      <c r="F38" s="134"/>
      <c r="G38" s="134"/>
      <c r="H38" s="134"/>
      <c r="I38" s="134"/>
      <c r="J38" s="134"/>
      <c r="K38" s="134">
        <f>SUM(K37:N37)</f>
        <v>3</v>
      </c>
      <c r="L38" s="134"/>
      <c r="M38" s="134"/>
      <c r="N38" s="134"/>
      <c r="O38" s="134"/>
      <c r="P38" s="141"/>
      <c r="Q38" s="134"/>
      <c r="S38" s="33"/>
      <c r="T38" s="33"/>
    </row>
    <row r="39" spans="1:20" s="1" customFormat="1" ht="10.199999999999999" x14ac:dyDescent="0.2">
      <c r="A39" s="2"/>
      <c r="B39" s="2"/>
      <c r="C39" s="2"/>
      <c r="D39" s="19"/>
      <c r="E39" s="19"/>
      <c r="F39" s="19"/>
      <c r="G39" s="19"/>
      <c r="H39" s="19"/>
      <c r="I39" s="19"/>
      <c r="J39" s="19"/>
      <c r="L39" s="19"/>
      <c r="M39" s="19"/>
      <c r="N39" s="19"/>
      <c r="O39" s="19"/>
      <c r="P39" s="29"/>
      <c r="Q39" s="19"/>
      <c r="S39" s="33"/>
      <c r="T39" s="33"/>
    </row>
    <row r="40" spans="1:20" s="1" customFormat="1" ht="10.199999999999999" x14ac:dyDescent="0.2">
      <c r="A40" s="2"/>
      <c r="B40" s="2"/>
      <c r="C40" s="2"/>
      <c r="D40" s="83">
        <f>D28+D37</f>
        <v>12</v>
      </c>
      <c r="E40" s="83">
        <f>E28+E37</f>
        <v>10</v>
      </c>
      <c r="F40" s="83">
        <f>F28+F37</f>
        <v>2</v>
      </c>
      <c r="G40" s="83">
        <f>G28+G37</f>
        <v>0</v>
      </c>
      <c r="H40" s="134"/>
      <c r="I40" s="133" t="s">
        <v>229</v>
      </c>
      <c r="J40" s="134">
        <f>J28+J37</f>
        <v>30</v>
      </c>
      <c r="K40" s="83">
        <f>K28+K37</f>
        <v>12</v>
      </c>
      <c r="L40" s="83">
        <f>L28+L37</f>
        <v>10</v>
      </c>
      <c r="M40" s="83">
        <f>M28+M37</f>
        <v>2</v>
      </c>
      <c r="N40" s="83">
        <f>N28+N37</f>
        <v>0</v>
      </c>
      <c r="O40" s="134"/>
      <c r="P40" s="133" t="s">
        <v>311</v>
      </c>
      <c r="Q40" s="137">
        <f>Q28+Q37</f>
        <v>32</v>
      </c>
      <c r="R40" s="138"/>
      <c r="S40" s="136"/>
    </row>
    <row r="41" spans="1:20" s="1" customFormat="1" ht="12.9" customHeight="1" x14ac:dyDescent="0.2">
      <c r="A41" s="2"/>
      <c r="B41" s="2"/>
      <c r="C41" s="2"/>
      <c r="D41" s="132">
        <f>D29+D38</f>
        <v>24</v>
      </c>
      <c r="E41" s="132"/>
      <c r="F41" s="132"/>
      <c r="G41" s="132"/>
      <c r="H41" s="134"/>
      <c r="I41" s="133"/>
      <c r="J41" s="134"/>
      <c r="K41" s="132">
        <f>K29+K38</f>
        <v>24</v>
      </c>
      <c r="L41" s="132"/>
      <c r="M41" s="132"/>
      <c r="N41" s="132"/>
      <c r="O41" s="134"/>
      <c r="P41" s="133"/>
      <c r="Q41" s="137"/>
      <c r="R41" s="138"/>
      <c r="S41" s="136"/>
    </row>
    <row r="42" spans="1:20" s="1" customFormat="1" ht="10.199999999999999" x14ac:dyDescent="0.2">
      <c r="A42" s="30"/>
      <c r="B42" s="31"/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20" s="1" customFormat="1" ht="10.199999999999999" x14ac:dyDescent="0.2">
      <c r="A43" s="130" t="s">
        <v>16</v>
      </c>
      <c r="B43" s="141" t="s">
        <v>104</v>
      </c>
      <c r="C43" s="130" t="s">
        <v>93</v>
      </c>
      <c r="D43" s="141" t="s">
        <v>6</v>
      </c>
      <c r="E43" s="141"/>
      <c r="F43" s="141"/>
      <c r="G43" s="141"/>
      <c r="H43" s="141"/>
      <c r="I43" s="141"/>
      <c r="J43" s="141"/>
      <c r="K43" s="141" t="s">
        <v>7</v>
      </c>
      <c r="L43" s="141"/>
      <c r="M43" s="141"/>
      <c r="N43" s="141"/>
      <c r="O43" s="141"/>
      <c r="P43" s="141"/>
      <c r="Q43" s="141"/>
      <c r="T43" s="48" t="s">
        <v>319</v>
      </c>
    </row>
    <row r="44" spans="1:20" s="1" customFormat="1" ht="10.199999999999999" x14ac:dyDescent="0.2">
      <c r="A44" s="130"/>
      <c r="B44" s="141"/>
      <c r="C44" s="130"/>
      <c r="D44" s="130" t="s">
        <v>8</v>
      </c>
      <c r="E44" s="130" t="s">
        <v>9</v>
      </c>
      <c r="F44" s="130" t="s">
        <v>10</v>
      </c>
      <c r="G44" s="130" t="s">
        <v>11</v>
      </c>
      <c r="H44" s="130" t="s">
        <v>161</v>
      </c>
      <c r="I44" s="135" t="s">
        <v>18</v>
      </c>
      <c r="J44" s="135" t="s">
        <v>19</v>
      </c>
      <c r="K44" s="135" t="s">
        <v>8</v>
      </c>
      <c r="L44" s="135" t="s">
        <v>9</v>
      </c>
      <c r="M44" s="135" t="s">
        <v>10</v>
      </c>
      <c r="N44" s="135" t="s">
        <v>11</v>
      </c>
      <c r="O44" s="135" t="s">
        <v>161</v>
      </c>
      <c r="P44" s="135" t="s">
        <v>18</v>
      </c>
      <c r="Q44" s="135" t="s">
        <v>19</v>
      </c>
    </row>
    <row r="45" spans="1:20" s="1" customFormat="1" ht="12.9" customHeight="1" x14ac:dyDescent="0.2">
      <c r="A45" s="130"/>
      <c r="B45" s="141"/>
      <c r="C45" s="130"/>
      <c r="D45" s="130"/>
      <c r="E45" s="130"/>
      <c r="F45" s="130"/>
      <c r="G45" s="130"/>
      <c r="H45" s="130"/>
      <c r="I45" s="135"/>
      <c r="J45" s="135"/>
      <c r="K45" s="135"/>
      <c r="L45" s="135"/>
      <c r="M45" s="135"/>
      <c r="N45" s="135"/>
      <c r="O45" s="135"/>
      <c r="P45" s="135"/>
      <c r="Q45" s="135"/>
    </row>
    <row r="46" spans="1:20" s="1" customFormat="1" ht="12.75" customHeight="1" x14ac:dyDescent="0.2">
      <c r="A46" s="48">
        <v>18</v>
      </c>
      <c r="B46" s="84" t="s">
        <v>235</v>
      </c>
      <c r="C46" s="48" t="s">
        <v>106</v>
      </c>
      <c r="D46" s="48">
        <v>1</v>
      </c>
      <c r="E46" s="48">
        <v>1</v>
      </c>
      <c r="F46" s="48"/>
      <c r="G46" s="48"/>
      <c r="H46" s="48"/>
      <c r="I46" s="85" t="s">
        <v>8</v>
      </c>
      <c r="J46" s="48">
        <v>2</v>
      </c>
      <c r="K46" s="48"/>
      <c r="L46" s="48"/>
      <c r="M46" s="48"/>
      <c r="N46" s="48"/>
      <c r="O46" s="130"/>
      <c r="P46" s="48"/>
      <c r="Q46" s="48"/>
    </row>
    <row r="47" spans="1:20" s="1" customFormat="1" ht="12.75" customHeight="1" x14ac:dyDescent="0.2">
      <c r="A47" s="48">
        <v>19</v>
      </c>
      <c r="B47" s="86" t="s">
        <v>42</v>
      </c>
      <c r="C47" s="48" t="s">
        <v>105</v>
      </c>
      <c r="D47" s="48">
        <v>1</v>
      </c>
      <c r="E47" s="48">
        <v>1</v>
      </c>
      <c r="F47" s="48"/>
      <c r="G47" s="48"/>
      <c r="H47" s="48"/>
      <c r="I47" s="48" t="s">
        <v>8</v>
      </c>
      <c r="J47" s="48">
        <v>2</v>
      </c>
      <c r="K47" s="28"/>
      <c r="L47" s="28"/>
      <c r="M47" s="28"/>
      <c r="N47" s="28"/>
      <c r="O47" s="130"/>
      <c r="P47" s="28"/>
      <c r="Q47" s="28"/>
    </row>
    <row r="48" spans="1:20" s="1" customFormat="1" ht="12.75" customHeight="1" x14ac:dyDescent="0.2">
      <c r="A48" s="48">
        <v>20</v>
      </c>
      <c r="B48" s="86" t="s">
        <v>234</v>
      </c>
      <c r="C48" s="48" t="s">
        <v>255</v>
      </c>
      <c r="D48" s="48"/>
      <c r="E48" s="48"/>
      <c r="F48" s="48"/>
      <c r="G48" s="48"/>
      <c r="H48" s="48"/>
      <c r="I48" s="48"/>
      <c r="J48" s="48"/>
      <c r="K48" s="28"/>
      <c r="L48" s="28">
        <v>2</v>
      </c>
      <c r="M48" s="28"/>
      <c r="N48" s="28"/>
      <c r="O48" s="130"/>
      <c r="P48" s="28" t="s">
        <v>8</v>
      </c>
      <c r="Q48" s="28">
        <v>2</v>
      </c>
    </row>
    <row r="49" spans="1:42" s="1" customFormat="1" ht="12.75" customHeight="1" x14ac:dyDescent="0.2">
      <c r="A49" s="48">
        <v>21</v>
      </c>
      <c r="B49" s="41" t="s">
        <v>36</v>
      </c>
      <c r="C49" s="48" t="s">
        <v>256</v>
      </c>
      <c r="D49" s="28"/>
      <c r="E49" s="28"/>
      <c r="F49" s="28"/>
      <c r="G49" s="28"/>
      <c r="H49" s="28"/>
      <c r="I49" s="28"/>
      <c r="J49" s="28"/>
      <c r="K49" s="28">
        <v>1</v>
      </c>
      <c r="L49" s="28">
        <v>1</v>
      </c>
      <c r="M49" s="28"/>
      <c r="N49" s="28"/>
      <c r="O49" s="28"/>
      <c r="P49" s="28" t="s">
        <v>8</v>
      </c>
      <c r="Q49" s="28">
        <v>2</v>
      </c>
    </row>
    <row r="50" spans="1:42" s="1" customFormat="1" ht="10.199999999999999" x14ac:dyDescent="0.2">
      <c r="A50" s="134" t="s">
        <v>37</v>
      </c>
      <c r="B50" s="134"/>
      <c r="C50" s="134"/>
      <c r="D50" s="82">
        <f>SUM(D46:D49)</f>
        <v>2</v>
      </c>
      <c r="E50" s="82">
        <f>SUM(E46:E49)</f>
        <v>2</v>
      </c>
      <c r="F50" s="82"/>
      <c r="G50" s="82"/>
      <c r="H50" s="134"/>
      <c r="I50" s="134" t="s">
        <v>97</v>
      </c>
      <c r="J50" s="134">
        <f t="shared" ref="J50:N50" si="0">SUM(J46:J49)</f>
        <v>4</v>
      </c>
      <c r="K50" s="82">
        <f t="shared" si="0"/>
        <v>1</v>
      </c>
      <c r="L50" s="82">
        <f t="shared" si="0"/>
        <v>3</v>
      </c>
      <c r="M50" s="82">
        <f t="shared" si="0"/>
        <v>0</v>
      </c>
      <c r="N50" s="82">
        <f t="shared" si="0"/>
        <v>0</v>
      </c>
      <c r="O50" s="134"/>
      <c r="P50" s="141" t="s">
        <v>97</v>
      </c>
      <c r="Q50" s="134">
        <f>SUM(Q46:Q49)</f>
        <v>4</v>
      </c>
    </row>
    <row r="51" spans="1:42" s="1" customFormat="1" ht="12.9" customHeight="1" x14ac:dyDescent="0.2">
      <c r="A51" s="134"/>
      <c r="B51" s="134"/>
      <c r="C51" s="134"/>
      <c r="D51" s="134">
        <f>SUM(D50:G50)</f>
        <v>4</v>
      </c>
      <c r="E51" s="134"/>
      <c r="F51" s="134"/>
      <c r="G51" s="134"/>
      <c r="H51" s="134"/>
      <c r="I51" s="134"/>
      <c r="J51" s="134"/>
      <c r="K51" s="134">
        <f>SUM(K50:N50)</f>
        <v>4</v>
      </c>
      <c r="L51" s="134"/>
      <c r="M51" s="134"/>
      <c r="N51" s="134"/>
      <c r="O51" s="134"/>
      <c r="P51" s="141"/>
      <c r="Q51" s="134"/>
    </row>
    <row r="52" spans="1:42" s="1" customFormat="1" ht="12.9" customHeight="1" x14ac:dyDescent="0.2">
      <c r="A52" s="147" t="s">
        <v>176</v>
      </c>
      <c r="B52" s="147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9"/>
      <c r="Q52" s="19"/>
    </row>
    <row r="53" spans="1:42" s="1" customFormat="1" ht="24.75" customHeight="1" x14ac:dyDescent="0.2">
      <c r="A53" s="147" t="s">
        <v>166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</row>
    <row r="54" spans="1:42" ht="19.5" customHeight="1" x14ac:dyDescent="0.25">
      <c r="A54" s="5"/>
      <c r="B54" s="5"/>
      <c r="C54" s="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42" x14ac:dyDescent="0.25">
      <c r="A55" s="122" t="s">
        <v>12</v>
      </c>
      <c r="B55" s="122"/>
      <c r="C55" s="122"/>
      <c r="D55" s="122" t="s">
        <v>13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AE55" s="87"/>
    </row>
    <row r="56" spans="1:42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AE56" s="87"/>
    </row>
    <row r="57" spans="1:42" x14ac:dyDescent="0.25">
      <c r="A57" s="122" t="s">
        <v>114</v>
      </c>
      <c r="B57" s="122"/>
      <c r="C57" s="122"/>
      <c r="D57" s="122" t="s">
        <v>244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"/>
      <c r="S57" s="1"/>
      <c r="T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L57" s="22"/>
      <c r="AM57" s="22"/>
      <c r="AN57" s="22"/>
      <c r="AO57" s="22"/>
      <c r="AP57" s="22"/>
    </row>
    <row r="58" spans="1:42" x14ac:dyDescent="0.25">
      <c r="A58" s="4"/>
      <c r="C58" s="2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42" ht="18.75" customHeight="1" x14ac:dyDescent="0.25">
      <c r="A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"/>
      <c r="S59" s="1"/>
    </row>
    <row r="60" spans="1:42" s="35" customFormat="1" x14ac:dyDescent="0.25">
      <c r="A60" s="122" t="s">
        <v>115</v>
      </c>
      <c r="B60" s="122" t="s">
        <v>115</v>
      </c>
      <c r="C60" s="122"/>
      <c r="D60" s="122" t="s">
        <v>116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4"/>
      <c r="S60" s="4"/>
      <c r="U60" s="4"/>
    </row>
    <row r="61" spans="1:42" ht="24.75" customHeight="1" x14ac:dyDescent="0.25">
      <c r="A61" s="122" t="s">
        <v>43</v>
      </c>
      <c r="B61" s="122" t="s">
        <v>43</v>
      </c>
      <c r="C61" s="122"/>
      <c r="D61" s="122" t="s">
        <v>43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33"/>
      <c r="S61" s="33"/>
    </row>
    <row r="62" spans="1:42" x14ac:dyDescent="0.25">
      <c r="A62" s="122"/>
      <c r="B62" s="122"/>
      <c r="C62" s="122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</row>
    <row r="63" spans="1:42" x14ac:dyDescent="0.25">
      <c r="C63" s="3"/>
    </row>
  </sheetData>
  <mergeCells count="146">
    <mergeCell ref="A60:C60"/>
    <mergeCell ref="A61:C61"/>
    <mergeCell ref="D33:D34"/>
    <mergeCell ref="F33:F34"/>
    <mergeCell ref="G33:G34"/>
    <mergeCell ref="H33:H34"/>
    <mergeCell ref="K33:K34"/>
    <mergeCell ref="M33:M34"/>
    <mergeCell ref="N33:N34"/>
    <mergeCell ref="D35:D36"/>
    <mergeCell ref="F35:F36"/>
    <mergeCell ref="G35:G36"/>
    <mergeCell ref="H35:H36"/>
    <mergeCell ref="K35:K36"/>
    <mergeCell ref="M35:M36"/>
    <mergeCell ref="N35:N36"/>
    <mergeCell ref="A52:B52"/>
    <mergeCell ref="A55:C55"/>
    <mergeCell ref="H50:H51"/>
    <mergeCell ref="A53:Q53"/>
    <mergeCell ref="P50:P51"/>
    <mergeCell ref="Q50:Q51"/>
    <mergeCell ref="P37:P38"/>
    <mergeCell ref="P44:P45"/>
    <mergeCell ref="O28:O29"/>
    <mergeCell ref="O31:O32"/>
    <mergeCell ref="O37:O38"/>
    <mergeCell ref="O44:O45"/>
    <mergeCell ref="H37:H38"/>
    <mergeCell ref="N31:N32"/>
    <mergeCell ref="A37:C38"/>
    <mergeCell ref="G31:G32"/>
    <mergeCell ref="I31:I32"/>
    <mergeCell ref="J31:J32"/>
    <mergeCell ref="K31:K32"/>
    <mergeCell ref="L31:L32"/>
    <mergeCell ref="A30:A32"/>
    <mergeCell ref="B30:B32"/>
    <mergeCell ref="C30:C32"/>
    <mergeCell ref="D30:J30"/>
    <mergeCell ref="K30:Q30"/>
    <mergeCell ref="D31:D32"/>
    <mergeCell ref="E31:E32"/>
    <mergeCell ref="F31:F32"/>
    <mergeCell ref="B43:B45"/>
    <mergeCell ref="C43:C45"/>
    <mergeCell ref="D43:J43"/>
    <mergeCell ref="K43:Q43"/>
    <mergeCell ref="I5:Q5"/>
    <mergeCell ref="J37:J38"/>
    <mergeCell ref="K38:N38"/>
    <mergeCell ref="Q28:Q29"/>
    <mergeCell ref="K29:N29"/>
    <mergeCell ref="D12:J12"/>
    <mergeCell ref="H28:H29"/>
    <mergeCell ref="G13:G14"/>
    <mergeCell ref="D29:G29"/>
    <mergeCell ref="D13:D14"/>
    <mergeCell ref="H13:H14"/>
    <mergeCell ref="L13:L14"/>
    <mergeCell ref="K13:K14"/>
    <mergeCell ref="I37:I38"/>
    <mergeCell ref="D38:G38"/>
    <mergeCell ref="K12:Q12"/>
    <mergeCell ref="O13:O14"/>
    <mergeCell ref="F13:F14"/>
    <mergeCell ref="Q37:Q38"/>
    <mergeCell ref="M31:M32"/>
    <mergeCell ref="Q31:Q32"/>
    <mergeCell ref="I33:I34"/>
    <mergeCell ref="I35:I36"/>
    <mergeCell ref="J33:J34"/>
    <mergeCell ref="A1:C1"/>
    <mergeCell ref="A7:B7"/>
    <mergeCell ref="C12:C14"/>
    <mergeCell ref="A3:Q3"/>
    <mergeCell ref="A9:C9"/>
    <mergeCell ref="P28:P29"/>
    <mergeCell ref="I1:Q1"/>
    <mergeCell ref="A10:Q10"/>
    <mergeCell ref="A2:B2"/>
    <mergeCell ref="N13:N14"/>
    <mergeCell ref="Q13:Q14"/>
    <mergeCell ref="M13:M14"/>
    <mergeCell ref="P13:P14"/>
    <mergeCell ref="A5:B5"/>
    <mergeCell ref="A6:I6"/>
    <mergeCell ref="A12:A14"/>
    <mergeCell ref="A8:B8"/>
    <mergeCell ref="A28:C29"/>
    <mergeCell ref="J28:J29"/>
    <mergeCell ref="I28:I29"/>
    <mergeCell ref="E13:E14"/>
    <mergeCell ref="B12:B14"/>
    <mergeCell ref="J13:J14"/>
    <mergeCell ref="I13:I14"/>
    <mergeCell ref="S40:S41"/>
    <mergeCell ref="I44:I45"/>
    <mergeCell ref="J44:J45"/>
    <mergeCell ref="K44:K45"/>
    <mergeCell ref="L44:L45"/>
    <mergeCell ref="M44:M45"/>
    <mergeCell ref="N44:N45"/>
    <mergeCell ref="Q44:Q45"/>
    <mergeCell ref="I40:I41"/>
    <mergeCell ref="J40:J41"/>
    <mergeCell ref="Q40:Q41"/>
    <mergeCell ref="R40:R41"/>
    <mergeCell ref="D55:Q55"/>
    <mergeCell ref="D60:Q60"/>
    <mergeCell ref="D44:D45"/>
    <mergeCell ref="E44:E45"/>
    <mergeCell ref="F44:F45"/>
    <mergeCell ref="G44:G45"/>
    <mergeCell ref="H31:H32"/>
    <mergeCell ref="P31:P32"/>
    <mergeCell ref="O33:O34"/>
    <mergeCell ref="O35:O36"/>
    <mergeCell ref="Q33:Q34"/>
    <mergeCell ref="Q35:Q36"/>
    <mergeCell ref="E33:E34"/>
    <mergeCell ref="E35:E36"/>
    <mergeCell ref="J35:J36"/>
    <mergeCell ref="L33:L34"/>
    <mergeCell ref="L35:L36"/>
    <mergeCell ref="P33:P34"/>
    <mergeCell ref="P35:P36"/>
    <mergeCell ref="A62:C62"/>
    <mergeCell ref="D62:Q62"/>
    <mergeCell ref="A57:C57"/>
    <mergeCell ref="D41:G41"/>
    <mergeCell ref="P40:P41"/>
    <mergeCell ref="K41:N41"/>
    <mergeCell ref="H44:H45"/>
    <mergeCell ref="H40:H41"/>
    <mergeCell ref="O46:O48"/>
    <mergeCell ref="O40:O41"/>
    <mergeCell ref="A50:C51"/>
    <mergeCell ref="D51:G51"/>
    <mergeCell ref="K51:N51"/>
    <mergeCell ref="I50:I51"/>
    <mergeCell ref="J50:J51"/>
    <mergeCell ref="O50:O51"/>
    <mergeCell ref="A43:A45"/>
    <mergeCell ref="D61:Q61"/>
    <mergeCell ref="D57:Q57"/>
  </mergeCells>
  <phoneticPr fontId="0" type="noConversion"/>
  <pageMargins left="0.55118110236220474" right="0.23622047244094491" top="0.15748031496062992" bottom="0.15748031496062992" header="0" footer="0"/>
  <pageSetup paperSize="9" scale="90" orientation="portrait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65"/>
  <sheetViews>
    <sheetView topLeftCell="A18" zoomScaleNormal="100" workbookViewId="0">
      <selection activeCell="U11" sqref="U1:U1048576"/>
    </sheetView>
  </sheetViews>
  <sheetFormatPr defaultColWidth="9.109375" defaultRowHeight="13.2" x14ac:dyDescent="0.25"/>
  <cols>
    <col min="1" max="1" width="3.33203125" style="1" customWidth="1"/>
    <col min="2" max="2" width="32" style="4" customWidth="1"/>
    <col min="3" max="3" width="15.6640625" style="3" customWidth="1"/>
    <col min="4" max="6" width="3" style="3" customWidth="1"/>
    <col min="7" max="7" width="2.5546875" style="3" customWidth="1"/>
    <col min="8" max="8" width="3.6640625" style="3" customWidth="1"/>
    <col min="9" max="9" width="6.109375" style="3" customWidth="1"/>
    <col min="10" max="10" width="4.6640625" style="3" customWidth="1"/>
    <col min="11" max="11" width="3.88671875" style="3" customWidth="1"/>
    <col min="12" max="12" width="3.109375" style="3" customWidth="1"/>
    <col min="13" max="13" width="2.44140625" style="3" customWidth="1"/>
    <col min="14" max="14" width="2.33203125" style="3" customWidth="1"/>
    <col min="15" max="15" width="4.33203125" style="3" customWidth="1"/>
    <col min="16" max="16" width="6" style="3" customWidth="1"/>
    <col min="17" max="17" width="5.5546875" style="3" customWidth="1"/>
    <col min="18" max="18" width="15.109375" style="4" hidden="1" customWidth="1"/>
    <col min="19" max="19" width="0" style="4" hidden="1" customWidth="1"/>
    <col min="20" max="16384" width="9.109375" style="4"/>
  </cols>
  <sheetData>
    <row r="1" spans="1:18" ht="13.5" customHeight="1" x14ac:dyDescent="0.25">
      <c r="A1" s="139" t="s">
        <v>28</v>
      </c>
      <c r="B1" s="139"/>
      <c r="C1" s="139"/>
      <c r="D1" s="21"/>
      <c r="E1" s="21"/>
      <c r="F1" s="21"/>
      <c r="G1" s="21"/>
      <c r="H1" s="21"/>
      <c r="I1" s="142"/>
      <c r="J1" s="142"/>
      <c r="K1" s="142"/>
      <c r="L1" s="142"/>
      <c r="M1" s="142"/>
      <c r="N1" s="142"/>
      <c r="O1" s="142"/>
      <c r="P1" s="142"/>
      <c r="Q1" s="142"/>
      <c r="R1" s="18"/>
    </row>
    <row r="2" spans="1:18" x14ac:dyDescent="0.25">
      <c r="A2" s="139" t="s">
        <v>20</v>
      </c>
      <c r="B2" s="139"/>
      <c r="C2" s="21"/>
      <c r="R2" s="22"/>
    </row>
    <row r="3" spans="1:18" s="6" customFormat="1" ht="24" customHeight="1" x14ac:dyDescent="0.3">
      <c r="A3" s="127" t="s">
        <v>35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8" ht="9.75" customHeight="1" x14ac:dyDescent="0.3">
      <c r="A4" s="17"/>
      <c r="B4" s="6"/>
      <c r="C4" s="2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x14ac:dyDescent="0.25">
      <c r="A5" s="139" t="s">
        <v>25</v>
      </c>
      <c r="B5" s="139"/>
      <c r="C5" s="21"/>
      <c r="D5" s="23"/>
      <c r="E5" s="23"/>
      <c r="F5" s="23"/>
      <c r="G5" s="23"/>
      <c r="H5" s="23"/>
      <c r="I5" s="144"/>
      <c r="J5" s="144"/>
      <c r="K5" s="144"/>
      <c r="L5" s="144"/>
      <c r="M5" s="144"/>
      <c r="N5" s="144"/>
      <c r="O5" s="144"/>
      <c r="P5" s="144"/>
      <c r="Q5" s="142"/>
    </row>
    <row r="6" spans="1:18" x14ac:dyDescent="0.25">
      <c r="A6" s="139" t="s">
        <v>196</v>
      </c>
      <c r="B6" s="139"/>
      <c r="C6" s="139"/>
      <c r="D6" s="139"/>
      <c r="E6" s="139"/>
      <c r="F6" s="139"/>
      <c r="G6" s="139"/>
      <c r="H6" s="139"/>
      <c r="I6" s="139"/>
      <c r="J6" s="16"/>
      <c r="K6" s="16"/>
      <c r="L6" s="16"/>
      <c r="M6" s="16"/>
      <c r="N6" s="16"/>
      <c r="O6" s="16"/>
      <c r="P6" s="16"/>
      <c r="Q6" s="16"/>
      <c r="R6" s="18"/>
    </row>
    <row r="7" spans="1:18" x14ac:dyDescent="0.25">
      <c r="A7" s="139" t="s">
        <v>92</v>
      </c>
      <c r="B7" s="139"/>
      <c r="C7" s="21"/>
    </row>
    <row r="8" spans="1:18" x14ac:dyDescent="0.25">
      <c r="A8" s="139" t="s">
        <v>119</v>
      </c>
      <c r="B8" s="139"/>
      <c r="C8" s="21"/>
    </row>
    <row r="9" spans="1:18" ht="15.75" customHeight="1" x14ac:dyDescent="0.25">
      <c r="A9" s="139" t="s">
        <v>241</v>
      </c>
      <c r="B9" s="139"/>
      <c r="C9" s="139"/>
    </row>
    <row r="10" spans="1:18" s="6" customFormat="1" ht="27" customHeight="1" x14ac:dyDescent="0.3">
      <c r="A10" s="127" t="s">
        <v>14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</row>
    <row r="11" spans="1:18" ht="10.5" customHeight="1" x14ac:dyDescent="0.25">
      <c r="A11" s="109"/>
      <c r="B11" s="110"/>
      <c r="C11" s="111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8" s="1" customFormat="1" ht="13.5" customHeight="1" x14ac:dyDescent="0.2">
      <c r="A12" s="145" t="s">
        <v>16</v>
      </c>
      <c r="B12" s="146" t="s">
        <v>30</v>
      </c>
      <c r="C12" s="145" t="s">
        <v>93</v>
      </c>
      <c r="D12" s="141" t="s">
        <v>99</v>
      </c>
      <c r="E12" s="141"/>
      <c r="F12" s="141"/>
      <c r="G12" s="141"/>
      <c r="H12" s="141"/>
      <c r="I12" s="141"/>
      <c r="J12" s="141"/>
      <c r="K12" s="141" t="s">
        <v>100</v>
      </c>
      <c r="L12" s="141"/>
      <c r="M12" s="141"/>
      <c r="N12" s="141"/>
      <c r="O12" s="141"/>
      <c r="P12" s="141"/>
      <c r="Q12" s="141"/>
    </row>
    <row r="13" spans="1:18" s="1" customFormat="1" ht="10.199999999999999" x14ac:dyDescent="0.2">
      <c r="A13" s="145"/>
      <c r="B13" s="146"/>
      <c r="C13" s="145"/>
      <c r="D13" s="135" t="s">
        <v>8</v>
      </c>
      <c r="E13" s="135" t="s">
        <v>9</v>
      </c>
      <c r="F13" s="135" t="s">
        <v>10</v>
      </c>
      <c r="G13" s="135" t="s">
        <v>11</v>
      </c>
      <c r="H13" s="135" t="s">
        <v>161</v>
      </c>
      <c r="I13" s="135" t="s">
        <v>18</v>
      </c>
      <c r="J13" s="135" t="s">
        <v>19</v>
      </c>
      <c r="K13" s="135" t="s">
        <v>8</v>
      </c>
      <c r="L13" s="135" t="s">
        <v>9</v>
      </c>
      <c r="M13" s="135" t="s">
        <v>10</v>
      </c>
      <c r="N13" s="135" t="s">
        <v>11</v>
      </c>
      <c r="O13" s="135" t="s">
        <v>161</v>
      </c>
      <c r="P13" s="135" t="s">
        <v>18</v>
      </c>
      <c r="Q13" s="135" t="s">
        <v>19</v>
      </c>
    </row>
    <row r="14" spans="1:18" s="1" customFormat="1" ht="10.199999999999999" x14ac:dyDescent="0.2">
      <c r="A14" s="145"/>
      <c r="B14" s="146"/>
      <c r="C14" s="14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</row>
    <row r="15" spans="1:18" s="1" customFormat="1" ht="10.199999999999999" x14ac:dyDescent="0.2">
      <c r="A15" s="85">
        <v>1</v>
      </c>
      <c r="B15" s="41" t="s">
        <v>26</v>
      </c>
      <c r="C15" s="48" t="s">
        <v>129</v>
      </c>
      <c r="D15" s="28">
        <v>2</v>
      </c>
      <c r="E15" s="28">
        <v>2</v>
      </c>
      <c r="F15" s="28"/>
      <c r="G15" s="28"/>
      <c r="H15" s="28"/>
      <c r="I15" s="28" t="s">
        <v>94</v>
      </c>
      <c r="J15" s="28">
        <v>5</v>
      </c>
      <c r="K15" s="28"/>
      <c r="L15" s="28"/>
      <c r="M15" s="28"/>
      <c r="N15" s="28"/>
      <c r="O15" s="28"/>
      <c r="P15" s="28"/>
      <c r="Q15" s="28"/>
      <c r="R15" s="1" t="s">
        <v>205</v>
      </c>
    </row>
    <row r="16" spans="1:18" s="1" customFormat="1" ht="10.199999999999999" x14ac:dyDescent="0.2">
      <c r="A16" s="85">
        <v>2</v>
      </c>
      <c r="B16" s="41" t="s">
        <v>125</v>
      </c>
      <c r="C16" s="48" t="s">
        <v>318</v>
      </c>
      <c r="D16" s="28">
        <v>2</v>
      </c>
      <c r="E16" s="28">
        <v>1</v>
      </c>
      <c r="F16" s="28"/>
      <c r="G16" s="28"/>
      <c r="H16" s="28"/>
      <c r="I16" s="28" t="s">
        <v>94</v>
      </c>
      <c r="J16" s="28">
        <v>4</v>
      </c>
      <c r="K16" s="28"/>
      <c r="L16" s="28"/>
      <c r="M16" s="28"/>
      <c r="N16" s="28"/>
      <c r="O16" s="28"/>
      <c r="P16" s="28"/>
      <c r="Q16" s="28"/>
    </row>
    <row r="17" spans="1:18" s="42" customFormat="1" ht="48" customHeight="1" x14ac:dyDescent="0.2">
      <c r="A17" s="40">
        <v>3</v>
      </c>
      <c r="B17" s="54" t="s">
        <v>320</v>
      </c>
      <c r="C17" s="40" t="s">
        <v>101</v>
      </c>
      <c r="D17" s="43">
        <v>2</v>
      </c>
      <c r="E17" s="43">
        <v>2</v>
      </c>
      <c r="F17" s="43"/>
      <c r="G17" s="43"/>
      <c r="H17" s="43"/>
      <c r="I17" s="43" t="s">
        <v>94</v>
      </c>
      <c r="J17" s="43">
        <v>5</v>
      </c>
      <c r="K17" s="43"/>
      <c r="L17" s="43"/>
      <c r="M17" s="43"/>
      <c r="N17" s="43"/>
      <c r="O17" s="43"/>
      <c r="P17" s="43"/>
      <c r="Q17" s="43"/>
      <c r="R17" s="42" t="s">
        <v>203</v>
      </c>
    </row>
    <row r="18" spans="1:18" s="42" customFormat="1" ht="10.199999999999999" x14ac:dyDescent="0.2">
      <c r="A18" s="40">
        <v>4</v>
      </c>
      <c r="B18" s="54" t="s">
        <v>283</v>
      </c>
      <c r="C18" s="40" t="s">
        <v>102</v>
      </c>
      <c r="D18" s="43">
        <v>1</v>
      </c>
      <c r="E18" s="43">
        <v>2</v>
      </c>
      <c r="F18" s="43"/>
      <c r="G18" s="43"/>
      <c r="H18" s="43"/>
      <c r="I18" s="43" t="s">
        <v>94</v>
      </c>
      <c r="J18" s="43">
        <v>4</v>
      </c>
      <c r="K18" s="43"/>
      <c r="L18" s="43"/>
      <c r="M18" s="43"/>
      <c r="N18" s="43"/>
      <c r="O18" s="43"/>
      <c r="P18" s="43"/>
      <c r="Q18" s="43"/>
      <c r="R18" s="42" t="s">
        <v>204</v>
      </c>
    </row>
    <row r="19" spans="1:18" s="42" customFormat="1" ht="20.399999999999999" x14ac:dyDescent="0.2">
      <c r="A19" s="40">
        <v>5</v>
      </c>
      <c r="B19" s="54" t="s">
        <v>178</v>
      </c>
      <c r="C19" s="40" t="s">
        <v>107</v>
      </c>
      <c r="D19" s="28"/>
      <c r="E19" s="28"/>
      <c r="F19" s="28">
        <v>3</v>
      </c>
      <c r="G19" s="28"/>
      <c r="H19" s="28"/>
      <c r="I19" s="28" t="s">
        <v>8</v>
      </c>
      <c r="J19" s="28">
        <v>4</v>
      </c>
      <c r="K19" s="28"/>
      <c r="L19" s="28"/>
      <c r="M19" s="28"/>
      <c r="N19" s="28"/>
      <c r="O19" s="43"/>
      <c r="P19" s="43"/>
      <c r="Q19" s="43"/>
    </row>
    <row r="20" spans="1:18" s="42" customFormat="1" ht="21.75" customHeight="1" x14ac:dyDescent="0.2">
      <c r="A20" s="40">
        <v>6</v>
      </c>
      <c r="B20" s="54" t="s">
        <v>167</v>
      </c>
      <c r="C20" s="40" t="s">
        <v>335</v>
      </c>
      <c r="D20" s="28"/>
      <c r="E20" s="28"/>
      <c r="F20" s="28"/>
      <c r="G20" s="28"/>
      <c r="H20" s="28"/>
      <c r="I20" s="28"/>
      <c r="J20" s="28"/>
      <c r="K20" s="28"/>
      <c r="L20" s="28"/>
      <c r="M20" s="28">
        <v>5</v>
      </c>
      <c r="N20" s="28"/>
      <c r="O20" s="43"/>
      <c r="P20" s="43" t="s">
        <v>8</v>
      </c>
      <c r="Q20" s="43">
        <v>5</v>
      </c>
    </row>
    <row r="21" spans="1:18" s="42" customFormat="1" ht="36" customHeight="1" x14ac:dyDescent="0.2">
      <c r="A21" s="40">
        <v>7</v>
      </c>
      <c r="B21" s="54" t="s">
        <v>321</v>
      </c>
      <c r="C21" s="40" t="s">
        <v>327</v>
      </c>
      <c r="D21" s="40"/>
      <c r="E21" s="40"/>
      <c r="F21" s="40"/>
      <c r="G21" s="40"/>
      <c r="H21" s="40"/>
      <c r="I21" s="40"/>
      <c r="J21" s="40"/>
      <c r="K21" s="40">
        <v>2</v>
      </c>
      <c r="L21" s="40"/>
      <c r="M21" s="40">
        <v>2</v>
      </c>
      <c r="N21" s="40"/>
      <c r="O21" s="40"/>
      <c r="P21" s="40" t="s">
        <v>94</v>
      </c>
      <c r="Q21" s="40">
        <v>5</v>
      </c>
    </row>
    <row r="22" spans="1:18" s="42" customFormat="1" ht="10.199999999999999" x14ac:dyDescent="0.2">
      <c r="A22" s="112">
        <v>8</v>
      </c>
      <c r="B22" s="113" t="s">
        <v>224</v>
      </c>
      <c r="C22" s="40" t="s">
        <v>336</v>
      </c>
      <c r="D22" s="41"/>
      <c r="E22" s="41"/>
      <c r="F22" s="41"/>
      <c r="G22" s="41"/>
      <c r="H22" s="41"/>
      <c r="I22" s="41"/>
      <c r="J22" s="41"/>
      <c r="K22" s="48">
        <v>2</v>
      </c>
      <c r="L22" s="48">
        <v>1</v>
      </c>
      <c r="M22" s="48"/>
      <c r="N22" s="48"/>
      <c r="O22" s="40"/>
      <c r="P22" s="40" t="s">
        <v>94</v>
      </c>
      <c r="Q22" s="40">
        <v>5</v>
      </c>
      <c r="R22" s="42" t="s">
        <v>205</v>
      </c>
    </row>
    <row r="23" spans="1:18" s="42" customFormat="1" ht="20.399999999999999" x14ac:dyDescent="0.2">
      <c r="A23" s="40">
        <v>9</v>
      </c>
      <c r="B23" s="54" t="s">
        <v>285</v>
      </c>
      <c r="C23" s="40" t="s">
        <v>337</v>
      </c>
      <c r="D23" s="43"/>
      <c r="E23" s="43"/>
      <c r="F23" s="43"/>
      <c r="G23" s="43"/>
      <c r="H23" s="43"/>
      <c r="I23" s="43"/>
      <c r="J23" s="43"/>
      <c r="K23" s="43">
        <v>1</v>
      </c>
      <c r="L23" s="43">
        <v>1</v>
      </c>
      <c r="M23" s="43"/>
      <c r="N23" s="43"/>
      <c r="O23" s="43"/>
      <c r="P23" s="43" t="s">
        <v>94</v>
      </c>
      <c r="Q23" s="43">
        <v>4</v>
      </c>
      <c r="R23" s="42" t="s">
        <v>214</v>
      </c>
    </row>
    <row r="24" spans="1:18" s="42" customFormat="1" ht="20.399999999999999" x14ac:dyDescent="0.2">
      <c r="A24" s="40">
        <v>10</v>
      </c>
      <c r="B24" s="54" t="s">
        <v>287</v>
      </c>
      <c r="C24" s="40" t="s">
        <v>328</v>
      </c>
      <c r="D24" s="43"/>
      <c r="E24" s="43"/>
      <c r="F24" s="43"/>
      <c r="G24" s="43"/>
      <c r="H24" s="43"/>
      <c r="I24" s="43"/>
      <c r="J24" s="43"/>
      <c r="K24" s="43">
        <v>1</v>
      </c>
      <c r="L24" s="43">
        <v>1</v>
      </c>
      <c r="M24" s="43"/>
      <c r="N24" s="43"/>
      <c r="O24" s="43"/>
      <c r="P24" s="43" t="s">
        <v>8</v>
      </c>
      <c r="Q24" s="43">
        <v>3</v>
      </c>
    </row>
    <row r="25" spans="1:18" s="1" customFormat="1" ht="10.199999999999999" x14ac:dyDescent="0.2">
      <c r="A25" s="48">
        <v>11</v>
      </c>
      <c r="B25" s="52" t="s">
        <v>291</v>
      </c>
      <c r="C25" s="48" t="s">
        <v>338</v>
      </c>
      <c r="D25" s="28"/>
      <c r="E25" s="28"/>
      <c r="F25" s="28"/>
      <c r="G25" s="28"/>
      <c r="H25" s="28"/>
      <c r="I25" s="28"/>
      <c r="J25" s="28"/>
      <c r="K25" s="28">
        <v>1</v>
      </c>
      <c r="L25" s="28">
        <v>1</v>
      </c>
      <c r="M25" s="28"/>
      <c r="N25" s="28"/>
      <c r="O25" s="28"/>
      <c r="P25" s="28" t="s">
        <v>8</v>
      </c>
      <c r="Q25" s="28">
        <v>2</v>
      </c>
      <c r="R25" s="1" t="s">
        <v>221</v>
      </c>
    </row>
    <row r="26" spans="1:18" s="1" customFormat="1" ht="10.199999999999999" x14ac:dyDescent="0.2">
      <c r="A26" s="134" t="s">
        <v>31</v>
      </c>
      <c r="B26" s="134"/>
      <c r="C26" s="134"/>
      <c r="D26" s="82">
        <f>SUM(D15:D25)</f>
        <v>7</v>
      </c>
      <c r="E26" s="82">
        <f>SUM(E15:E25)</f>
        <v>7</v>
      </c>
      <c r="F26" s="82">
        <f>SUM(F15:F25)</f>
        <v>3</v>
      </c>
      <c r="G26" s="82"/>
      <c r="H26" s="134"/>
      <c r="I26" s="141" t="s">
        <v>345</v>
      </c>
      <c r="J26" s="134">
        <f>SUM(J15:J25)</f>
        <v>22</v>
      </c>
      <c r="K26" s="82">
        <f>SUM(K15:K25)</f>
        <v>7</v>
      </c>
      <c r="L26" s="82">
        <f>SUM(L15:L25)</f>
        <v>4</v>
      </c>
      <c r="M26" s="82">
        <f>SUM(M15:M25)</f>
        <v>7</v>
      </c>
      <c r="N26" s="82"/>
      <c r="O26" s="134"/>
      <c r="P26" s="141" t="s">
        <v>332</v>
      </c>
      <c r="Q26" s="134">
        <f>SUM(Q15:Q25)</f>
        <v>24</v>
      </c>
    </row>
    <row r="27" spans="1:18" s="1" customFormat="1" ht="12.9" customHeight="1" x14ac:dyDescent="0.2">
      <c r="A27" s="129"/>
      <c r="B27" s="129"/>
      <c r="C27" s="129"/>
      <c r="D27" s="134">
        <f>SUM(D26:G26)</f>
        <v>17</v>
      </c>
      <c r="E27" s="134"/>
      <c r="F27" s="134"/>
      <c r="G27" s="134"/>
      <c r="H27" s="134"/>
      <c r="I27" s="141"/>
      <c r="J27" s="134"/>
      <c r="K27" s="134">
        <f>SUM(K26:N26)</f>
        <v>18</v>
      </c>
      <c r="L27" s="134"/>
      <c r="M27" s="134"/>
      <c r="N27" s="134"/>
      <c r="O27" s="134"/>
      <c r="P27" s="141"/>
      <c r="Q27" s="134"/>
    </row>
    <row r="28" spans="1:18" s="1" customFormat="1" ht="10.199999999999999" x14ac:dyDescent="0.2">
      <c r="A28" s="2"/>
      <c r="B28" s="2"/>
      <c r="C28" s="2"/>
      <c r="D28" s="19"/>
      <c r="E28" s="19"/>
      <c r="F28" s="19"/>
      <c r="G28" s="19"/>
      <c r="H28" s="19"/>
      <c r="I28" s="29"/>
      <c r="J28" s="19"/>
      <c r="K28" s="19"/>
      <c r="L28" s="19"/>
      <c r="M28" s="19"/>
      <c r="N28" s="19"/>
      <c r="O28" s="19"/>
      <c r="P28" s="29"/>
      <c r="Q28" s="19"/>
    </row>
    <row r="29" spans="1:18" s="1" customFormat="1" ht="12.75" customHeight="1" x14ac:dyDescent="0.2">
      <c r="A29" s="130" t="s">
        <v>16</v>
      </c>
      <c r="B29" s="141" t="s">
        <v>103</v>
      </c>
      <c r="C29" s="130" t="s">
        <v>93</v>
      </c>
      <c r="D29" s="141" t="s">
        <v>99</v>
      </c>
      <c r="E29" s="141"/>
      <c r="F29" s="141"/>
      <c r="G29" s="141"/>
      <c r="H29" s="141"/>
      <c r="I29" s="141"/>
      <c r="J29" s="141"/>
      <c r="K29" s="141" t="s">
        <v>100</v>
      </c>
      <c r="L29" s="141"/>
      <c r="M29" s="141"/>
      <c r="N29" s="141"/>
      <c r="O29" s="141"/>
      <c r="P29" s="141"/>
      <c r="Q29" s="141"/>
    </row>
    <row r="30" spans="1:18" s="1" customFormat="1" ht="12.75" customHeight="1" x14ac:dyDescent="0.2">
      <c r="A30" s="130"/>
      <c r="B30" s="141"/>
      <c r="C30" s="130"/>
      <c r="D30" s="135" t="s">
        <v>8</v>
      </c>
      <c r="E30" s="135" t="s">
        <v>9</v>
      </c>
      <c r="F30" s="135" t="s">
        <v>10</v>
      </c>
      <c r="G30" s="135" t="s">
        <v>11</v>
      </c>
      <c r="H30" s="135" t="s">
        <v>161</v>
      </c>
      <c r="I30" s="135" t="s">
        <v>18</v>
      </c>
      <c r="J30" s="135" t="s">
        <v>19</v>
      </c>
      <c r="K30" s="135" t="s">
        <v>8</v>
      </c>
      <c r="L30" s="135" t="s">
        <v>9</v>
      </c>
      <c r="M30" s="135" t="s">
        <v>10</v>
      </c>
      <c r="N30" s="135" t="s">
        <v>11</v>
      </c>
      <c r="O30" s="135" t="s">
        <v>161</v>
      </c>
      <c r="P30" s="135" t="s">
        <v>18</v>
      </c>
      <c r="Q30" s="135" t="s">
        <v>19</v>
      </c>
    </row>
    <row r="31" spans="1:18" s="1" customFormat="1" ht="15.75" customHeight="1" x14ac:dyDescent="0.2">
      <c r="A31" s="130"/>
      <c r="B31" s="141"/>
      <c r="C31" s="130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</row>
    <row r="32" spans="1:18" s="1" customFormat="1" ht="21.75" customHeight="1" x14ac:dyDescent="0.2">
      <c r="A32" s="48">
        <v>12</v>
      </c>
      <c r="B32" s="52" t="s">
        <v>316</v>
      </c>
      <c r="C32" s="48" t="s">
        <v>339</v>
      </c>
      <c r="D32" s="130">
        <v>2</v>
      </c>
      <c r="E32" s="129"/>
      <c r="F32" s="130">
        <v>1</v>
      </c>
      <c r="G32" s="129"/>
      <c r="H32" s="129"/>
      <c r="I32" s="129" t="s">
        <v>8</v>
      </c>
      <c r="J32" s="129">
        <v>4</v>
      </c>
      <c r="K32" s="129"/>
      <c r="L32" s="129"/>
      <c r="M32" s="129"/>
      <c r="N32" s="129"/>
      <c r="O32" s="129"/>
      <c r="P32" s="129"/>
      <c r="Q32" s="129"/>
      <c r="R32" s="5" t="s">
        <v>236</v>
      </c>
    </row>
    <row r="33" spans="1:18" s="1" customFormat="1" ht="20.399999999999999" customHeight="1" x14ac:dyDescent="0.2">
      <c r="A33" s="48">
        <v>13</v>
      </c>
      <c r="B33" s="55" t="s">
        <v>298</v>
      </c>
      <c r="C33" s="48" t="s">
        <v>340</v>
      </c>
      <c r="D33" s="130"/>
      <c r="E33" s="129"/>
      <c r="F33" s="130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" t="s">
        <v>200</v>
      </c>
    </row>
    <row r="34" spans="1:18" s="1" customFormat="1" ht="20.399999999999999" customHeight="1" x14ac:dyDescent="0.2">
      <c r="A34" s="48">
        <v>14</v>
      </c>
      <c r="B34" s="55" t="s">
        <v>323</v>
      </c>
      <c r="C34" s="48" t="s">
        <v>341</v>
      </c>
      <c r="D34" s="151">
        <v>2</v>
      </c>
      <c r="E34" s="148"/>
      <c r="F34" s="151">
        <v>2</v>
      </c>
      <c r="G34" s="148"/>
      <c r="H34" s="148"/>
      <c r="I34" s="148" t="s">
        <v>8</v>
      </c>
      <c r="J34" s="148">
        <v>4</v>
      </c>
      <c r="K34" s="148"/>
      <c r="L34" s="148"/>
      <c r="M34" s="148"/>
      <c r="N34" s="148"/>
      <c r="O34" s="148"/>
      <c r="P34" s="148"/>
      <c r="Q34" s="148"/>
    </row>
    <row r="35" spans="1:18" s="1" customFormat="1" ht="20.399999999999999" customHeight="1" x14ac:dyDescent="0.2">
      <c r="A35" s="48">
        <v>15</v>
      </c>
      <c r="B35" s="55" t="s">
        <v>322</v>
      </c>
      <c r="C35" s="48" t="s">
        <v>329</v>
      </c>
      <c r="D35" s="152"/>
      <c r="E35" s="149"/>
      <c r="F35" s="152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</row>
    <row r="36" spans="1:18" s="1" customFormat="1" ht="10.199999999999999" x14ac:dyDescent="0.2">
      <c r="A36" s="48">
        <v>16</v>
      </c>
      <c r="B36" s="41" t="s">
        <v>299</v>
      </c>
      <c r="C36" s="48" t="s">
        <v>306</v>
      </c>
      <c r="D36" s="130"/>
      <c r="E36" s="130"/>
      <c r="F36" s="130"/>
      <c r="G36" s="130"/>
      <c r="H36" s="130"/>
      <c r="I36" s="130"/>
      <c r="J36" s="130"/>
      <c r="K36" s="130">
        <v>2</v>
      </c>
      <c r="L36" s="130">
        <v>1</v>
      </c>
      <c r="M36" s="130"/>
      <c r="N36" s="130"/>
      <c r="O36" s="130"/>
      <c r="P36" s="130" t="s">
        <v>94</v>
      </c>
      <c r="Q36" s="130">
        <v>4</v>
      </c>
      <c r="R36" s="1" t="s">
        <v>199</v>
      </c>
    </row>
    <row r="37" spans="1:18" s="1" customFormat="1" ht="20.25" customHeight="1" x14ac:dyDescent="0.2">
      <c r="A37" s="48">
        <v>17</v>
      </c>
      <c r="B37" s="55" t="s">
        <v>297</v>
      </c>
      <c r="C37" s="48" t="s">
        <v>307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8" s="1" customFormat="1" ht="20.399999999999999" customHeight="1" x14ac:dyDescent="0.2">
      <c r="A38" s="48">
        <v>18</v>
      </c>
      <c r="B38" s="52" t="s">
        <v>217</v>
      </c>
      <c r="C38" s="48" t="s">
        <v>342</v>
      </c>
      <c r="D38" s="129"/>
      <c r="E38" s="129"/>
      <c r="F38" s="129"/>
      <c r="G38" s="129"/>
      <c r="H38" s="129"/>
      <c r="I38" s="129"/>
      <c r="J38" s="129"/>
      <c r="K38" s="129"/>
      <c r="L38" s="129">
        <v>2</v>
      </c>
      <c r="M38" s="129"/>
      <c r="N38" s="129"/>
      <c r="O38" s="129"/>
      <c r="P38" s="129" t="s">
        <v>8</v>
      </c>
      <c r="Q38" s="129">
        <v>2</v>
      </c>
    </row>
    <row r="39" spans="1:18" s="1" customFormat="1" ht="14.4" customHeight="1" x14ac:dyDescent="0.2">
      <c r="A39" s="48">
        <v>19</v>
      </c>
      <c r="B39" s="52" t="s">
        <v>220</v>
      </c>
      <c r="C39" s="48" t="s">
        <v>257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8" s="1" customFormat="1" ht="14.4" customHeight="1" x14ac:dyDescent="0.2">
      <c r="A40" s="48">
        <v>20</v>
      </c>
      <c r="B40" s="53" t="s">
        <v>249</v>
      </c>
      <c r="C40" s="48" t="s">
        <v>308</v>
      </c>
      <c r="D40" s="129"/>
      <c r="E40" s="129"/>
      <c r="F40" s="129"/>
      <c r="G40" s="129"/>
      <c r="H40" s="129"/>
      <c r="I40" s="129"/>
      <c r="J40" s="129"/>
      <c r="K40" s="129"/>
      <c r="L40" s="129">
        <v>1</v>
      </c>
      <c r="M40" s="129"/>
      <c r="N40" s="129"/>
      <c r="O40" s="129"/>
      <c r="P40" s="129" t="s">
        <v>8</v>
      </c>
      <c r="Q40" s="129">
        <v>2</v>
      </c>
    </row>
    <row r="41" spans="1:18" s="1" customFormat="1" ht="10.199999999999999" x14ac:dyDescent="0.2">
      <c r="A41" s="48">
        <v>21</v>
      </c>
      <c r="B41" s="53" t="s">
        <v>250</v>
      </c>
      <c r="C41" s="48" t="s">
        <v>309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8" s="1" customFormat="1" ht="10.199999999999999" x14ac:dyDescent="0.2">
      <c r="A42" s="134" t="s">
        <v>33</v>
      </c>
      <c r="B42" s="134"/>
      <c r="C42" s="134"/>
      <c r="D42" s="82">
        <f>SUM(D32:D41)</f>
        <v>4</v>
      </c>
      <c r="E42" s="82"/>
      <c r="F42" s="82">
        <f>SUM(F32:F41)</f>
        <v>3</v>
      </c>
      <c r="G42" s="82"/>
      <c r="H42" s="134"/>
      <c r="I42" s="141" t="s">
        <v>97</v>
      </c>
      <c r="J42" s="134">
        <f>SUM(J32:J41)</f>
        <v>8</v>
      </c>
      <c r="K42" s="82">
        <f>SUM(K32:K41)</f>
        <v>2</v>
      </c>
      <c r="L42" s="82">
        <f>SUM(L32:L41)</f>
        <v>4</v>
      </c>
      <c r="M42" s="82"/>
      <c r="N42" s="82"/>
      <c r="O42" s="134"/>
      <c r="P42" s="141" t="s">
        <v>211</v>
      </c>
      <c r="Q42" s="134">
        <f>SUM(Q32:Q41)</f>
        <v>8</v>
      </c>
    </row>
    <row r="43" spans="1:18" s="1" customFormat="1" ht="12.9" customHeight="1" x14ac:dyDescent="0.2">
      <c r="A43" s="129"/>
      <c r="B43" s="129"/>
      <c r="C43" s="129"/>
      <c r="D43" s="134">
        <f>SUM(D42:G42)</f>
        <v>7</v>
      </c>
      <c r="E43" s="134"/>
      <c r="F43" s="134"/>
      <c r="G43" s="134"/>
      <c r="H43" s="134"/>
      <c r="I43" s="141"/>
      <c r="J43" s="134"/>
      <c r="K43" s="134">
        <f>SUM(K42:N42)</f>
        <v>6</v>
      </c>
      <c r="L43" s="134"/>
      <c r="M43" s="134"/>
      <c r="N43" s="134"/>
      <c r="O43" s="134"/>
      <c r="P43" s="141"/>
      <c r="Q43" s="134"/>
    </row>
    <row r="44" spans="1:18" s="1" customFormat="1" ht="10.199999999999999" x14ac:dyDescent="0.2">
      <c r="A44" s="2"/>
      <c r="B44" s="2"/>
      <c r="C44" s="2"/>
      <c r="D44" s="19"/>
      <c r="E44" s="19"/>
      <c r="F44" s="19"/>
      <c r="G44" s="19"/>
      <c r="H44" s="19"/>
      <c r="I44" s="7"/>
      <c r="J44" s="2"/>
      <c r="K44" s="19"/>
      <c r="L44" s="19"/>
      <c r="M44" s="19"/>
      <c r="N44" s="19"/>
      <c r="O44" s="19"/>
      <c r="P44" s="7"/>
      <c r="Q44" s="2"/>
    </row>
    <row r="45" spans="1:18" s="1" customFormat="1" ht="10.199999999999999" x14ac:dyDescent="0.2">
      <c r="A45" s="150"/>
      <c r="B45" s="150"/>
      <c r="C45" s="150"/>
      <c r="D45" s="82">
        <f>D26+D42</f>
        <v>11</v>
      </c>
      <c r="E45" s="82">
        <f>E26+E42</f>
        <v>7</v>
      </c>
      <c r="F45" s="82">
        <f>F26+F42</f>
        <v>6</v>
      </c>
      <c r="G45" s="82">
        <f>G26+G42</f>
        <v>0</v>
      </c>
      <c r="H45" s="134"/>
      <c r="I45" s="141" t="s">
        <v>346</v>
      </c>
      <c r="J45" s="134">
        <f t="shared" ref="J45:N45" si="0">J26+J42</f>
        <v>30</v>
      </c>
      <c r="K45" s="82">
        <f t="shared" si="0"/>
        <v>9</v>
      </c>
      <c r="L45" s="82">
        <f t="shared" si="0"/>
        <v>8</v>
      </c>
      <c r="M45" s="82">
        <f t="shared" si="0"/>
        <v>7</v>
      </c>
      <c r="N45" s="82">
        <f t="shared" si="0"/>
        <v>0</v>
      </c>
      <c r="O45" s="134"/>
      <c r="P45" s="141" t="s">
        <v>333</v>
      </c>
      <c r="Q45" s="134">
        <f>Q26+Q42</f>
        <v>32</v>
      </c>
    </row>
    <row r="46" spans="1:18" s="1" customFormat="1" ht="13.5" customHeight="1" x14ac:dyDescent="0.2">
      <c r="A46" s="150"/>
      <c r="B46" s="150"/>
      <c r="C46" s="150"/>
      <c r="D46" s="134">
        <f>SUM(D45:G45)</f>
        <v>24</v>
      </c>
      <c r="E46" s="134"/>
      <c r="F46" s="134"/>
      <c r="G46" s="134"/>
      <c r="H46" s="134"/>
      <c r="I46" s="141"/>
      <c r="J46" s="134"/>
      <c r="K46" s="134">
        <f>SUM(K45:N45)</f>
        <v>24</v>
      </c>
      <c r="L46" s="134"/>
      <c r="M46" s="134"/>
      <c r="N46" s="134"/>
      <c r="O46" s="134"/>
      <c r="P46" s="141"/>
      <c r="Q46" s="134"/>
    </row>
    <row r="47" spans="1:18" s="1" customFormat="1" ht="10.199999999999999" x14ac:dyDescent="0.2">
      <c r="A47" s="2"/>
      <c r="B47" s="2"/>
      <c r="C47" s="2"/>
      <c r="D47" s="19"/>
      <c r="E47" s="19"/>
      <c r="F47" s="19"/>
      <c r="G47" s="19"/>
      <c r="H47" s="19"/>
      <c r="I47" s="19"/>
      <c r="J47" s="19"/>
      <c r="L47" s="19"/>
      <c r="M47" s="19"/>
      <c r="N47" s="19"/>
      <c r="O47" s="19"/>
      <c r="P47" s="29"/>
      <c r="Q47" s="19"/>
    </row>
    <row r="48" spans="1:18" s="1" customFormat="1" ht="10.199999999999999" x14ac:dyDescent="0.2">
      <c r="A48" s="130" t="s">
        <v>16</v>
      </c>
      <c r="B48" s="141" t="s">
        <v>104</v>
      </c>
      <c r="C48" s="130" t="s">
        <v>93</v>
      </c>
      <c r="D48" s="141" t="s">
        <v>99</v>
      </c>
      <c r="E48" s="141"/>
      <c r="F48" s="141"/>
      <c r="G48" s="141"/>
      <c r="H48" s="141"/>
      <c r="I48" s="141"/>
      <c r="J48" s="141"/>
      <c r="K48" s="141" t="s">
        <v>100</v>
      </c>
      <c r="L48" s="141"/>
      <c r="M48" s="141"/>
      <c r="N48" s="141"/>
      <c r="O48" s="141"/>
      <c r="P48" s="141"/>
      <c r="Q48" s="141"/>
    </row>
    <row r="49" spans="1:42" s="1" customFormat="1" ht="10.199999999999999" x14ac:dyDescent="0.2">
      <c r="A49" s="130"/>
      <c r="B49" s="141"/>
      <c r="C49" s="130"/>
      <c r="D49" s="135" t="s">
        <v>8</v>
      </c>
      <c r="E49" s="135" t="s">
        <v>9</v>
      </c>
      <c r="F49" s="135" t="s">
        <v>10</v>
      </c>
      <c r="G49" s="135" t="s">
        <v>11</v>
      </c>
      <c r="H49" s="135" t="s">
        <v>161</v>
      </c>
      <c r="I49" s="135" t="s">
        <v>18</v>
      </c>
      <c r="J49" s="135" t="s">
        <v>19</v>
      </c>
      <c r="K49" s="135" t="s">
        <v>8</v>
      </c>
      <c r="L49" s="135" t="s">
        <v>9</v>
      </c>
      <c r="M49" s="135" t="s">
        <v>10</v>
      </c>
      <c r="N49" s="135" t="s">
        <v>11</v>
      </c>
      <c r="O49" s="135" t="s">
        <v>161</v>
      </c>
      <c r="P49" s="135" t="s">
        <v>18</v>
      </c>
      <c r="Q49" s="135" t="s">
        <v>19</v>
      </c>
    </row>
    <row r="50" spans="1:42" s="1" customFormat="1" ht="12.9" customHeight="1" x14ac:dyDescent="0.2">
      <c r="A50" s="130"/>
      <c r="B50" s="141"/>
      <c r="C50" s="130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</row>
    <row r="51" spans="1:42" s="1" customFormat="1" ht="10.199999999999999" x14ac:dyDescent="0.2">
      <c r="A51" s="48">
        <v>20</v>
      </c>
      <c r="B51" s="41" t="s">
        <v>218</v>
      </c>
      <c r="C51" s="48" t="s">
        <v>175</v>
      </c>
      <c r="D51" s="28">
        <v>1</v>
      </c>
      <c r="E51" s="28">
        <v>1</v>
      </c>
      <c r="F51" s="28"/>
      <c r="G51" s="28"/>
      <c r="H51" s="28"/>
      <c r="I51" s="28" t="s">
        <v>8</v>
      </c>
      <c r="J51" s="28">
        <v>2</v>
      </c>
      <c r="K51" s="48"/>
      <c r="L51" s="48"/>
      <c r="M51" s="48"/>
      <c r="N51" s="48"/>
      <c r="O51" s="28"/>
      <c r="P51" s="48"/>
      <c r="Q51" s="48"/>
      <c r="R51" s="1" t="s">
        <v>219</v>
      </c>
    </row>
    <row r="52" spans="1:42" s="1" customFormat="1" ht="10.199999999999999" x14ac:dyDescent="0.2">
      <c r="A52" s="48">
        <v>21</v>
      </c>
      <c r="B52" s="41" t="s">
        <v>38</v>
      </c>
      <c r="C52" s="48" t="s">
        <v>165</v>
      </c>
      <c r="D52" s="28"/>
      <c r="E52" s="28"/>
      <c r="F52" s="28"/>
      <c r="G52" s="28"/>
      <c r="H52" s="28"/>
      <c r="I52" s="28"/>
      <c r="J52" s="28"/>
      <c r="K52" s="28">
        <v>1</v>
      </c>
      <c r="L52" s="28">
        <v>1</v>
      </c>
      <c r="M52" s="28"/>
      <c r="N52" s="28"/>
      <c r="O52" s="28"/>
      <c r="P52" s="28" t="s">
        <v>8</v>
      </c>
      <c r="Q52" s="28">
        <v>2</v>
      </c>
      <c r="R52" s="1" t="s">
        <v>206</v>
      </c>
    </row>
    <row r="53" spans="1:42" s="1" customFormat="1" ht="10.199999999999999" x14ac:dyDescent="0.2">
      <c r="A53" s="134" t="s">
        <v>37</v>
      </c>
      <c r="B53" s="134"/>
      <c r="C53" s="134"/>
      <c r="D53" s="82">
        <f>SUM(D51:D52)</f>
        <v>1</v>
      </c>
      <c r="E53" s="82">
        <f>SUM(E51:E52)</f>
        <v>1</v>
      </c>
      <c r="F53" s="82"/>
      <c r="G53" s="82"/>
      <c r="H53" s="134"/>
      <c r="I53" s="134" t="s">
        <v>98</v>
      </c>
      <c r="J53" s="134">
        <f t="shared" ref="J53:L53" si="1">SUM(J51:J52)</f>
        <v>2</v>
      </c>
      <c r="K53" s="82">
        <f t="shared" si="1"/>
        <v>1</v>
      </c>
      <c r="L53" s="82">
        <f t="shared" si="1"/>
        <v>1</v>
      </c>
      <c r="M53" s="82"/>
      <c r="N53" s="82"/>
      <c r="O53" s="134"/>
      <c r="P53" s="141" t="s">
        <v>98</v>
      </c>
      <c r="Q53" s="134">
        <f>SUM(Q51:Q52)</f>
        <v>2</v>
      </c>
    </row>
    <row r="54" spans="1:42" s="1" customFormat="1" ht="12.9" customHeight="1" x14ac:dyDescent="0.2">
      <c r="A54" s="134"/>
      <c r="B54" s="134"/>
      <c r="C54" s="134"/>
      <c r="D54" s="134">
        <f>SUM(D53:G53)</f>
        <v>2</v>
      </c>
      <c r="E54" s="134"/>
      <c r="F54" s="134"/>
      <c r="G54" s="134"/>
      <c r="H54" s="134"/>
      <c r="I54" s="134"/>
      <c r="J54" s="134"/>
      <c r="K54" s="134">
        <f>SUM(K53:N53)</f>
        <v>2</v>
      </c>
      <c r="L54" s="134"/>
      <c r="M54" s="134"/>
      <c r="N54" s="134"/>
      <c r="O54" s="134"/>
      <c r="P54" s="141"/>
      <c r="Q54" s="134"/>
    </row>
    <row r="55" spans="1:42" s="1" customFormat="1" ht="12.9" customHeight="1" x14ac:dyDescent="0.2">
      <c r="A55" s="147" t="s">
        <v>176</v>
      </c>
      <c r="B55" s="147"/>
      <c r="C55" s="19"/>
      <c r="D55" s="37"/>
      <c r="E55" s="37"/>
      <c r="F55" s="37"/>
      <c r="G55" s="37"/>
      <c r="H55" s="19"/>
      <c r="I55" s="19"/>
      <c r="J55" s="19"/>
      <c r="K55" s="37"/>
      <c r="L55" s="37"/>
      <c r="M55" s="37"/>
      <c r="N55" s="37"/>
      <c r="O55" s="19"/>
      <c r="P55" s="29"/>
      <c r="Q55" s="19"/>
    </row>
    <row r="56" spans="1:42" s="1" customFormat="1" ht="27.75" customHeight="1" x14ac:dyDescent="0.25">
      <c r="A56" s="147" t="s">
        <v>166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U56"/>
    </row>
    <row r="57" spans="1:42" ht="13.5" customHeight="1" x14ac:dyDescent="0.25">
      <c r="A57" s="5"/>
      <c r="B57" s="5"/>
      <c r="C57" s="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U57"/>
    </row>
    <row r="58" spans="1:42" customFormat="1" x14ac:dyDescent="0.25">
      <c r="A58" s="122" t="s">
        <v>12</v>
      </c>
      <c r="B58" s="122"/>
      <c r="C58" s="122"/>
      <c r="D58" s="122" t="s">
        <v>13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AE58" s="32"/>
    </row>
    <row r="59" spans="1:42" customForma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AE59" s="32"/>
    </row>
    <row r="60" spans="1:42" customFormat="1" x14ac:dyDescent="0.25">
      <c r="A60" s="122" t="s">
        <v>114</v>
      </c>
      <c r="B60" s="122"/>
      <c r="C60" s="122"/>
      <c r="D60" s="122" t="s">
        <v>244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L60" s="34"/>
      <c r="AM60" s="34"/>
      <c r="AN60" s="34"/>
      <c r="AO60" s="34"/>
      <c r="AP60" s="34"/>
    </row>
    <row r="61" spans="1:42" customFormat="1" x14ac:dyDescent="0.25">
      <c r="A61" s="4"/>
      <c r="B61" s="4"/>
      <c r="C61" s="2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42" customFormat="1" ht="18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42" s="35" customFormat="1" x14ac:dyDescent="0.25">
      <c r="A63" s="122" t="s">
        <v>115</v>
      </c>
      <c r="B63" s="122" t="s">
        <v>115</v>
      </c>
      <c r="C63" s="122"/>
      <c r="D63" s="122" t="s">
        <v>116</v>
      </c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U63"/>
    </row>
    <row r="64" spans="1:42" customFormat="1" ht="22.5" customHeight="1" x14ac:dyDescent="0.25">
      <c r="A64" s="122" t="s">
        <v>43</v>
      </c>
      <c r="B64" s="122" t="s">
        <v>43</v>
      </c>
      <c r="C64" s="122"/>
      <c r="D64" s="122" t="s">
        <v>243</v>
      </c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1:17" x14ac:dyDescent="0.25">
      <c r="A65" s="122"/>
      <c r="B65" s="122"/>
      <c r="C65" s="122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</row>
  </sheetData>
  <mergeCells count="186">
    <mergeCell ref="A63:C63"/>
    <mergeCell ref="A64:C64"/>
    <mergeCell ref="G32:G33"/>
    <mergeCell ref="H32:H33"/>
    <mergeCell ref="K38:K39"/>
    <mergeCell ref="M38:M39"/>
    <mergeCell ref="N38:N39"/>
    <mergeCell ref="O38:O39"/>
    <mergeCell ref="K40:K41"/>
    <mergeCell ref="M40:M41"/>
    <mergeCell ref="N40:N41"/>
    <mergeCell ref="O40:O41"/>
    <mergeCell ref="K32:K33"/>
    <mergeCell ref="L32:L33"/>
    <mergeCell ref="M32:M33"/>
    <mergeCell ref="N32:N33"/>
    <mergeCell ref="O32:O33"/>
    <mergeCell ref="D38:D39"/>
    <mergeCell ref="E38:E39"/>
    <mergeCell ref="F38:F39"/>
    <mergeCell ref="G38:G39"/>
    <mergeCell ref="H38:H39"/>
    <mergeCell ref="I38:I39"/>
    <mergeCell ref="J38:J39"/>
    <mergeCell ref="A45:C46"/>
    <mergeCell ref="O42:O43"/>
    <mergeCell ref="H26:H27"/>
    <mergeCell ref="J26:J27"/>
    <mergeCell ref="K27:N27"/>
    <mergeCell ref="D27:G27"/>
    <mergeCell ref="M30:M31"/>
    <mergeCell ref="N30:N31"/>
    <mergeCell ref="D29:J29"/>
    <mergeCell ref="I26:I27"/>
    <mergeCell ref="D32:D33"/>
    <mergeCell ref="E32:E33"/>
    <mergeCell ref="F32:F33"/>
    <mergeCell ref="I32:I33"/>
    <mergeCell ref="J32:J33"/>
    <mergeCell ref="L38:L39"/>
    <mergeCell ref="L40:L41"/>
    <mergeCell ref="D40:D41"/>
    <mergeCell ref="E40:E41"/>
    <mergeCell ref="D34:D35"/>
    <mergeCell ref="E34:E35"/>
    <mergeCell ref="F34:F35"/>
    <mergeCell ref="G34:G35"/>
    <mergeCell ref="H34:H35"/>
    <mergeCell ref="Q36:Q37"/>
    <mergeCell ref="M36:M37"/>
    <mergeCell ref="N36:N37"/>
    <mergeCell ref="L36:L37"/>
    <mergeCell ref="O30:O31"/>
    <mergeCell ref="O36:O37"/>
    <mergeCell ref="A10:Q10"/>
    <mergeCell ref="K13:K14"/>
    <mergeCell ref="K29:Q29"/>
    <mergeCell ref="Q26:Q27"/>
    <mergeCell ref="O26:O27"/>
    <mergeCell ref="P26:P27"/>
    <mergeCell ref="P32:P33"/>
    <mergeCell ref="Q32:Q33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A8:B8"/>
    <mergeCell ref="D13:D14"/>
    <mergeCell ref="E13:E14"/>
    <mergeCell ref="A9:C9"/>
    <mergeCell ref="K12:Q12"/>
    <mergeCell ref="C12:C14"/>
    <mergeCell ref="D12:J12"/>
    <mergeCell ref="F13:F14"/>
    <mergeCell ref="J13:J14"/>
    <mergeCell ref="G13:G14"/>
    <mergeCell ref="I13:I14"/>
    <mergeCell ref="A12:A14"/>
    <mergeCell ref="B12:B14"/>
    <mergeCell ref="Q13:Q14"/>
    <mergeCell ref="H13:H14"/>
    <mergeCell ref="O13:O14"/>
    <mergeCell ref="N13:N14"/>
    <mergeCell ref="P13:P14"/>
    <mergeCell ref="M13:M14"/>
    <mergeCell ref="A65:C65"/>
    <mergeCell ref="D65:Q65"/>
    <mergeCell ref="J36:J37"/>
    <mergeCell ref="P45:P46"/>
    <mergeCell ref="D43:G43"/>
    <mergeCell ref="A56:Q56"/>
    <mergeCell ref="I45:I46"/>
    <mergeCell ref="P36:P37"/>
    <mergeCell ref="Q42:Q43"/>
    <mergeCell ref="J42:J43"/>
    <mergeCell ref="J45:J46"/>
    <mergeCell ref="P42:P43"/>
    <mergeCell ref="K43:N43"/>
    <mergeCell ref="Q45:Q46"/>
    <mergeCell ref="K46:N46"/>
    <mergeCell ref="D46:G46"/>
    <mergeCell ref="I42:I43"/>
    <mergeCell ref="D36:D37"/>
    <mergeCell ref="E36:E37"/>
    <mergeCell ref="I36:I37"/>
    <mergeCell ref="F36:F37"/>
    <mergeCell ref="G36:G37"/>
    <mergeCell ref="K36:K37"/>
    <mergeCell ref="H36:H37"/>
    <mergeCell ref="A1:C1"/>
    <mergeCell ref="I1:Q1"/>
    <mergeCell ref="A2:B2"/>
    <mergeCell ref="A3:Q3"/>
    <mergeCell ref="A26:C27"/>
    <mergeCell ref="A29:A31"/>
    <mergeCell ref="B29:B31"/>
    <mergeCell ref="C29:C31"/>
    <mergeCell ref="P30:P31"/>
    <mergeCell ref="Q30:Q31"/>
    <mergeCell ref="D30:D31"/>
    <mergeCell ref="E30:E31"/>
    <mergeCell ref="F30:F31"/>
    <mergeCell ref="G30:G31"/>
    <mergeCell ref="K30:K31"/>
    <mergeCell ref="L30:L31"/>
    <mergeCell ref="I30:I31"/>
    <mergeCell ref="J30:J31"/>
    <mergeCell ref="H30:H31"/>
    <mergeCell ref="A5:B5"/>
    <mergeCell ref="I5:Q5"/>
    <mergeCell ref="A6:I6"/>
    <mergeCell ref="A7:B7"/>
    <mergeCell ref="L13:L14"/>
    <mergeCell ref="A60:C60"/>
    <mergeCell ref="D60:S60"/>
    <mergeCell ref="D63:S63"/>
    <mergeCell ref="D64:S64"/>
    <mergeCell ref="A48:A50"/>
    <mergeCell ref="B48:B50"/>
    <mergeCell ref="C48:C50"/>
    <mergeCell ref="D48:J48"/>
    <mergeCell ref="A58:C58"/>
    <mergeCell ref="D58:S58"/>
    <mergeCell ref="K48:Q48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H49:H50"/>
    <mergeCell ref="N49:N50"/>
    <mergeCell ref="A55:B55"/>
    <mergeCell ref="H53:H54"/>
    <mergeCell ref="P38:P39"/>
    <mergeCell ref="P40:P41"/>
    <mergeCell ref="Q38:Q39"/>
    <mergeCell ref="Q40:Q41"/>
    <mergeCell ref="P49:P50"/>
    <mergeCell ref="Q49:Q50"/>
    <mergeCell ref="A53:C54"/>
    <mergeCell ref="I53:I54"/>
    <mergeCell ref="J53:J54"/>
    <mergeCell ref="P53:P54"/>
    <mergeCell ref="Q53:Q54"/>
    <mergeCell ref="D54:G54"/>
    <mergeCell ref="K54:N54"/>
    <mergeCell ref="O45:O46"/>
    <mergeCell ref="O49:O50"/>
    <mergeCell ref="O53:O54"/>
    <mergeCell ref="F40:F41"/>
    <mergeCell ref="G40:G41"/>
    <mergeCell ref="H40:H41"/>
    <mergeCell ref="I40:I41"/>
    <mergeCell ref="J40:J41"/>
    <mergeCell ref="H42:H43"/>
    <mergeCell ref="H45:H46"/>
    <mergeCell ref="A42:C43"/>
  </mergeCells>
  <phoneticPr fontId="0" type="noConversion"/>
  <pageMargins left="0.75" right="0.25" top="0.15" bottom="0.15" header="0" footer="0"/>
  <pageSetup paperSize="9" scale="90" orientation="portrait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64"/>
  <sheetViews>
    <sheetView zoomScaleNormal="100" workbookViewId="0">
      <selection activeCell="W20" sqref="W20"/>
    </sheetView>
  </sheetViews>
  <sheetFormatPr defaultColWidth="9.109375" defaultRowHeight="13.2" x14ac:dyDescent="0.25"/>
  <cols>
    <col min="1" max="1" width="3.33203125" style="1" customWidth="1"/>
    <col min="2" max="2" width="36.33203125" style="4" customWidth="1"/>
    <col min="3" max="3" width="16.33203125" style="3" customWidth="1"/>
    <col min="4" max="4" width="3" style="3" customWidth="1"/>
    <col min="5" max="5" width="2.6640625" style="3" customWidth="1"/>
    <col min="6" max="6" width="2.5546875" style="3" customWidth="1"/>
    <col min="7" max="7" width="2.44140625" style="3" customWidth="1"/>
    <col min="8" max="8" width="3.5546875" style="3" customWidth="1"/>
    <col min="9" max="9" width="6.5546875" style="3" customWidth="1"/>
    <col min="10" max="10" width="4.88671875" style="3" customWidth="1"/>
    <col min="11" max="11" width="2.6640625" style="3" customWidth="1"/>
    <col min="12" max="12" width="3.109375" style="3" customWidth="1"/>
    <col min="13" max="13" width="2.88671875" style="3" customWidth="1"/>
    <col min="14" max="14" width="2.6640625" style="3" customWidth="1"/>
    <col min="15" max="15" width="3.6640625" style="3" customWidth="1"/>
    <col min="16" max="16" width="6.5546875" style="3" customWidth="1"/>
    <col min="17" max="17" width="4.88671875" style="3" customWidth="1"/>
    <col min="18" max="18" width="26.44140625" style="4" hidden="1" customWidth="1"/>
    <col min="19" max="16384" width="9.109375" style="4"/>
  </cols>
  <sheetData>
    <row r="1" spans="1:18" ht="13.5" customHeight="1" x14ac:dyDescent="0.25">
      <c r="A1" s="139" t="s">
        <v>28</v>
      </c>
      <c r="B1" s="139"/>
      <c r="C1" s="139"/>
      <c r="D1" s="21"/>
      <c r="E1" s="21"/>
      <c r="F1" s="21"/>
      <c r="G1" s="21"/>
      <c r="H1" s="21"/>
      <c r="I1" s="142"/>
      <c r="J1" s="142"/>
      <c r="K1" s="142"/>
      <c r="L1" s="142"/>
      <c r="M1" s="142"/>
      <c r="N1" s="142"/>
      <c r="O1" s="142"/>
      <c r="P1" s="142"/>
      <c r="Q1" s="142"/>
      <c r="R1" s="18"/>
    </row>
    <row r="2" spans="1:18" x14ac:dyDescent="0.25">
      <c r="A2" s="139" t="s">
        <v>20</v>
      </c>
      <c r="B2" s="139"/>
      <c r="C2" s="21"/>
      <c r="R2" s="22"/>
    </row>
    <row r="3" spans="1:18" s="6" customFormat="1" ht="19.5" customHeight="1" x14ac:dyDescent="0.3">
      <c r="A3" s="127" t="s">
        <v>35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8" ht="9.75" customHeight="1" x14ac:dyDescent="0.3">
      <c r="A4" s="17"/>
      <c r="B4" s="6"/>
      <c r="C4" s="2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x14ac:dyDescent="0.25">
      <c r="A5" s="139" t="s">
        <v>25</v>
      </c>
      <c r="B5" s="139"/>
      <c r="C5" s="21"/>
      <c r="D5" s="23"/>
      <c r="E5" s="23"/>
      <c r="F5" s="23"/>
      <c r="G5" s="23"/>
      <c r="H5" s="23"/>
      <c r="I5" s="144"/>
      <c r="J5" s="144"/>
      <c r="K5" s="144"/>
      <c r="L5" s="144"/>
      <c r="M5" s="144"/>
      <c r="N5" s="144"/>
      <c r="O5" s="144"/>
      <c r="P5" s="144"/>
      <c r="Q5" s="142"/>
    </row>
    <row r="6" spans="1:18" x14ac:dyDescent="0.25">
      <c r="A6" s="139" t="s">
        <v>177</v>
      </c>
      <c r="B6" s="139"/>
      <c r="C6" s="139"/>
      <c r="D6" s="139"/>
      <c r="E6" s="139"/>
      <c r="F6" s="139"/>
      <c r="G6" s="139"/>
      <c r="H6" s="139"/>
      <c r="I6" s="139"/>
      <c r="J6" s="16"/>
      <c r="K6" s="16"/>
      <c r="L6" s="16"/>
      <c r="M6" s="16"/>
      <c r="N6" s="16"/>
      <c r="O6" s="16"/>
      <c r="P6" s="16"/>
      <c r="Q6" s="16"/>
      <c r="R6" s="18"/>
    </row>
    <row r="7" spans="1:18" x14ac:dyDescent="0.25">
      <c r="A7" s="139" t="s">
        <v>92</v>
      </c>
      <c r="B7" s="139"/>
      <c r="C7" s="21"/>
    </row>
    <row r="8" spans="1:18" x14ac:dyDescent="0.25">
      <c r="A8" s="139" t="s">
        <v>119</v>
      </c>
      <c r="B8" s="139"/>
      <c r="C8" s="21"/>
    </row>
    <row r="9" spans="1:18" ht="15.75" customHeight="1" x14ac:dyDescent="0.25">
      <c r="A9" s="139" t="s">
        <v>241</v>
      </c>
      <c r="B9" s="139"/>
      <c r="C9" s="139"/>
    </row>
    <row r="10" spans="1:18" s="6" customFormat="1" ht="17.100000000000001" customHeight="1" x14ac:dyDescent="0.3">
      <c r="A10" s="127" t="s">
        <v>15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</row>
    <row r="11" spans="1:18" ht="8.25" customHeight="1" x14ac:dyDescent="0.25">
      <c r="A11" s="24"/>
      <c r="B11" s="25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8" s="1" customFormat="1" ht="13.5" customHeight="1" x14ac:dyDescent="0.2">
      <c r="A12" s="130" t="s">
        <v>16</v>
      </c>
      <c r="B12" s="141" t="s">
        <v>34</v>
      </c>
      <c r="C12" s="130" t="s">
        <v>93</v>
      </c>
      <c r="D12" s="141" t="s">
        <v>108</v>
      </c>
      <c r="E12" s="141"/>
      <c r="F12" s="141"/>
      <c r="G12" s="141"/>
      <c r="H12" s="141"/>
      <c r="I12" s="141"/>
      <c r="J12" s="141"/>
      <c r="K12" s="141" t="s">
        <v>109</v>
      </c>
      <c r="L12" s="141"/>
      <c r="M12" s="141"/>
      <c r="N12" s="141"/>
      <c r="O12" s="141"/>
      <c r="P12" s="141"/>
      <c r="Q12" s="141"/>
    </row>
    <row r="13" spans="1:18" s="1" customFormat="1" ht="10.199999999999999" x14ac:dyDescent="0.2">
      <c r="A13" s="130"/>
      <c r="B13" s="141"/>
      <c r="C13" s="130"/>
      <c r="D13" s="135" t="s">
        <v>8</v>
      </c>
      <c r="E13" s="135" t="s">
        <v>9</v>
      </c>
      <c r="F13" s="135" t="s">
        <v>10</v>
      </c>
      <c r="G13" s="135" t="s">
        <v>11</v>
      </c>
      <c r="H13" s="135" t="s">
        <v>161</v>
      </c>
      <c r="I13" s="135" t="s">
        <v>18</v>
      </c>
      <c r="J13" s="135" t="s">
        <v>19</v>
      </c>
      <c r="K13" s="135" t="s">
        <v>8</v>
      </c>
      <c r="L13" s="135" t="s">
        <v>9</v>
      </c>
      <c r="M13" s="135" t="s">
        <v>10</v>
      </c>
      <c r="N13" s="135" t="s">
        <v>11</v>
      </c>
      <c r="O13" s="135" t="s">
        <v>161</v>
      </c>
      <c r="P13" s="135" t="s">
        <v>18</v>
      </c>
      <c r="Q13" s="135" t="s">
        <v>19</v>
      </c>
    </row>
    <row r="14" spans="1:18" s="1" customFormat="1" ht="10.5" customHeight="1" x14ac:dyDescent="0.2">
      <c r="A14" s="130"/>
      <c r="B14" s="141"/>
      <c r="C14" s="130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</row>
    <row r="15" spans="1:18" s="1" customFormat="1" ht="21.6" customHeight="1" x14ac:dyDescent="0.2">
      <c r="A15" s="28">
        <v>1</v>
      </c>
      <c r="B15" s="52" t="s">
        <v>288</v>
      </c>
      <c r="C15" s="48" t="s">
        <v>113</v>
      </c>
      <c r="D15" s="48">
        <v>2</v>
      </c>
      <c r="E15" s="48">
        <v>1</v>
      </c>
      <c r="F15" s="48"/>
      <c r="G15" s="48"/>
      <c r="H15" s="48"/>
      <c r="I15" s="48" t="s">
        <v>94</v>
      </c>
      <c r="J15" s="48">
        <v>4</v>
      </c>
      <c r="K15" s="48"/>
      <c r="L15" s="48"/>
      <c r="M15" s="48"/>
      <c r="N15" s="48"/>
      <c r="O15" s="48"/>
      <c r="P15" s="48"/>
      <c r="Q15" s="48"/>
      <c r="R15" s="1" t="s">
        <v>207</v>
      </c>
    </row>
    <row r="16" spans="1:18" s="1" customFormat="1" ht="24" customHeight="1" x14ac:dyDescent="0.2">
      <c r="A16" s="28">
        <v>2</v>
      </c>
      <c r="B16" s="52" t="s">
        <v>286</v>
      </c>
      <c r="C16" s="48" t="s">
        <v>310</v>
      </c>
      <c r="D16" s="48">
        <v>1</v>
      </c>
      <c r="E16" s="48">
        <v>1</v>
      </c>
      <c r="F16" s="48"/>
      <c r="G16" s="48"/>
      <c r="H16" s="48"/>
      <c r="I16" s="48" t="s">
        <v>94</v>
      </c>
      <c r="J16" s="48">
        <v>3</v>
      </c>
      <c r="K16" s="48"/>
      <c r="L16" s="48"/>
      <c r="M16" s="48"/>
      <c r="N16" s="48"/>
      <c r="O16" s="48"/>
      <c r="P16" s="48"/>
      <c r="Q16" s="48"/>
    </row>
    <row r="17" spans="1:18" s="1" customFormat="1" ht="21" customHeight="1" x14ac:dyDescent="0.2">
      <c r="A17" s="48">
        <v>3</v>
      </c>
      <c r="B17" s="52" t="s">
        <v>289</v>
      </c>
      <c r="C17" s="48" t="s">
        <v>262</v>
      </c>
      <c r="D17" s="48">
        <v>1</v>
      </c>
      <c r="E17" s="48"/>
      <c r="F17" s="48">
        <v>2</v>
      </c>
      <c r="G17" s="48"/>
      <c r="H17" s="48"/>
      <c r="I17" s="48" t="s">
        <v>8</v>
      </c>
      <c r="J17" s="48">
        <v>4</v>
      </c>
      <c r="K17" s="48"/>
      <c r="L17" s="48"/>
      <c r="M17" s="48"/>
      <c r="N17" s="48"/>
      <c r="O17" s="48"/>
      <c r="P17" s="48"/>
      <c r="Q17" s="48"/>
      <c r="R17" s="1" t="s">
        <v>208</v>
      </c>
    </row>
    <row r="18" spans="1:18" s="1" customFormat="1" ht="15.75" customHeight="1" x14ac:dyDescent="0.2">
      <c r="A18" s="28">
        <v>4</v>
      </c>
      <c r="B18" s="53" t="s">
        <v>239</v>
      </c>
      <c r="C18" s="48" t="s">
        <v>263</v>
      </c>
      <c r="D18" s="48">
        <v>1</v>
      </c>
      <c r="E18" s="48">
        <v>1</v>
      </c>
      <c r="F18" s="48"/>
      <c r="G18" s="48"/>
      <c r="H18" s="48"/>
      <c r="I18" s="48" t="s">
        <v>94</v>
      </c>
      <c r="J18" s="48">
        <v>3</v>
      </c>
      <c r="K18" s="48"/>
      <c r="L18" s="48"/>
      <c r="M18" s="48"/>
      <c r="N18" s="48"/>
      <c r="O18" s="48"/>
      <c r="P18" s="48"/>
      <c r="Q18" s="48"/>
      <c r="R18" s="1" t="s">
        <v>209</v>
      </c>
    </row>
    <row r="19" spans="1:18" s="1" customFormat="1" ht="21" customHeight="1" x14ac:dyDescent="0.2">
      <c r="A19" s="28">
        <v>5</v>
      </c>
      <c r="B19" s="55" t="s">
        <v>294</v>
      </c>
      <c r="C19" s="48" t="s">
        <v>174</v>
      </c>
      <c r="D19" s="28">
        <v>2</v>
      </c>
      <c r="E19" s="28">
        <v>1</v>
      </c>
      <c r="F19" s="28"/>
      <c r="G19" s="28"/>
      <c r="H19" s="28"/>
      <c r="I19" s="28" t="s">
        <v>94</v>
      </c>
      <c r="J19" s="28">
        <v>4</v>
      </c>
      <c r="K19" s="28"/>
      <c r="L19" s="28"/>
      <c r="M19" s="28"/>
      <c r="N19" s="28"/>
      <c r="O19" s="28"/>
      <c r="P19" s="28"/>
      <c r="Q19" s="28"/>
      <c r="R19" s="1" t="s">
        <v>201</v>
      </c>
    </row>
    <row r="20" spans="1:18" s="1" customFormat="1" ht="25.95" customHeight="1" x14ac:dyDescent="0.2">
      <c r="A20" s="28">
        <v>6</v>
      </c>
      <c r="B20" s="52" t="s">
        <v>240</v>
      </c>
      <c r="C20" s="48" t="s">
        <v>264</v>
      </c>
      <c r="D20" s="48"/>
      <c r="E20" s="48"/>
      <c r="F20" s="48">
        <v>3</v>
      </c>
      <c r="G20" s="48"/>
      <c r="H20" s="48"/>
      <c r="I20" s="48" t="s">
        <v>8</v>
      </c>
      <c r="J20" s="48">
        <v>4</v>
      </c>
      <c r="K20" s="48"/>
      <c r="L20" s="48"/>
      <c r="M20" s="48"/>
      <c r="N20" s="48"/>
      <c r="O20" s="48"/>
      <c r="P20" s="48"/>
      <c r="Q20" s="48"/>
    </row>
    <row r="21" spans="1:18" s="1" customFormat="1" ht="25.95" customHeight="1" x14ac:dyDescent="0.2">
      <c r="A21" s="28">
        <v>7</v>
      </c>
      <c r="B21" s="52" t="s">
        <v>240</v>
      </c>
      <c r="C21" s="48" t="s">
        <v>265</v>
      </c>
      <c r="D21" s="48"/>
      <c r="E21" s="48"/>
      <c r="F21" s="48"/>
      <c r="G21" s="48"/>
      <c r="H21" s="48"/>
      <c r="I21" s="48"/>
      <c r="J21" s="48"/>
      <c r="K21" s="48"/>
      <c r="L21" s="48"/>
      <c r="M21" s="48">
        <v>6</v>
      </c>
      <c r="N21" s="48"/>
      <c r="O21" s="48"/>
      <c r="P21" s="48" t="s">
        <v>8</v>
      </c>
      <c r="Q21" s="48">
        <v>4</v>
      </c>
    </row>
    <row r="22" spans="1:18" s="1" customFormat="1" ht="22.5" customHeight="1" x14ac:dyDescent="0.2">
      <c r="A22" s="28">
        <v>8</v>
      </c>
      <c r="B22" s="52" t="s">
        <v>293</v>
      </c>
      <c r="C22" s="48" t="s">
        <v>259</v>
      </c>
      <c r="D22" s="48"/>
      <c r="E22" s="48"/>
      <c r="F22" s="48"/>
      <c r="G22" s="48"/>
      <c r="H22" s="48"/>
      <c r="I22" s="48"/>
      <c r="J22" s="48"/>
      <c r="K22" s="48">
        <v>2</v>
      </c>
      <c r="L22" s="48"/>
      <c r="M22" s="48">
        <v>1</v>
      </c>
      <c r="N22" s="48"/>
      <c r="O22" s="48"/>
      <c r="P22" s="48" t="s">
        <v>8</v>
      </c>
      <c r="Q22" s="48">
        <v>4</v>
      </c>
    </row>
    <row r="23" spans="1:18" s="1" customFormat="1" ht="22.5" customHeight="1" x14ac:dyDescent="0.2">
      <c r="A23" s="28">
        <v>9</v>
      </c>
      <c r="B23" s="52" t="s">
        <v>290</v>
      </c>
      <c r="C23" s="48" t="s">
        <v>216</v>
      </c>
      <c r="D23" s="48"/>
      <c r="E23" s="48"/>
      <c r="F23" s="48"/>
      <c r="G23" s="48"/>
      <c r="H23" s="48"/>
      <c r="I23" s="48"/>
      <c r="J23" s="48"/>
      <c r="K23" s="48">
        <v>2</v>
      </c>
      <c r="L23" s="48">
        <v>1</v>
      </c>
      <c r="M23" s="48"/>
      <c r="N23" s="48"/>
      <c r="O23" s="48"/>
      <c r="P23" s="48" t="s">
        <v>94</v>
      </c>
      <c r="Q23" s="48">
        <v>4</v>
      </c>
      <c r="R23" s="1" t="s">
        <v>201</v>
      </c>
    </row>
    <row r="24" spans="1:18" s="42" customFormat="1" ht="33.75" customHeight="1" x14ac:dyDescent="0.2">
      <c r="A24" s="43">
        <v>10</v>
      </c>
      <c r="B24" s="54" t="s">
        <v>284</v>
      </c>
      <c r="C24" s="40" t="s">
        <v>330</v>
      </c>
      <c r="D24" s="28"/>
      <c r="E24" s="28"/>
      <c r="F24" s="28"/>
      <c r="G24" s="28"/>
      <c r="H24" s="28"/>
      <c r="I24" s="28"/>
      <c r="J24" s="28"/>
      <c r="K24" s="28">
        <v>2</v>
      </c>
      <c r="L24" s="28">
        <v>2</v>
      </c>
      <c r="M24" s="28"/>
      <c r="N24" s="28"/>
      <c r="O24" s="28"/>
      <c r="P24" s="28" t="s">
        <v>94</v>
      </c>
      <c r="Q24" s="28">
        <v>5</v>
      </c>
      <c r="R24" s="42" t="s">
        <v>215</v>
      </c>
    </row>
    <row r="25" spans="1:18" s="42" customFormat="1" ht="21.75" customHeight="1" x14ac:dyDescent="0.2">
      <c r="A25" s="43">
        <v>11</v>
      </c>
      <c r="B25" s="54" t="s">
        <v>302</v>
      </c>
      <c r="C25" s="40" t="s">
        <v>292</v>
      </c>
      <c r="D25" s="40"/>
      <c r="E25" s="40"/>
      <c r="F25" s="40"/>
      <c r="G25" s="40"/>
      <c r="H25" s="40"/>
      <c r="I25" s="40"/>
      <c r="J25" s="40"/>
      <c r="K25" s="40">
        <v>2</v>
      </c>
      <c r="L25" s="40">
        <v>1</v>
      </c>
      <c r="M25" s="40"/>
      <c r="N25" s="40"/>
      <c r="O25" s="40"/>
      <c r="P25" s="40" t="s">
        <v>94</v>
      </c>
      <c r="Q25" s="40">
        <v>4</v>
      </c>
      <c r="R25" s="42" t="s">
        <v>210</v>
      </c>
    </row>
    <row r="26" spans="1:18" s="42" customFormat="1" ht="20.399999999999999" x14ac:dyDescent="0.2">
      <c r="A26" s="43">
        <v>12</v>
      </c>
      <c r="B26" s="52" t="s">
        <v>179</v>
      </c>
      <c r="C26" s="48" t="s">
        <v>112</v>
      </c>
      <c r="D26" s="48"/>
      <c r="E26" s="48"/>
      <c r="F26" s="48"/>
      <c r="G26" s="48"/>
      <c r="H26" s="48"/>
      <c r="I26" s="48"/>
      <c r="J26" s="48"/>
      <c r="K26" s="48">
        <v>1</v>
      </c>
      <c r="L26" s="48">
        <v>1</v>
      </c>
      <c r="M26" s="48"/>
      <c r="N26" s="48"/>
      <c r="O26" s="48"/>
      <c r="P26" s="48" t="s">
        <v>8</v>
      </c>
      <c r="Q26" s="48">
        <v>3</v>
      </c>
      <c r="R26" s="42" t="s">
        <v>225</v>
      </c>
    </row>
    <row r="27" spans="1:18" s="1" customFormat="1" ht="22.5" customHeight="1" x14ac:dyDescent="0.2">
      <c r="A27" s="28">
        <v>13</v>
      </c>
      <c r="B27" s="54" t="s">
        <v>172</v>
      </c>
      <c r="C27" s="40" t="s">
        <v>212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 t="s">
        <v>8</v>
      </c>
      <c r="Q27" s="48">
        <v>2</v>
      </c>
    </row>
    <row r="28" spans="1:18" s="1" customFormat="1" ht="10.199999999999999" x14ac:dyDescent="0.2">
      <c r="A28" s="137" t="s">
        <v>31</v>
      </c>
      <c r="B28" s="137"/>
      <c r="C28" s="137"/>
      <c r="D28" s="82">
        <f>SUM(D15:D27)</f>
        <v>7</v>
      </c>
      <c r="E28" s="82">
        <f>SUM(E15:E27)</f>
        <v>4</v>
      </c>
      <c r="F28" s="82">
        <f>SUM(F15:F27)</f>
        <v>5</v>
      </c>
      <c r="G28" s="82"/>
      <c r="H28" s="134"/>
      <c r="I28" s="141" t="s">
        <v>223</v>
      </c>
      <c r="J28" s="134">
        <f>SUM(J15:J27)</f>
        <v>22</v>
      </c>
      <c r="K28" s="82">
        <f>SUM(K15:K27)</f>
        <v>9</v>
      </c>
      <c r="L28" s="82">
        <f>SUM(L15:L27)</f>
        <v>5</v>
      </c>
      <c r="M28" s="82">
        <f>SUM(M15:M27)</f>
        <v>7</v>
      </c>
      <c r="N28" s="82"/>
      <c r="O28" s="134"/>
      <c r="P28" s="141" t="s">
        <v>277</v>
      </c>
      <c r="Q28" s="134">
        <f>SUM(Q15:Q27)</f>
        <v>26</v>
      </c>
    </row>
    <row r="29" spans="1:18" s="1" customFormat="1" ht="10.199999999999999" x14ac:dyDescent="0.2">
      <c r="A29" s="143"/>
      <c r="B29" s="143"/>
      <c r="C29" s="143"/>
      <c r="D29" s="134">
        <f>SUM(D28:G28)</f>
        <v>16</v>
      </c>
      <c r="E29" s="134"/>
      <c r="F29" s="134"/>
      <c r="G29" s="134"/>
      <c r="H29" s="134"/>
      <c r="I29" s="141"/>
      <c r="J29" s="134"/>
      <c r="K29" s="134">
        <f>SUM(K28:N28)</f>
        <v>21</v>
      </c>
      <c r="L29" s="134"/>
      <c r="M29" s="134"/>
      <c r="N29" s="134"/>
      <c r="O29" s="134"/>
      <c r="P29" s="141"/>
      <c r="Q29" s="134"/>
    </row>
    <row r="30" spans="1:18" s="1" customFormat="1" ht="9.75" customHeight="1" x14ac:dyDescent="0.2">
      <c r="A30" s="38"/>
      <c r="B30" s="38"/>
      <c r="C30" s="3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8" s="1" customFormat="1" ht="13.5" customHeight="1" x14ac:dyDescent="0.2">
      <c r="A31" s="145" t="s">
        <v>16</v>
      </c>
      <c r="B31" s="146" t="s">
        <v>110</v>
      </c>
      <c r="C31" s="145" t="s">
        <v>93</v>
      </c>
      <c r="D31" s="141" t="s">
        <v>108</v>
      </c>
      <c r="E31" s="141"/>
      <c r="F31" s="141"/>
      <c r="G31" s="141"/>
      <c r="H31" s="141"/>
      <c r="I31" s="141"/>
      <c r="J31" s="141"/>
      <c r="K31" s="141" t="s">
        <v>109</v>
      </c>
      <c r="L31" s="141"/>
      <c r="M31" s="141"/>
      <c r="N31" s="141"/>
      <c r="O31" s="141"/>
      <c r="P31" s="141"/>
      <c r="Q31" s="141"/>
    </row>
    <row r="32" spans="1:18" s="1" customFormat="1" ht="10.199999999999999" x14ac:dyDescent="0.2">
      <c r="A32" s="145"/>
      <c r="B32" s="146"/>
      <c r="C32" s="145"/>
      <c r="D32" s="135" t="s">
        <v>8</v>
      </c>
      <c r="E32" s="135" t="s">
        <v>9</v>
      </c>
      <c r="F32" s="135" t="s">
        <v>10</v>
      </c>
      <c r="G32" s="135" t="s">
        <v>11</v>
      </c>
      <c r="H32" s="135" t="s">
        <v>161</v>
      </c>
      <c r="I32" s="135" t="s">
        <v>18</v>
      </c>
      <c r="J32" s="135" t="s">
        <v>19</v>
      </c>
      <c r="K32" s="135" t="s">
        <v>8</v>
      </c>
      <c r="L32" s="135" t="s">
        <v>9</v>
      </c>
      <c r="M32" s="135" t="s">
        <v>10</v>
      </c>
      <c r="N32" s="135" t="s">
        <v>11</v>
      </c>
      <c r="O32" s="135" t="s">
        <v>161</v>
      </c>
      <c r="P32" s="135" t="s">
        <v>18</v>
      </c>
      <c r="Q32" s="135" t="s">
        <v>19</v>
      </c>
    </row>
    <row r="33" spans="1:18" s="1" customFormat="1" ht="10.5" customHeight="1" x14ac:dyDescent="0.2">
      <c r="A33" s="145"/>
      <c r="B33" s="146"/>
      <c r="C33" s="14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</row>
    <row r="34" spans="1:18" s="1" customFormat="1" ht="21" customHeight="1" x14ac:dyDescent="0.2">
      <c r="A34" s="48">
        <v>14</v>
      </c>
      <c r="B34" s="52" t="s">
        <v>315</v>
      </c>
      <c r="C34" s="48" t="s">
        <v>269</v>
      </c>
      <c r="D34" s="130">
        <v>2</v>
      </c>
      <c r="E34" s="130"/>
      <c r="F34" s="130">
        <v>2</v>
      </c>
      <c r="G34" s="130"/>
      <c r="H34" s="130"/>
      <c r="I34" s="130" t="s">
        <v>94</v>
      </c>
      <c r="J34" s="130">
        <v>4</v>
      </c>
      <c r="K34" s="130"/>
      <c r="L34" s="130"/>
      <c r="M34" s="130"/>
      <c r="N34" s="130"/>
      <c r="O34" s="130"/>
      <c r="P34" s="130"/>
      <c r="Q34" s="130"/>
      <c r="R34" s="1" t="s">
        <v>226</v>
      </c>
    </row>
    <row r="35" spans="1:18" s="1" customFormat="1" ht="12.75" customHeight="1" x14ac:dyDescent="0.2">
      <c r="A35" s="28">
        <v>15</v>
      </c>
      <c r="B35" s="52" t="s">
        <v>343</v>
      </c>
      <c r="C35" s="48" t="s">
        <v>273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" t="s">
        <v>227</v>
      </c>
    </row>
    <row r="36" spans="1:18" s="1" customFormat="1" ht="27" customHeight="1" x14ac:dyDescent="0.2">
      <c r="A36" s="40">
        <v>16</v>
      </c>
      <c r="B36" s="114" t="s">
        <v>300</v>
      </c>
      <c r="C36" s="40" t="s">
        <v>270</v>
      </c>
      <c r="D36" s="130">
        <v>2</v>
      </c>
      <c r="E36" s="130"/>
      <c r="F36" s="130">
        <v>2</v>
      </c>
      <c r="G36" s="130"/>
      <c r="H36" s="130"/>
      <c r="I36" s="130" t="s">
        <v>94</v>
      </c>
      <c r="J36" s="130">
        <v>4</v>
      </c>
      <c r="K36" s="130"/>
      <c r="L36" s="130"/>
      <c r="M36" s="130"/>
      <c r="N36" s="130"/>
      <c r="O36" s="130"/>
      <c r="P36" s="130"/>
      <c r="Q36" s="130"/>
      <c r="R36" s="1" t="s">
        <v>230</v>
      </c>
    </row>
    <row r="37" spans="1:18" s="1" customFormat="1" ht="12" customHeight="1" x14ac:dyDescent="0.2">
      <c r="A37" s="43">
        <v>17</v>
      </c>
      <c r="B37" s="52" t="s">
        <v>314</v>
      </c>
      <c r="C37" s="40" t="s">
        <v>271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" t="s">
        <v>230</v>
      </c>
    </row>
    <row r="38" spans="1:18" s="1" customFormat="1" ht="24.75" customHeight="1" x14ac:dyDescent="0.2">
      <c r="A38" s="40">
        <v>18</v>
      </c>
      <c r="B38" s="54" t="s">
        <v>344</v>
      </c>
      <c r="C38" s="40" t="s">
        <v>274</v>
      </c>
      <c r="D38" s="130"/>
      <c r="E38" s="130"/>
      <c r="F38" s="130"/>
      <c r="G38" s="130"/>
      <c r="H38" s="130"/>
      <c r="I38" s="130"/>
      <c r="J38" s="130"/>
      <c r="K38" s="130">
        <v>2</v>
      </c>
      <c r="L38" s="130">
        <v>1</v>
      </c>
      <c r="M38" s="130"/>
      <c r="N38" s="130"/>
      <c r="O38" s="130"/>
      <c r="P38" s="130" t="s">
        <v>94</v>
      </c>
      <c r="Q38" s="130">
        <v>4</v>
      </c>
      <c r="R38" s="1" t="s">
        <v>231</v>
      </c>
    </row>
    <row r="39" spans="1:18" s="1" customFormat="1" ht="21.75" customHeight="1" x14ac:dyDescent="0.2">
      <c r="A39" s="40">
        <v>19</v>
      </c>
      <c r="B39" s="54" t="s">
        <v>301</v>
      </c>
      <c r="C39" s="40" t="s">
        <v>275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" t="s">
        <v>232</v>
      </c>
    </row>
    <row r="40" spans="1:18" s="1" customFormat="1" ht="10.199999999999999" x14ac:dyDescent="0.2">
      <c r="A40" s="141" t="s">
        <v>32</v>
      </c>
      <c r="B40" s="141"/>
      <c r="C40" s="141"/>
      <c r="D40" s="115">
        <f>SUM(D34:D39)</f>
        <v>4</v>
      </c>
      <c r="E40" s="115">
        <f>SUM(E34:E39)</f>
        <v>0</v>
      </c>
      <c r="F40" s="115">
        <f>SUM(F34:F39)</f>
        <v>4</v>
      </c>
      <c r="G40" s="115"/>
      <c r="H40" s="141"/>
      <c r="I40" s="141" t="s">
        <v>312</v>
      </c>
      <c r="J40" s="141">
        <f>SUM(J34:J39)</f>
        <v>8</v>
      </c>
      <c r="K40" s="115">
        <f>SUM(K34:K39)</f>
        <v>2</v>
      </c>
      <c r="L40" s="115">
        <f>SUM(L34:L39)</f>
        <v>1</v>
      </c>
      <c r="M40" s="115"/>
      <c r="N40" s="115"/>
      <c r="O40" s="141"/>
      <c r="P40" s="141" t="s">
        <v>334</v>
      </c>
      <c r="Q40" s="141">
        <f>SUM(Q34:Q39)</f>
        <v>4</v>
      </c>
    </row>
    <row r="41" spans="1:18" s="1" customFormat="1" ht="10.5" customHeight="1" x14ac:dyDescent="0.2">
      <c r="A41" s="130"/>
      <c r="B41" s="130"/>
      <c r="C41" s="130"/>
      <c r="D41" s="141">
        <f>SUM(D40:G40)</f>
        <v>8</v>
      </c>
      <c r="E41" s="141"/>
      <c r="F41" s="141"/>
      <c r="G41" s="141"/>
      <c r="H41" s="141"/>
      <c r="I41" s="141"/>
      <c r="J41" s="141"/>
      <c r="K41" s="141">
        <f>SUM(K40:N40)</f>
        <v>3</v>
      </c>
      <c r="L41" s="141"/>
      <c r="M41" s="141"/>
      <c r="N41" s="141"/>
      <c r="O41" s="141"/>
      <c r="P41" s="141"/>
      <c r="Q41" s="141"/>
    </row>
    <row r="42" spans="1:18" s="1" customFormat="1" ht="10.5" customHeight="1" x14ac:dyDescent="0.2">
      <c r="A42" s="45"/>
      <c r="B42" s="7"/>
      <c r="C42" s="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116"/>
    </row>
    <row r="43" spans="1:18" s="1" customFormat="1" ht="12" customHeight="1" x14ac:dyDescent="0.2">
      <c r="A43" s="154"/>
      <c r="B43" s="150"/>
      <c r="C43" s="150"/>
      <c r="D43" s="82">
        <f>D28+D40</f>
        <v>11</v>
      </c>
      <c r="E43" s="82">
        <f>E28+E40</f>
        <v>4</v>
      </c>
      <c r="F43" s="82">
        <f>F28+F40</f>
        <v>9</v>
      </c>
      <c r="G43" s="82"/>
      <c r="H43" s="134"/>
      <c r="I43" s="141" t="s">
        <v>313</v>
      </c>
      <c r="J43" s="134">
        <f>J28+J40</f>
        <v>30</v>
      </c>
      <c r="K43" s="82">
        <f>K28+K40</f>
        <v>11</v>
      </c>
      <c r="L43" s="82">
        <f>L28+L40</f>
        <v>6</v>
      </c>
      <c r="M43" s="82">
        <f>M28+M40</f>
        <v>7</v>
      </c>
      <c r="N43" s="82"/>
      <c r="O43" s="134"/>
      <c r="P43" s="141" t="s">
        <v>347</v>
      </c>
      <c r="Q43" s="134">
        <f>Q28+Q40</f>
        <v>30</v>
      </c>
    </row>
    <row r="44" spans="1:18" s="1" customFormat="1" ht="10.199999999999999" x14ac:dyDescent="0.2">
      <c r="A44" s="154"/>
      <c r="B44" s="150"/>
      <c r="C44" s="150"/>
      <c r="D44" s="134">
        <f>SUM(D43:G43)</f>
        <v>24</v>
      </c>
      <c r="E44" s="134"/>
      <c r="F44" s="134"/>
      <c r="G44" s="134"/>
      <c r="H44" s="134"/>
      <c r="I44" s="141"/>
      <c r="J44" s="134"/>
      <c r="K44" s="134">
        <f>SUM(K43:N43)</f>
        <v>24</v>
      </c>
      <c r="L44" s="134"/>
      <c r="M44" s="134"/>
      <c r="N44" s="134"/>
      <c r="O44" s="134"/>
      <c r="P44" s="141"/>
      <c r="Q44" s="134"/>
    </row>
    <row r="45" spans="1:18" s="1" customFormat="1" ht="6.9" customHeight="1" x14ac:dyDescent="0.2">
      <c r="A45" s="49"/>
      <c r="B45" s="29"/>
      <c r="C45" s="29"/>
      <c r="D45" s="19"/>
      <c r="E45" s="19"/>
      <c r="F45" s="19"/>
      <c r="G45" s="19"/>
      <c r="H45" s="19"/>
      <c r="I45" s="29"/>
      <c r="J45" s="19"/>
      <c r="K45" s="19"/>
      <c r="L45" s="19"/>
      <c r="M45" s="19"/>
      <c r="N45" s="19"/>
      <c r="O45" s="19"/>
      <c r="P45" s="29"/>
      <c r="Q45" s="47"/>
    </row>
    <row r="46" spans="1:18" s="1" customFormat="1" ht="13.5" customHeight="1" x14ac:dyDescent="0.2">
      <c r="A46" s="130" t="s">
        <v>16</v>
      </c>
      <c r="B46" s="141" t="s">
        <v>111</v>
      </c>
      <c r="C46" s="130" t="s">
        <v>93</v>
      </c>
      <c r="D46" s="141" t="s">
        <v>108</v>
      </c>
      <c r="E46" s="141"/>
      <c r="F46" s="141"/>
      <c r="G46" s="141"/>
      <c r="H46" s="141"/>
      <c r="I46" s="141"/>
      <c r="J46" s="141"/>
      <c r="K46" s="141" t="s">
        <v>109</v>
      </c>
      <c r="L46" s="141"/>
      <c r="M46" s="141"/>
      <c r="N46" s="141"/>
      <c r="O46" s="141"/>
      <c r="P46" s="141"/>
      <c r="Q46" s="141"/>
    </row>
    <row r="47" spans="1:18" s="1" customFormat="1" ht="10.199999999999999" x14ac:dyDescent="0.2">
      <c r="A47" s="130"/>
      <c r="B47" s="141"/>
      <c r="C47" s="130"/>
      <c r="D47" s="135" t="s">
        <v>8</v>
      </c>
      <c r="E47" s="135" t="s">
        <v>9</v>
      </c>
      <c r="F47" s="135" t="s">
        <v>10</v>
      </c>
      <c r="G47" s="135" t="s">
        <v>11</v>
      </c>
      <c r="H47" s="135" t="s">
        <v>161</v>
      </c>
      <c r="I47" s="135" t="s">
        <v>18</v>
      </c>
      <c r="J47" s="135" t="s">
        <v>19</v>
      </c>
      <c r="K47" s="135" t="s">
        <v>8</v>
      </c>
      <c r="L47" s="135" t="s">
        <v>9</v>
      </c>
      <c r="M47" s="135" t="s">
        <v>10</v>
      </c>
      <c r="N47" s="135" t="s">
        <v>11</v>
      </c>
      <c r="O47" s="135" t="s">
        <v>161</v>
      </c>
      <c r="P47" s="135" t="s">
        <v>18</v>
      </c>
      <c r="Q47" s="135" t="s">
        <v>19</v>
      </c>
    </row>
    <row r="48" spans="1:18" s="1" customFormat="1" ht="10.5" customHeight="1" x14ac:dyDescent="0.2">
      <c r="A48" s="130"/>
      <c r="B48" s="141"/>
      <c r="C48" s="130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</row>
    <row r="49" spans="1:31" s="1" customFormat="1" ht="12" customHeight="1" x14ac:dyDescent="0.2">
      <c r="A49" s="48">
        <v>22</v>
      </c>
      <c r="B49" s="41" t="s">
        <v>39</v>
      </c>
      <c r="C49" s="48" t="s">
        <v>276</v>
      </c>
      <c r="D49" s="48">
        <v>1</v>
      </c>
      <c r="E49" s="48">
        <v>1</v>
      </c>
      <c r="F49" s="48"/>
      <c r="G49" s="48"/>
      <c r="H49" s="48"/>
      <c r="I49" s="48" t="s">
        <v>8</v>
      </c>
      <c r="J49" s="48">
        <v>2</v>
      </c>
      <c r="K49" s="48"/>
      <c r="L49" s="48"/>
      <c r="M49" s="48"/>
      <c r="N49" s="48"/>
      <c r="O49" s="48"/>
      <c r="P49" s="48"/>
      <c r="Q49" s="48"/>
    </row>
    <row r="50" spans="1:31" s="1" customFormat="1" ht="24" customHeight="1" x14ac:dyDescent="0.2">
      <c r="A50" s="48">
        <v>23</v>
      </c>
      <c r="B50" s="52" t="s">
        <v>40</v>
      </c>
      <c r="C50" s="48" t="s">
        <v>272</v>
      </c>
      <c r="D50" s="48"/>
      <c r="E50" s="48"/>
      <c r="F50" s="48"/>
      <c r="G50" s="48"/>
      <c r="H50" s="48"/>
      <c r="I50" s="48"/>
      <c r="J50" s="48"/>
      <c r="K50" s="48">
        <v>1</v>
      </c>
      <c r="L50" s="48">
        <v>1</v>
      </c>
      <c r="M50" s="48"/>
      <c r="N50" s="48"/>
      <c r="O50" s="48"/>
      <c r="P50" s="48" t="s">
        <v>8</v>
      </c>
      <c r="Q50" s="48">
        <v>2</v>
      </c>
      <c r="R50" s="1" t="s">
        <v>200</v>
      </c>
    </row>
    <row r="51" spans="1:31" s="1" customFormat="1" ht="10.199999999999999" x14ac:dyDescent="0.2">
      <c r="A51" s="134" t="s">
        <v>37</v>
      </c>
      <c r="B51" s="134"/>
      <c r="C51" s="134"/>
      <c r="D51" s="82">
        <f>SUM(D49:D50)</f>
        <v>1</v>
      </c>
      <c r="E51" s="82">
        <f>SUM(E49:E50)</f>
        <v>1</v>
      </c>
      <c r="F51" s="82"/>
      <c r="G51" s="82"/>
      <c r="H51" s="134"/>
      <c r="I51" s="134" t="s">
        <v>98</v>
      </c>
      <c r="J51" s="134">
        <f t="shared" ref="J51:L51" si="0">SUM(J49:J50)</f>
        <v>2</v>
      </c>
      <c r="K51" s="82">
        <f t="shared" si="0"/>
        <v>1</v>
      </c>
      <c r="L51" s="82">
        <f t="shared" si="0"/>
        <v>1</v>
      </c>
      <c r="M51" s="82"/>
      <c r="N51" s="82"/>
      <c r="O51" s="134"/>
      <c r="P51" s="141" t="s">
        <v>98</v>
      </c>
      <c r="Q51" s="134">
        <f>SUM(Q49:Q50)</f>
        <v>2</v>
      </c>
    </row>
    <row r="52" spans="1:31" s="1" customFormat="1" ht="10.199999999999999" x14ac:dyDescent="0.2">
      <c r="A52" s="134"/>
      <c r="B52" s="134"/>
      <c r="C52" s="134"/>
      <c r="D52" s="153">
        <f>SUM(D51:G51)</f>
        <v>2</v>
      </c>
      <c r="E52" s="153"/>
      <c r="F52" s="153"/>
      <c r="G52" s="153"/>
      <c r="H52" s="134"/>
      <c r="I52" s="134"/>
      <c r="J52" s="134"/>
      <c r="K52" s="153">
        <f>SUM(K51:N51)</f>
        <v>2</v>
      </c>
      <c r="L52" s="153"/>
      <c r="M52" s="153"/>
      <c r="N52" s="153"/>
      <c r="O52" s="134"/>
      <c r="P52" s="141"/>
      <c r="Q52" s="134"/>
    </row>
    <row r="53" spans="1:31" s="1" customFormat="1" ht="12.9" customHeight="1" x14ac:dyDescent="0.2">
      <c r="A53" s="147" t="s">
        <v>176</v>
      </c>
      <c r="B53" s="147"/>
      <c r="C53" s="19"/>
      <c r="D53" s="37"/>
      <c r="E53" s="37"/>
      <c r="F53" s="37"/>
      <c r="G53" s="37"/>
      <c r="H53" s="19"/>
      <c r="I53" s="19"/>
      <c r="J53" s="19"/>
      <c r="K53" s="37"/>
      <c r="L53" s="37"/>
      <c r="M53" s="37"/>
      <c r="N53" s="37"/>
      <c r="O53" s="19"/>
      <c r="P53" s="29"/>
      <c r="Q53" s="19"/>
    </row>
    <row r="54" spans="1:31" ht="21" customHeight="1" x14ac:dyDescent="0.25">
      <c r="A54" s="147" t="s">
        <v>166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U54"/>
    </row>
    <row r="55" spans="1:31" ht="21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U55"/>
    </row>
    <row r="56" spans="1:31" s="34" customFormat="1" x14ac:dyDescent="0.25">
      <c r="A56" s="122" t="s">
        <v>12</v>
      </c>
      <c r="B56" s="122"/>
      <c r="C56" s="122"/>
      <c r="D56" s="122" t="s">
        <v>13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22"/>
      <c r="S56" s="22"/>
      <c r="AE56" s="32"/>
    </row>
    <row r="57" spans="1:31" s="34" customFormat="1" ht="27.75" customHeight="1" x14ac:dyDescent="0.25">
      <c r="A57" s="122" t="s">
        <v>114</v>
      </c>
      <c r="B57" s="122"/>
      <c r="C57" s="122"/>
      <c r="D57" s="122" t="s">
        <v>244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33"/>
      <c r="S57" s="33"/>
    </row>
    <row r="58" spans="1:31" s="34" customFormat="1" ht="20.25" customHeight="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31" s="81" customFormat="1" x14ac:dyDescent="0.25">
      <c r="A59" s="122" t="s">
        <v>115</v>
      </c>
      <c r="B59" s="122" t="s">
        <v>115</v>
      </c>
      <c r="C59" s="122"/>
      <c r="D59" s="122" t="s">
        <v>116</v>
      </c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22"/>
      <c r="S59" s="22"/>
      <c r="U59" s="34"/>
    </row>
    <row r="60" spans="1:31" s="34" customFormat="1" ht="26.25" customHeight="1" x14ac:dyDescent="0.25">
      <c r="A60" s="122" t="s">
        <v>43</v>
      </c>
      <c r="B60" s="122" t="s">
        <v>43</v>
      </c>
      <c r="C60" s="122"/>
      <c r="D60" s="122" t="s">
        <v>243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33"/>
      <c r="S60" s="33"/>
    </row>
    <row r="61" spans="1:31" customFormat="1" x14ac:dyDescent="0.25">
      <c r="C61" s="33"/>
    </row>
    <row r="62" spans="1:31" customFormat="1" x14ac:dyDescent="0.25">
      <c r="C62" s="33"/>
    </row>
    <row r="63" spans="1:31" customFormat="1" x14ac:dyDescent="0.25">
      <c r="C63" s="33"/>
    </row>
    <row r="64" spans="1:31" customFormat="1" x14ac:dyDescent="0.25">
      <c r="C64" s="33"/>
    </row>
  </sheetData>
  <mergeCells count="156">
    <mergeCell ref="A59:C59"/>
    <mergeCell ref="A60:C60"/>
    <mergeCell ref="D57:Q57"/>
    <mergeCell ref="D56:Q56"/>
    <mergeCell ref="D59:Q5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P38:P39"/>
    <mergeCell ref="Q38:Q39"/>
    <mergeCell ref="H51:H52"/>
    <mergeCell ref="N47:N48"/>
    <mergeCell ref="Q47:Q48"/>
    <mergeCell ref="K46:Q46"/>
    <mergeCell ref="D47:D48"/>
    <mergeCell ref="Q40:Q41"/>
    <mergeCell ref="A53:B53"/>
    <mergeCell ref="O40:O41"/>
    <mergeCell ref="O51:O52"/>
    <mergeCell ref="H40:H41"/>
    <mergeCell ref="D46:J46"/>
    <mergeCell ref="A46:A48"/>
    <mergeCell ref="B46:B48"/>
    <mergeCell ref="C46:C48"/>
    <mergeCell ref="L47:L48"/>
    <mergeCell ref="J43:J44"/>
    <mergeCell ref="K41:N41"/>
    <mergeCell ref="J40:J41"/>
    <mergeCell ref="A43:C44"/>
    <mergeCell ref="M47:M48"/>
    <mergeCell ref="I47:I48"/>
    <mergeCell ref="J47:J48"/>
    <mergeCell ref="K47:K48"/>
    <mergeCell ref="D44:G44"/>
    <mergeCell ref="Q34:Q35"/>
    <mergeCell ref="K34:K35"/>
    <mergeCell ref="P34:P35"/>
    <mergeCell ref="K13:K14"/>
    <mergeCell ref="L13:L14"/>
    <mergeCell ref="M36:M37"/>
    <mergeCell ref="J36:J37"/>
    <mergeCell ref="K36:K37"/>
    <mergeCell ref="L36:L37"/>
    <mergeCell ref="Q36:Q37"/>
    <mergeCell ref="Q32:Q33"/>
    <mergeCell ref="P32:P33"/>
    <mergeCell ref="O32:O33"/>
    <mergeCell ref="O34:O35"/>
    <mergeCell ref="O36:O37"/>
    <mergeCell ref="P36:P37"/>
    <mergeCell ref="N36:N37"/>
    <mergeCell ref="D32:D33"/>
    <mergeCell ref="A56:C56"/>
    <mergeCell ref="L34:L35"/>
    <mergeCell ref="A10:Q10"/>
    <mergeCell ref="N13:N14"/>
    <mergeCell ref="D12:J12"/>
    <mergeCell ref="A12:A14"/>
    <mergeCell ref="B12:B14"/>
    <mergeCell ref="A31:A33"/>
    <mergeCell ref="B31:B33"/>
    <mergeCell ref="C31:C33"/>
    <mergeCell ref="F13:F14"/>
    <mergeCell ref="G13:G14"/>
    <mergeCell ref="D13:D14"/>
    <mergeCell ref="E13:E14"/>
    <mergeCell ref="A54:Q54"/>
    <mergeCell ref="K44:N44"/>
    <mergeCell ref="I43:I44"/>
    <mergeCell ref="Q43:Q44"/>
    <mergeCell ref="P43:P44"/>
    <mergeCell ref="P40:P41"/>
    <mergeCell ref="A40:C41"/>
    <mergeCell ref="H13:H14"/>
    <mergeCell ref="H28:H29"/>
    <mergeCell ref="A5:B5"/>
    <mergeCell ref="I5:Q5"/>
    <mergeCell ref="A6:I6"/>
    <mergeCell ref="A7:B7"/>
    <mergeCell ref="A8:B8"/>
    <mergeCell ref="A9:C9"/>
    <mergeCell ref="P13:P14"/>
    <mergeCell ref="J34:J35"/>
    <mergeCell ref="M34:M35"/>
    <mergeCell ref="L32:L33"/>
    <mergeCell ref="O13:O14"/>
    <mergeCell ref="O28:O29"/>
    <mergeCell ref="C12:C14"/>
    <mergeCell ref="M13:M14"/>
    <mergeCell ref="I13:I14"/>
    <mergeCell ref="J13:J14"/>
    <mergeCell ref="Q13:Q14"/>
    <mergeCell ref="I28:I29"/>
    <mergeCell ref="J28:J29"/>
    <mergeCell ref="K12:Q12"/>
    <mergeCell ref="A28:C29"/>
    <mergeCell ref="D31:J31"/>
    <mergeCell ref="K31:Q31"/>
    <mergeCell ref="K29:N29"/>
    <mergeCell ref="E32:E33"/>
    <mergeCell ref="F32:F33"/>
    <mergeCell ref="G32:G33"/>
    <mergeCell ref="I32:I33"/>
    <mergeCell ref="J32:J33"/>
    <mergeCell ref="K32:K33"/>
    <mergeCell ref="M32:M33"/>
    <mergeCell ref="N32:N33"/>
    <mergeCell ref="F34:F35"/>
    <mergeCell ref="G34:G35"/>
    <mergeCell ref="N34:N35"/>
    <mergeCell ref="E34:E35"/>
    <mergeCell ref="H32:H33"/>
    <mergeCell ref="H34:H35"/>
    <mergeCell ref="I34:I35"/>
    <mergeCell ref="P47:P48"/>
    <mergeCell ref="G36:G37"/>
    <mergeCell ref="I40:I41"/>
    <mergeCell ref="M38:M39"/>
    <mergeCell ref="N38:N39"/>
    <mergeCell ref="O38:O39"/>
    <mergeCell ref="E47:E48"/>
    <mergeCell ref="F47:F48"/>
    <mergeCell ref="H36:H37"/>
    <mergeCell ref="I36:I37"/>
    <mergeCell ref="O43:O44"/>
    <mergeCell ref="O47:O48"/>
    <mergeCell ref="D60:Q60"/>
    <mergeCell ref="D34:D35"/>
    <mergeCell ref="F36:F37"/>
    <mergeCell ref="H43:H44"/>
    <mergeCell ref="H47:H48"/>
    <mergeCell ref="A1:C1"/>
    <mergeCell ref="I1:Q1"/>
    <mergeCell ref="A2:B2"/>
    <mergeCell ref="A3:Q3"/>
    <mergeCell ref="A57:C57"/>
    <mergeCell ref="A51:C52"/>
    <mergeCell ref="I51:I52"/>
    <mergeCell ref="J51:J52"/>
    <mergeCell ref="P51:P52"/>
    <mergeCell ref="Q51:Q52"/>
    <mergeCell ref="D52:G52"/>
    <mergeCell ref="K52:N52"/>
    <mergeCell ref="P28:P29"/>
    <mergeCell ref="Q28:Q29"/>
    <mergeCell ref="D29:G29"/>
    <mergeCell ref="D41:G41"/>
    <mergeCell ref="D36:D37"/>
    <mergeCell ref="E36:E37"/>
    <mergeCell ref="G47:G48"/>
  </mergeCells>
  <phoneticPr fontId="0" type="noConversion"/>
  <pageMargins left="0.55118110236220474" right="0.23622047244094491" top="0.15748031496062992" bottom="0.15748031496062992" header="0" footer="0"/>
  <pageSetup paperSize="9" scale="85" orientation="portrait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4"/>
  <sheetViews>
    <sheetView tabSelected="1" topLeftCell="C7" zoomScaleNormal="100" workbookViewId="0">
      <selection activeCell="K41" sqref="K41"/>
    </sheetView>
  </sheetViews>
  <sheetFormatPr defaultColWidth="9.109375" defaultRowHeight="13.2" x14ac:dyDescent="0.25"/>
  <cols>
    <col min="1" max="1" width="2.88671875" style="62" customWidth="1"/>
    <col min="2" max="2" width="5.33203125" style="62" customWidth="1"/>
    <col min="3" max="3" width="31" style="62" customWidth="1"/>
    <col min="4" max="4" width="12.88671875" style="62" customWidth="1"/>
    <col min="5" max="5" width="11.5546875" style="62" customWidth="1"/>
    <col min="6" max="6" width="7.88671875" style="62" customWidth="1"/>
    <col min="7" max="7" width="8.5546875" style="62" customWidth="1"/>
    <col min="8" max="8" width="8.33203125" style="62" customWidth="1"/>
    <col min="9" max="9" width="7.109375" style="62" customWidth="1"/>
    <col min="10" max="10" width="22.44140625" style="62" customWidth="1"/>
    <col min="11" max="11" width="8.33203125" style="62" customWidth="1"/>
    <col min="12" max="12" width="9.109375" style="62" hidden="1" customWidth="1"/>
    <col min="13" max="13" width="13.109375" style="62" customWidth="1"/>
    <col min="14" max="16384" width="9.109375" style="62"/>
  </cols>
  <sheetData>
    <row r="1" spans="1:20" x14ac:dyDescent="0.25">
      <c r="A1" s="162" t="s">
        <v>28</v>
      </c>
      <c r="B1" s="162"/>
      <c r="C1" s="162"/>
      <c r="D1" s="162"/>
    </row>
    <row r="2" spans="1:20" x14ac:dyDescent="0.25">
      <c r="A2" s="162" t="s">
        <v>20</v>
      </c>
      <c r="B2" s="162"/>
      <c r="C2" s="162"/>
      <c r="D2" s="162"/>
      <c r="R2" s="63"/>
      <c r="S2" s="63"/>
      <c r="T2" s="63"/>
    </row>
    <row r="3" spans="1:20" ht="22.5" customHeight="1" x14ac:dyDescent="0.3">
      <c r="A3" s="167" t="s">
        <v>141</v>
      </c>
      <c r="B3" s="167"/>
      <c r="C3" s="167"/>
      <c r="D3" s="167"/>
      <c r="E3" s="167"/>
      <c r="F3" s="167"/>
      <c r="G3" s="167"/>
      <c r="H3" s="167"/>
      <c r="I3" s="167"/>
      <c r="J3" s="64"/>
      <c r="K3" s="64"/>
      <c r="L3" s="64"/>
      <c r="M3" s="64"/>
      <c r="N3" s="64"/>
      <c r="O3" s="64"/>
      <c r="P3" s="64"/>
      <c r="Q3" s="63"/>
      <c r="R3" s="74"/>
      <c r="S3" s="63"/>
      <c r="T3" s="63"/>
    </row>
    <row r="4" spans="1:20" ht="6.6" customHeight="1" x14ac:dyDescent="0.25">
      <c r="C4" s="65"/>
      <c r="D4" s="75"/>
      <c r="E4" s="75"/>
      <c r="F4" s="75"/>
      <c r="G4" s="75"/>
      <c r="H4" s="75"/>
      <c r="I4" s="75"/>
      <c r="J4" s="75"/>
      <c r="K4" s="74"/>
      <c r="L4" s="74"/>
      <c r="M4" s="74"/>
      <c r="N4" s="64"/>
      <c r="O4" s="64"/>
    </row>
    <row r="5" spans="1:20" x14ac:dyDescent="0.25">
      <c r="A5" s="62" t="s">
        <v>25</v>
      </c>
      <c r="C5" s="76"/>
      <c r="D5" s="77"/>
      <c r="E5" s="77"/>
      <c r="F5" s="77"/>
      <c r="G5" s="77"/>
      <c r="H5" s="77"/>
      <c r="I5" s="163"/>
      <c r="J5" s="163"/>
      <c r="K5" s="163"/>
      <c r="L5" s="163"/>
      <c r="M5" s="163"/>
      <c r="N5" s="163"/>
      <c r="O5" s="163"/>
      <c r="P5" s="163"/>
      <c r="Q5" s="164"/>
    </row>
    <row r="6" spans="1:20" x14ac:dyDescent="0.25">
      <c r="A6" s="165" t="s">
        <v>180</v>
      </c>
      <c r="B6" s="165"/>
      <c r="C6" s="165"/>
      <c r="D6" s="165"/>
      <c r="E6" s="165"/>
      <c r="F6" s="165"/>
      <c r="G6" s="165"/>
      <c r="H6" s="165"/>
      <c r="I6" s="165"/>
      <c r="J6" s="78"/>
      <c r="K6" s="78"/>
      <c r="L6" s="78"/>
      <c r="M6" s="78"/>
      <c r="N6" s="78"/>
      <c r="O6" s="78"/>
      <c r="P6" s="78"/>
      <c r="Q6" s="78"/>
    </row>
    <row r="7" spans="1:20" x14ac:dyDescent="0.25">
      <c r="A7" s="62" t="s">
        <v>92</v>
      </c>
      <c r="C7" s="7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20" x14ac:dyDescent="0.25">
      <c r="A8" s="62" t="s">
        <v>119</v>
      </c>
      <c r="C8" s="7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20" ht="15" customHeight="1" x14ac:dyDescent="0.25">
      <c r="A9" s="165" t="s">
        <v>242</v>
      </c>
      <c r="B9" s="165"/>
      <c r="C9" s="165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20" ht="13.5" customHeight="1" x14ac:dyDescent="0.25"/>
    <row r="11" spans="1:20" ht="30" customHeight="1" x14ac:dyDescent="0.25">
      <c r="C11" s="88" t="s">
        <v>120</v>
      </c>
      <c r="D11" s="166" t="s">
        <v>121</v>
      </c>
      <c r="E11" s="166"/>
      <c r="F11" s="159" t="s">
        <v>122</v>
      </c>
      <c r="G11" s="159"/>
      <c r="K11" s="62" t="s">
        <v>169</v>
      </c>
      <c r="M11" s="62" t="s">
        <v>170</v>
      </c>
    </row>
    <row r="12" spans="1:20" ht="15" customHeight="1" x14ac:dyDescent="0.25">
      <c r="C12" s="66" t="s">
        <v>123</v>
      </c>
      <c r="D12" s="66" t="s">
        <v>0</v>
      </c>
      <c r="E12" s="66" t="s">
        <v>1</v>
      </c>
      <c r="F12" s="66" t="s">
        <v>0</v>
      </c>
      <c r="G12" s="66" t="s">
        <v>1</v>
      </c>
      <c r="J12" s="65" t="s">
        <v>168</v>
      </c>
      <c r="K12" s="65">
        <f>D23/D25*100</f>
        <v>15.213178294573643</v>
      </c>
      <c r="M12" s="65" t="s">
        <v>278</v>
      </c>
    </row>
    <row r="13" spans="1:20" ht="15" customHeight="1" x14ac:dyDescent="0.25">
      <c r="C13" s="66" t="s">
        <v>2</v>
      </c>
      <c r="D13" s="66">
        <v>14</v>
      </c>
      <c r="E13" s="66">
        <v>14</v>
      </c>
      <c r="F13" s="66">
        <f>SUM('an I'!D28:G28)+SUM('an I'!D37:G37)</f>
        <v>24</v>
      </c>
      <c r="G13" s="66">
        <f>SUM('an I'!K28:N28)+SUM('an I'!K37:N37)</f>
        <v>24</v>
      </c>
      <c r="J13" s="62" t="s">
        <v>171</v>
      </c>
      <c r="K13" s="118">
        <f>SUM('an I'!J15:J27)+SUM('an I'!Q15:Q27)+SUM('an I'!J33:J36)+SUM('an I'!Q33:Q36)+SUM('an II'!J15:J25)+SUM('an II'!Q15:Q25)+SUM('an II'!J32:J41)+SUM('an II'!Q32:Q41)+SUM('an III'!J15:J27)+SUM('an III'!Q15:Q27)+SUM('an III'!J34:J39)+SUM('an III'!Q34:Q39)-4</f>
        <v>180</v>
      </c>
      <c r="M13" s="65">
        <v>180</v>
      </c>
    </row>
    <row r="14" spans="1:20" ht="15" customHeight="1" x14ac:dyDescent="0.25">
      <c r="C14" s="66" t="s">
        <v>3</v>
      </c>
      <c r="D14" s="66">
        <v>14</v>
      </c>
      <c r="E14" s="66">
        <v>14</v>
      </c>
      <c r="F14" s="66">
        <f>SUM('an II'!D26:G26)+SUM('an II'!D42:G42)</f>
        <v>24</v>
      </c>
      <c r="G14" s="66">
        <f>SUM('an II'!K26:N26)+SUM('an II'!K42:N42)</f>
        <v>24</v>
      </c>
    </row>
    <row r="15" spans="1:20" ht="15" customHeight="1" x14ac:dyDescent="0.25">
      <c r="C15" s="66" t="s">
        <v>4</v>
      </c>
      <c r="D15" s="66">
        <v>14</v>
      </c>
      <c r="E15" s="66">
        <v>14</v>
      </c>
      <c r="F15" s="66">
        <f>SUM('an III'!D28:G28)+SUM('an III'!D40:G40)</f>
        <v>24</v>
      </c>
      <c r="G15" s="66">
        <f>SUM('an III'!K28:N28)+SUM('an III'!K40:N40)</f>
        <v>24</v>
      </c>
      <c r="K15" s="71"/>
    </row>
    <row r="16" spans="1:20" ht="15" customHeight="1" x14ac:dyDescent="0.25">
      <c r="C16" s="62" t="s">
        <v>124</v>
      </c>
    </row>
    <row r="17" spans="1:14" ht="9.75" customHeight="1" x14ac:dyDescent="0.25"/>
    <row r="18" spans="1:14" ht="15.75" customHeight="1" x14ac:dyDescent="0.25">
      <c r="A18" s="168" t="s">
        <v>266</v>
      </c>
      <c r="B18" s="169"/>
      <c r="C18" s="169"/>
      <c r="D18" s="169"/>
      <c r="E18" s="169"/>
      <c r="F18" s="169"/>
      <c r="G18" s="169"/>
      <c r="H18" s="169"/>
      <c r="I18" s="169"/>
    </row>
    <row r="19" spans="1:14" ht="12" customHeight="1" x14ac:dyDescent="0.25"/>
    <row r="20" spans="1:14" ht="14.25" customHeight="1" x14ac:dyDescent="0.25">
      <c r="B20" s="159" t="s">
        <v>16</v>
      </c>
      <c r="C20" s="159" t="s">
        <v>142</v>
      </c>
      <c r="D20" s="157" t="s">
        <v>138</v>
      </c>
      <c r="E20" s="89" t="s">
        <v>143</v>
      </c>
      <c r="F20" s="89" t="s">
        <v>143</v>
      </c>
    </row>
    <row r="21" spans="1:14" ht="13.5" customHeight="1" x14ac:dyDescent="0.25">
      <c r="B21" s="159"/>
      <c r="C21" s="159"/>
      <c r="D21" s="157"/>
      <c r="E21" s="89" t="s">
        <v>144</v>
      </c>
      <c r="F21" s="89" t="s">
        <v>145</v>
      </c>
      <c r="G21" s="65"/>
    </row>
    <row r="22" spans="1:14" ht="15" customHeight="1" x14ac:dyDescent="0.25">
      <c r="B22" s="166">
        <v>1</v>
      </c>
      <c r="C22" s="90" t="s">
        <v>132</v>
      </c>
      <c r="D22" s="121">
        <f>14*(SUM('an I'!D28:G28)+SUM('an I'!K28:N28)+SUM('an II'!D26:G26)+SUM('an II'!K26:N26)+SUM('an III'!D28:G28)+SUM('an III'!K28:N28))-(14*(SUM('an I'!D27:G27)+SUM('an I'!K27:N27)+SUM('an II'!D19:G19)+SUM('an II'!D20:G20)+SUM('an II'!K19:N19)+SUM('an II'!K20:N20)+SUM('an III'!D20:G20)+SUM('an III'!K20:N20)+SUM('an III'!D21:G21)+SUM('an III'!K21:N21)))</f>
        <v>1330</v>
      </c>
      <c r="E22" s="158">
        <f>(D22+D23)/D25*100</f>
        <v>79.651162790697668</v>
      </c>
      <c r="F22" s="158" t="s">
        <v>260</v>
      </c>
    </row>
    <row r="23" spans="1:14" ht="15" customHeight="1" x14ac:dyDescent="0.25">
      <c r="B23" s="166"/>
      <c r="C23" s="90" t="s">
        <v>131</v>
      </c>
      <c r="D23" s="121">
        <f>48+14*(SUM('an I'!D27:G27)+SUM('an I'!K27:N27)+SUM('an II'!D19:G19)+SUM('an II'!D20:G20)+SUM('an II'!K19:N19)+SUM('an II'!K20:N20)+SUM('an III'!D20:G20)+SUM('an III'!K20:N20)+SUM('an III'!D21:G21)+SUM('an III'!K21:N21))</f>
        <v>314</v>
      </c>
      <c r="E23" s="158"/>
      <c r="F23" s="158"/>
    </row>
    <row r="24" spans="1:14" ht="15" customHeight="1" x14ac:dyDescent="0.25">
      <c r="B24" s="91">
        <v>2</v>
      </c>
      <c r="C24" s="90" t="s">
        <v>146</v>
      </c>
      <c r="D24" s="121">
        <f>14*(SUM('an I'!D37:G37)+SUM('an I'!K37:N37)+SUM('an II'!D42:G42)+SUM('an II'!K42:N42)+SUM('an III'!D40:G40)+SUM('an III'!K40:N40))</f>
        <v>420</v>
      </c>
      <c r="E24" s="92">
        <f>D24/D25*100</f>
        <v>20.348837209302324</v>
      </c>
      <c r="F24" s="92" t="s">
        <v>162</v>
      </c>
    </row>
    <row r="25" spans="1:14" ht="15.75" customHeight="1" x14ac:dyDescent="0.25">
      <c r="B25" s="91"/>
      <c r="C25" s="93" t="s">
        <v>134</v>
      </c>
      <c r="D25" s="88">
        <f>SUM(D22:D24)</f>
        <v>2064</v>
      </c>
      <c r="E25" s="92">
        <f>SUM(E22:E24)</f>
        <v>100</v>
      </c>
      <c r="F25" s="92"/>
    </row>
    <row r="26" spans="1:14" ht="15.75" customHeight="1" x14ac:dyDescent="0.25">
      <c r="B26" s="91">
        <v>3</v>
      </c>
      <c r="C26" s="90" t="s">
        <v>41</v>
      </c>
      <c r="D26" s="91">
        <f>14*(SUM('an I'!D50:G50)+SUM('an I'!K50:N50)+SUM('an II'!D53:G53)+SUM('an II'!K53:N53)+SUM('an III'!D51:G51)+SUM('an III'!K51:N51))</f>
        <v>224</v>
      </c>
      <c r="E26" s="94"/>
      <c r="F26" s="94"/>
    </row>
    <row r="27" spans="1:14" x14ac:dyDescent="0.25">
      <c r="B27" s="91"/>
      <c r="C27" s="93" t="s">
        <v>133</v>
      </c>
      <c r="D27" s="88">
        <f>D25+D26</f>
        <v>2288</v>
      </c>
      <c r="E27" s="92">
        <v>100</v>
      </c>
      <c r="F27" s="92"/>
    </row>
    <row r="28" spans="1:14" ht="13.5" customHeight="1" x14ac:dyDescent="0.25">
      <c r="B28" s="67"/>
      <c r="C28" s="68"/>
      <c r="E28" s="69"/>
      <c r="F28" s="70"/>
    </row>
    <row r="29" spans="1:14" x14ac:dyDescent="0.25">
      <c r="B29" s="159" t="s">
        <v>16</v>
      </c>
      <c r="C29" s="159" t="s">
        <v>142</v>
      </c>
      <c r="D29" s="157" t="s">
        <v>138</v>
      </c>
      <c r="E29" s="89" t="s">
        <v>143</v>
      </c>
      <c r="F29" s="89" t="s">
        <v>143</v>
      </c>
      <c r="G29" s="155" t="s">
        <v>139</v>
      </c>
      <c r="H29" s="155"/>
    </row>
    <row r="30" spans="1:14" ht="15.75" customHeight="1" x14ac:dyDescent="0.25">
      <c r="B30" s="159"/>
      <c r="C30" s="159"/>
      <c r="D30" s="157"/>
      <c r="E30" s="89" t="s">
        <v>144</v>
      </c>
      <c r="F30" s="89" t="s">
        <v>145</v>
      </c>
      <c r="G30" s="66" t="s">
        <v>147</v>
      </c>
      <c r="H30" s="66" t="s">
        <v>148</v>
      </c>
    </row>
    <row r="31" spans="1:14" s="71" customFormat="1" ht="15" customHeight="1" x14ac:dyDescent="0.25">
      <c r="B31" s="95">
        <v>2</v>
      </c>
      <c r="C31" s="96" t="s">
        <v>135</v>
      </c>
      <c r="D31" s="97">
        <f>G31+H31</f>
        <v>462</v>
      </c>
      <c r="E31" s="98">
        <f>D31/D$34*100</f>
        <v>22.38372093023256</v>
      </c>
      <c r="F31" s="98" t="s">
        <v>162</v>
      </c>
      <c r="G31" s="99">
        <f>14*(SUMIFS('an I'!D10:D42,'an I'!C10:C42,"DD*")+SUMIFS('an I'!K10:K42,'an I'!C10:C42,"DD*")+SUMIFS('an II'!D10:D47,'an II'!C10:C47,"DD*")+SUMIFS('an II'!K10:K47,'an II'!C10:C47,"DD*")+SUMIFS('an III'!D10:D45,'an III'!C10:C45,"DD*")+SUMIFS('an III'!K10:K45,'an III'!C10:C45,"DD*"))</f>
        <v>266</v>
      </c>
      <c r="H31" s="99">
        <f>14*(SUMIFS('an I'!E10:E42,'an I'!C10:C42,"DD*")+SUMIFS('an I'!L10:L42,'an I'!C10:C42,"DD*")+SUMIFS('an I'!F10:F42,'an I'!C10:C42,"DD*")+SUMIFS('an I'!M10:M42,'an I'!C10:C42,"DD*")+SUMIFS('an I'!G10:G42,'an I'!C10:C42,"DD*")+SUMIFS('an I'!N10:N42,'an I'!C10:C42,"DD*")+SUMIFS('an II'!E10:E47,'an II'!C10:C47,"DD*")+SUMIFS('an II'!L10:L47,'an II'!C10:C47,"DD*")+SUMIFS('an II'!F10:F47,'an II'!C10:C47,"DD*")+SUMIFS('an II'!M10:M47,'an II'!C10:C47,"DD*")+SUMIFS('an II'!G10:G47,'an II'!C10:C47,"DD*")+SUMIFS('an II'!N10:N47,'an II'!C10:C47,"DD*")+SUMIFS('an III'!E10:E45,'an III'!C10:C45,"DD*")+SUMIFS('an III'!L10:L45,'an III'!C10:C45,"DD*")+SUMIFS('an III'!F10:F45,'an III'!C10:C45,"DD*")+SUMIFS('an III'!M10:M45,'an III'!C10:C45,"DD*")+SUMIFS('an III'!G10:G45,'an III'!C10:C45,"DD*")+SUMIFS('an III'!N10:N45,'an III'!C10:C45,"DD*"))</f>
        <v>196</v>
      </c>
      <c r="M31" s="62"/>
      <c r="N31" s="62"/>
    </row>
    <row r="32" spans="1:14" ht="15" customHeight="1" x14ac:dyDescent="0.25">
      <c r="B32" s="91">
        <v>3</v>
      </c>
      <c r="C32" s="90" t="s">
        <v>136</v>
      </c>
      <c r="D32" s="89">
        <f>G32+H32</f>
        <v>1364</v>
      </c>
      <c r="E32" s="100">
        <f>D32/D$34*100</f>
        <v>66.085271317829452</v>
      </c>
      <c r="F32" s="100" t="s">
        <v>163</v>
      </c>
      <c r="G32" s="66">
        <f>14*(SUMIFS('an I'!D10:D42,'an I'!C10:C42,"DS*")+SUMIFS('an I'!K10:K42,'an I'!C10:C42,"DS*")+SUMIFS('an II'!D10:D47,'an II'!C10:C47,"DS*")+SUMIFS('an II'!K10:K47,'an II'!C10:C47,"DS*")+SUMIFS('an III'!D10:D45,'an III'!C10:C45,"DS*")+SUMIFS('an III'!K10:K45,'an III'!C10:C45,"DS*"))</f>
        <v>588</v>
      </c>
      <c r="H32" s="66">
        <f>48+14*(SUMIFS('an I'!E10:E42,'an I'!C10:C42,"DS*")+SUMIFS('an I'!L10:L42,'an I'!C10:C42,"DS*")+SUMIFS('an I'!F10:F42,'an I'!C10:C42,"DS*")+SUMIFS('an I'!M10:M42,'an I'!C10:C42,"DS*")+SUMIFS('an I'!G10:G42,'an I'!C10:C42,"DS*")+SUMIFS('an I'!N10:N42,'an I'!C10:C42,"DS*")+SUMIFS('an II'!E10:E47,'an II'!C10:C47,"DS*")+SUMIFS('an II'!L10:L47,'an II'!C10:C47,"DS*")+SUMIFS('an II'!F10:F47,'an II'!C10:C47,"DS*")+SUMIFS('an II'!M10:M47,'an II'!C10:C47,"DS*")+SUMIFS('an II'!G10:G47,'an II'!C10:C47,"DS*")+SUMIFS('an II'!N10:N47,'an II'!C10:C47,"DS*")+SUMIFS('an III'!E10:E45,'an III'!C10:C45,"DS*")+SUMIFS('an III'!L10:L45,'an III'!C10:C45,"DS*")+SUMIFS('an III'!F10:F45,'an III'!C10:C45,"DS*")+SUMIFS('an III'!M10:M45,'an III'!C10:C45,"DS*")+SUMIFS('an III'!G10:G45,'an III'!C10:C45,"DS*")+SUMIFS('an III'!N10:N45,'an III'!C10:C45,"DS*"))</f>
        <v>776</v>
      </c>
    </row>
    <row r="33" spans="1:14" ht="15.75" customHeight="1" x14ac:dyDescent="0.25">
      <c r="B33" s="91">
        <v>4</v>
      </c>
      <c r="C33" s="90" t="s">
        <v>137</v>
      </c>
      <c r="D33" s="66">
        <f>G33+H33</f>
        <v>238</v>
      </c>
      <c r="E33" s="100">
        <f>D33/D$34*100</f>
        <v>11.531007751937985</v>
      </c>
      <c r="F33" s="100" t="s">
        <v>164</v>
      </c>
      <c r="G33" s="66">
        <f>14*(SUMIFS('an I'!D10:D42,'an I'!C10:C42,"DC*")+SUMIFS('an I'!K10:K42,'an I'!C10:C42,"DC*")+SUMIFS('an II'!D10:D47,'an II'!C10:C47,"DC*")+SUMIFS('an II'!K10:K47,'an II'!C10:C47,"DC*")+SUMIFS('an III'!D10:D45,'an III'!C10:C45,"DC*")+SUMIFS('an III'!K10:K45,'an III'!C10:C45,"DC*"))</f>
        <v>70</v>
      </c>
      <c r="H33" s="66">
        <f>14*(SUMIFS('an I'!E10:E42,'an I'!C10:C42,"DC*")+SUMIFS('an I'!L10:L42,'an I'!C10:C42,"DC*")+SUMIFS('an I'!F10:F42,'an I'!C10:C42,"DC*")+SUMIFS('an I'!M10:M42,'an I'!C10:C42,"DC*")+SUMIFS('an I'!G10:G42,'an I'!C10:C42,"DC*")+SUMIFS('an I'!N10:N42,'an I'!C10:C42,"DC*")+SUMIFS('an II'!E10:E47,'an II'!C10:C47,"DC*")+SUMIFS('an II'!L10:L47,'an II'!C10:C47,"DC*")+SUMIFS('an II'!F10:F47,'an II'!C10:C47,"DC*")+SUMIFS('an II'!M10:M47,'an II'!C10:C47,"DC*")+SUMIFS('an II'!G10:G47,'an II'!C10:C47,"DC*")+SUMIFS('an II'!N10:N47,'an II'!C10:C47,"DC*")+SUMIFS('an III'!E10:E45,'an III'!C10:C45,"DC*")+SUMIFS('an III'!L10:L45,'an III'!C10:C45,"DC*")+SUMIFS('an III'!F10:F45,'an III'!C10:C45,"DC*")+SUMIFS('an III'!M10:M45,'an III'!C10:C45,"DC*")+SUMIFS('an III'!G10:G45,'an III'!C10:C45,"DC*")+SUMIFS('an III'!N10:N45,'an III'!C10:C45,"DC*"))</f>
        <v>168</v>
      </c>
    </row>
    <row r="34" spans="1:14" s="72" customFormat="1" ht="14.25" customHeight="1" x14ac:dyDescent="0.25">
      <c r="B34" s="101"/>
      <c r="C34" s="102" t="s">
        <v>261</v>
      </c>
      <c r="D34" s="103">
        <f>SUM(D31:D33)</f>
        <v>2064</v>
      </c>
      <c r="E34" s="104">
        <f>SUM(E31:E33)</f>
        <v>100</v>
      </c>
      <c r="F34" s="104">
        <v>100</v>
      </c>
      <c r="G34" s="105">
        <f>SUM(G31:G33)</f>
        <v>924</v>
      </c>
      <c r="H34" s="105">
        <f>SUM(H31:H33)</f>
        <v>1140</v>
      </c>
      <c r="M34" s="62"/>
      <c r="N34" s="62"/>
    </row>
    <row r="35" spans="1:14" ht="20.25" customHeight="1" x14ac:dyDescent="0.25">
      <c r="B35" s="65"/>
      <c r="C35" s="79"/>
      <c r="D35" s="70"/>
      <c r="E35" s="70"/>
      <c r="F35" s="70"/>
    </row>
    <row r="36" spans="1:14" ht="27.6" customHeight="1" x14ac:dyDescent="0.25">
      <c r="C36" s="106" t="s">
        <v>140</v>
      </c>
      <c r="D36" s="89">
        <f>G34/H34</f>
        <v>0.81052631578947365</v>
      </c>
    </row>
    <row r="37" spans="1:14" ht="18" customHeight="1" x14ac:dyDescent="0.25"/>
    <row r="38" spans="1:14" ht="13.5" customHeight="1" x14ac:dyDescent="0.25">
      <c r="B38" s="66" t="s">
        <v>149</v>
      </c>
      <c r="C38" s="66" t="s">
        <v>150</v>
      </c>
      <c r="D38" s="155" t="s">
        <v>151</v>
      </c>
      <c r="E38" s="155"/>
      <c r="F38" s="155"/>
      <c r="G38" s="155"/>
      <c r="H38" s="155" t="s">
        <v>152</v>
      </c>
      <c r="I38" s="155"/>
    </row>
    <row r="39" spans="1:14" ht="13.5" customHeight="1" x14ac:dyDescent="0.25">
      <c r="B39" s="66" t="s">
        <v>153</v>
      </c>
      <c r="C39" s="66" t="s">
        <v>154</v>
      </c>
      <c r="D39" s="66" t="s">
        <v>155</v>
      </c>
      <c r="E39" s="66" t="s">
        <v>156</v>
      </c>
      <c r="F39" s="155" t="s">
        <v>157</v>
      </c>
      <c r="G39" s="155"/>
      <c r="H39" s="66" t="s">
        <v>149</v>
      </c>
      <c r="I39" s="66" t="s">
        <v>17</v>
      </c>
    </row>
    <row r="40" spans="1:14" ht="13.5" customHeight="1" x14ac:dyDescent="0.25">
      <c r="B40" s="66">
        <v>1</v>
      </c>
      <c r="C40" s="107" t="s">
        <v>158</v>
      </c>
      <c r="D40" s="99">
        <f>COUNTIF('an I'!I10:I40,"E")+COUNTIF('an I'!P10:P40,"E")</f>
        <v>11</v>
      </c>
      <c r="E40" s="99">
        <f>COUNTIF('an II'!I10:I44,"E")+COUNTIF('an II'!P10:P44,"E")</f>
        <v>8</v>
      </c>
      <c r="F40" s="160">
        <f>COUNTIF('an III'!I10:I44,"E")+COUNTIF('an III'!P10:P44,"E")</f>
        <v>10</v>
      </c>
      <c r="G40" s="160"/>
      <c r="H40" s="99">
        <f>SUM(D40:G40)</f>
        <v>29</v>
      </c>
      <c r="I40" s="119">
        <f>H40/H$42*100</f>
        <v>61.702127659574465</v>
      </c>
    </row>
    <row r="41" spans="1:14" ht="13.5" customHeight="1" x14ac:dyDescent="0.25">
      <c r="B41" s="66">
        <v>2</v>
      </c>
      <c r="C41" s="107" t="s">
        <v>159</v>
      </c>
      <c r="D41" s="99">
        <f>COUNTIF('an I'!I10:I40,"C")+COUNTIF('an I'!P10:P40,"C")</f>
        <v>4</v>
      </c>
      <c r="E41" s="99">
        <v>8</v>
      </c>
      <c r="F41" s="160">
        <f>COUNTIF('an III'!I10:I44,"C")+COUNTIF('an III'!P10:P44,"C")</f>
        <v>6</v>
      </c>
      <c r="G41" s="160"/>
      <c r="H41" s="99">
        <f>SUM(D41:G41)</f>
        <v>18</v>
      </c>
      <c r="I41" s="119">
        <f>H41/H$42*100</f>
        <v>38.297872340425535</v>
      </c>
    </row>
    <row r="42" spans="1:14" ht="13.5" customHeight="1" x14ac:dyDescent="0.25">
      <c r="B42" s="66"/>
      <c r="C42" s="108" t="s">
        <v>160</v>
      </c>
      <c r="D42" s="120">
        <f>SUM(D40:D41)</f>
        <v>15</v>
      </c>
      <c r="E42" s="120">
        <f>SUM(E40:E41)</f>
        <v>16</v>
      </c>
      <c r="F42" s="161">
        <f>SUM(F40:F41)</f>
        <v>16</v>
      </c>
      <c r="G42" s="161"/>
      <c r="H42" s="120">
        <f>SUM(H40:H41)</f>
        <v>47</v>
      </c>
      <c r="I42" s="119">
        <f>SUM(I40:I41)</f>
        <v>100</v>
      </c>
    </row>
    <row r="43" spans="1:14" ht="33" customHeight="1" x14ac:dyDescent="0.25">
      <c r="B43" s="65"/>
      <c r="C43" s="79"/>
      <c r="D43" s="70"/>
      <c r="E43" s="70"/>
      <c r="F43" s="70"/>
    </row>
    <row r="44" spans="1:14" x14ac:dyDescent="0.25">
      <c r="A44" s="156" t="s">
        <v>12</v>
      </c>
      <c r="B44" s="156"/>
      <c r="C44" s="156"/>
      <c r="D44" s="156" t="s">
        <v>13</v>
      </c>
      <c r="E44" s="156"/>
      <c r="F44" s="156"/>
      <c r="G44" s="156"/>
      <c r="H44" s="156"/>
      <c r="I44" s="156"/>
      <c r="J44" s="65"/>
      <c r="K44" s="65"/>
      <c r="L44" s="65"/>
      <c r="M44" s="65"/>
    </row>
    <row r="45" spans="1:14" ht="6.75" customHeight="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4" ht="21" customHeight="1" x14ac:dyDescent="0.25">
      <c r="A46" s="156" t="s">
        <v>114</v>
      </c>
      <c r="B46" s="156"/>
      <c r="C46" s="156"/>
      <c r="D46" s="156" t="s">
        <v>244</v>
      </c>
      <c r="E46" s="156"/>
      <c r="F46" s="156"/>
      <c r="G46" s="156"/>
      <c r="H46" s="156"/>
      <c r="I46" s="156"/>
      <c r="J46" s="65"/>
      <c r="K46" s="65"/>
      <c r="L46" s="65"/>
      <c r="M46" s="65"/>
    </row>
    <row r="47" spans="1:14" ht="23.25" customHeight="1" x14ac:dyDescent="0.25">
      <c r="C47" s="65"/>
    </row>
    <row r="48" spans="1:14" x14ac:dyDescent="0.25">
      <c r="A48" s="73"/>
      <c r="B48" s="156" t="s">
        <v>115</v>
      </c>
      <c r="C48" s="156"/>
      <c r="D48" s="156" t="s">
        <v>116</v>
      </c>
      <c r="E48" s="156"/>
      <c r="F48" s="156"/>
      <c r="G48" s="156"/>
      <c r="H48" s="156"/>
      <c r="I48" s="156"/>
      <c r="J48" s="65"/>
      <c r="K48" s="65"/>
      <c r="L48" s="65"/>
      <c r="M48" s="65"/>
    </row>
    <row r="49" spans="2:13" ht="26.25" customHeight="1" x14ac:dyDescent="0.25">
      <c r="B49" s="156" t="s">
        <v>43</v>
      </c>
      <c r="C49" s="156"/>
      <c r="D49" s="156" t="s">
        <v>243</v>
      </c>
      <c r="E49" s="156"/>
      <c r="F49" s="156"/>
      <c r="G49" s="156"/>
      <c r="H49" s="156"/>
      <c r="I49" s="156"/>
      <c r="J49" s="65"/>
      <c r="K49" s="65"/>
      <c r="L49" s="65"/>
      <c r="M49" s="65"/>
    </row>
    <row r="52" spans="2:13" ht="12.75" customHeight="1" x14ac:dyDescent="0.25"/>
    <row r="58" spans="2:13" ht="12" customHeight="1" x14ac:dyDescent="0.25"/>
    <row r="63" spans="2:13" ht="12.75" customHeight="1" x14ac:dyDescent="0.25"/>
    <row r="64" spans="2:13" ht="13.5" customHeight="1" x14ac:dyDescent="0.25"/>
  </sheetData>
  <mergeCells count="33">
    <mergeCell ref="B48:C48"/>
    <mergeCell ref="D44:I44"/>
    <mergeCell ref="D46:I46"/>
    <mergeCell ref="D48:I48"/>
    <mergeCell ref="D49:I49"/>
    <mergeCell ref="A44:C44"/>
    <mergeCell ref="B49:C49"/>
    <mergeCell ref="A1:D1"/>
    <mergeCell ref="A2:D2"/>
    <mergeCell ref="I5:Q5"/>
    <mergeCell ref="A6:I6"/>
    <mergeCell ref="B22:B23"/>
    <mergeCell ref="B20:B21"/>
    <mergeCell ref="C20:C21"/>
    <mergeCell ref="A9:C9"/>
    <mergeCell ref="A3:I3"/>
    <mergeCell ref="D11:E11"/>
    <mergeCell ref="F11:G11"/>
    <mergeCell ref="A18:I18"/>
    <mergeCell ref="G29:H29"/>
    <mergeCell ref="D38:G38"/>
    <mergeCell ref="H38:I38"/>
    <mergeCell ref="A46:C46"/>
    <mergeCell ref="D20:D21"/>
    <mergeCell ref="E22:E23"/>
    <mergeCell ref="F22:F23"/>
    <mergeCell ref="B29:B30"/>
    <mergeCell ref="C29:C30"/>
    <mergeCell ref="D29:D30"/>
    <mergeCell ref="F39:G39"/>
    <mergeCell ref="F40:G40"/>
    <mergeCell ref="F41:G41"/>
    <mergeCell ref="F42:G42"/>
  </mergeCells>
  <pageMargins left="0.51181102362204722" right="0.31496062992125984" top="0.15748031496062992" bottom="0.15748031496062992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8"/>
  <sheetViews>
    <sheetView zoomScaleNormal="100" workbookViewId="0">
      <selection activeCell="C23" sqref="C23"/>
    </sheetView>
  </sheetViews>
  <sheetFormatPr defaultColWidth="9.109375" defaultRowHeight="13.2" x14ac:dyDescent="0.25"/>
  <cols>
    <col min="1" max="1" width="43.6640625" style="4" customWidth="1"/>
    <col min="2" max="2" width="5" style="4" customWidth="1"/>
    <col min="3" max="3" width="44.88671875" style="4" customWidth="1"/>
    <col min="4" max="16384" width="9.109375" style="4"/>
  </cols>
  <sheetData>
    <row r="1" spans="1:18" ht="13.5" customHeight="1" x14ac:dyDescent="0.25">
      <c r="A1" s="139" t="s">
        <v>28</v>
      </c>
      <c r="B1" s="139"/>
      <c r="C1" s="139"/>
      <c r="D1" s="21"/>
      <c r="E1" s="21"/>
      <c r="F1" s="21"/>
      <c r="G1" s="21"/>
      <c r="H1" s="21"/>
      <c r="I1" s="142"/>
      <c r="J1" s="142"/>
      <c r="K1" s="142"/>
      <c r="L1" s="142"/>
      <c r="M1" s="142"/>
      <c r="N1" s="142"/>
      <c r="O1" s="142"/>
      <c r="P1" s="142"/>
      <c r="Q1" s="142"/>
      <c r="R1" s="18"/>
    </row>
    <row r="2" spans="1:18" x14ac:dyDescent="0.25">
      <c r="A2" s="139" t="s">
        <v>20</v>
      </c>
      <c r="B2" s="139"/>
      <c r="C2" s="2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2"/>
    </row>
    <row r="3" spans="1:18" ht="31.5" customHeight="1" x14ac:dyDescent="0.3">
      <c r="A3" s="127" t="s">
        <v>35</v>
      </c>
      <c r="B3" s="140"/>
      <c r="C3" s="140"/>
    </row>
    <row r="4" spans="1:18" ht="9.75" customHeight="1" x14ac:dyDescent="0.25">
      <c r="A4" s="18"/>
      <c r="C4" s="21"/>
    </row>
    <row r="5" spans="1:18" x14ac:dyDescent="0.25">
      <c r="A5" s="139" t="s">
        <v>25</v>
      </c>
      <c r="B5" s="139"/>
      <c r="C5" s="21"/>
      <c r="D5" s="23"/>
      <c r="E5" s="23"/>
      <c r="F5" s="23"/>
      <c r="G5" s="23"/>
      <c r="H5" s="23"/>
      <c r="I5" s="144"/>
      <c r="J5" s="144"/>
      <c r="K5" s="144"/>
      <c r="L5" s="144"/>
      <c r="M5" s="144"/>
      <c r="N5" s="144"/>
      <c r="O5" s="144"/>
      <c r="P5" s="144"/>
      <c r="Q5" s="142"/>
    </row>
    <row r="6" spans="1:18" x14ac:dyDescent="0.25">
      <c r="A6" s="139" t="s">
        <v>177</v>
      </c>
      <c r="B6" s="139"/>
      <c r="C6" s="139"/>
      <c r="D6" s="139"/>
      <c r="E6" s="139"/>
      <c r="F6" s="139"/>
      <c r="G6" s="139"/>
      <c r="H6" s="139"/>
      <c r="I6" s="139"/>
      <c r="J6" s="16"/>
      <c r="K6" s="16"/>
      <c r="L6" s="16"/>
      <c r="M6" s="16"/>
      <c r="N6" s="16"/>
      <c r="O6" s="16"/>
      <c r="P6" s="16"/>
      <c r="Q6" s="16"/>
      <c r="R6" s="18"/>
    </row>
    <row r="7" spans="1:18" x14ac:dyDescent="0.25">
      <c r="A7" s="139" t="s">
        <v>92</v>
      </c>
      <c r="B7" s="139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x14ac:dyDescent="0.25">
      <c r="A8" s="139" t="s">
        <v>119</v>
      </c>
      <c r="B8" s="139"/>
      <c r="C8" s="2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15.75" customHeight="1" x14ac:dyDescent="0.25">
      <c r="A9" s="139" t="s">
        <v>241</v>
      </c>
      <c r="B9" s="139"/>
      <c r="C9" s="13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x14ac:dyDescent="0.25">
      <c r="A10" s="126"/>
      <c r="B10" s="126"/>
      <c r="C10" s="126"/>
    </row>
    <row r="11" spans="1:18" x14ac:dyDescent="0.25">
      <c r="A11" s="126"/>
      <c r="B11" s="126"/>
      <c r="C11" s="126"/>
    </row>
    <row r="12" spans="1:18" ht="57.75" customHeight="1" x14ac:dyDescent="0.25">
      <c r="A12" s="170"/>
      <c r="B12" s="170"/>
      <c r="C12" s="170"/>
    </row>
    <row r="13" spans="1:18" x14ac:dyDescent="0.25">
      <c r="A13" s="56" t="s">
        <v>258</v>
      </c>
      <c r="B13" s="36"/>
      <c r="C13" s="56" t="s">
        <v>82</v>
      </c>
    </row>
    <row r="14" spans="1:18" x14ac:dyDescent="0.25">
      <c r="A14" s="59"/>
      <c r="B14" s="80"/>
      <c r="C14" s="57"/>
    </row>
    <row r="15" spans="1:18" s="61" customFormat="1" ht="57" customHeight="1" x14ac:dyDescent="0.25">
      <c r="A15" s="60" t="s">
        <v>45</v>
      </c>
      <c r="C15" s="60" t="s">
        <v>84</v>
      </c>
    </row>
    <row r="16" spans="1:18" s="61" customFormat="1" ht="55.5" customHeight="1" x14ac:dyDescent="0.25">
      <c r="A16" s="60" t="s">
        <v>181</v>
      </c>
      <c r="C16" s="60" t="s">
        <v>87</v>
      </c>
    </row>
    <row r="17" spans="1:3" s="61" customFormat="1" ht="48.75" customHeight="1" x14ac:dyDescent="0.25">
      <c r="A17" s="60" t="s">
        <v>182</v>
      </c>
      <c r="C17" s="60" t="s">
        <v>90</v>
      </c>
    </row>
    <row r="18" spans="1:3" s="61" customFormat="1" ht="60" customHeight="1" x14ac:dyDescent="0.25">
      <c r="A18" s="60" t="s">
        <v>183</v>
      </c>
    </row>
    <row r="19" spans="1:3" s="61" customFormat="1" ht="60.75" customHeight="1" x14ac:dyDescent="0.25">
      <c r="A19" s="60" t="s">
        <v>184</v>
      </c>
    </row>
    <row r="20" spans="1:3" s="61" customFormat="1" ht="45" customHeight="1" x14ac:dyDescent="0.25">
      <c r="A20" s="60" t="s">
        <v>46</v>
      </c>
    </row>
    <row r="21" spans="1:3" x14ac:dyDescent="0.25">
      <c r="B21" s="50"/>
      <c r="C21" s="58"/>
    </row>
    <row r="23" spans="1:3" ht="29.25" customHeight="1" x14ac:dyDescent="0.25"/>
    <row r="24" spans="1:3" x14ac:dyDescent="0.25">
      <c r="A24" s="22" t="s">
        <v>12</v>
      </c>
      <c r="C24" s="22" t="s">
        <v>13</v>
      </c>
    </row>
    <row r="25" spans="1:3" ht="35.25" customHeight="1" x14ac:dyDescent="0.25">
      <c r="A25" s="22" t="s">
        <v>114</v>
      </c>
      <c r="C25" s="22" t="s">
        <v>244</v>
      </c>
    </row>
    <row r="26" spans="1:3" ht="32.25" customHeight="1" x14ac:dyDescent="0.25">
      <c r="A26" s="22"/>
      <c r="C26" s="22"/>
    </row>
    <row r="27" spans="1:3" x14ac:dyDescent="0.25">
      <c r="A27" s="22" t="s">
        <v>115</v>
      </c>
      <c r="C27" s="22" t="s">
        <v>116</v>
      </c>
    </row>
    <row r="28" spans="1:3" ht="34.5" customHeight="1" x14ac:dyDescent="0.25">
      <c r="A28" s="22" t="s">
        <v>43</v>
      </c>
      <c r="C28" s="22" t="s">
        <v>43</v>
      </c>
    </row>
  </sheetData>
  <mergeCells count="13">
    <mergeCell ref="A6:I6"/>
    <mergeCell ref="A7:B7"/>
    <mergeCell ref="A3:C3"/>
    <mergeCell ref="A1:C1"/>
    <mergeCell ref="I1:Q1"/>
    <mergeCell ref="A2:B2"/>
    <mergeCell ref="A5:B5"/>
    <mergeCell ref="I5:Q5"/>
    <mergeCell ref="A10:C10"/>
    <mergeCell ref="A11:C11"/>
    <mergeCell ref="A12:C12"/>
    <mergeCell ref="A8:B8"/>
    <mergeCell ref="A9:C9"/>
  </mergeCells>
  <pageMargins left="0.51181102362204722" right="0.31496062992125984" top="0.15748031496062992" bottom="0.15748031496062992" header="0" footer="0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9"/>
  <sheetViews>
    <sheetView topLeftCell="A10" zoomScaleNormal="100" workbookViewId="0">
      <selection activeCell="B13" sqref="B13:D14"/>
    </sheetView>
  </sheetViews>
  <sheetFormatPr defaultRowHeight="13.2" x14ac:dyDescent="0.25"/>
  <cols>
    <col min="1" max="1" width="21.88671875" customWidth="1"/>
    <col min="2" max="7" width="13.33203125" style="15" customWidth="1"/>
  </cols>
  <sheetData>
    <row r="1" spans="1:7" ht="61.5" customHeight="1" x14ac:dyDescent="0.25">
      <c r="A1" s="8" t="s">
        <v>197</v>
      </c>
      <c r="B1" s="171" t="s">
        <v>194</v>
      </c>
      <c r="C1" s="172"/>
      <c r="D1" s="172"/>
      <c r="E1" s="172"/>
      <c r="F1" s="172"/>
      <c r="G1" s="172"/>
    </row>
    <row r="2" spans="1:7" ht="122.4" x14ac:dyDescent="0.25">
      <c r="A2" s="8" t="s">
        <v>44</v>
      </c>
      <c r="B2" s="9" t="s">
        <v>45</v>
      </c>
      <c r="C2" s="9" t="s">
        <v>181</v>
      </c>
      <c r="D2" s="9" t="s">
        <v>182</v>
      </c>
      <c r="E2" s="9" t="s">
        <v>183</v>
      </c>
      <c r="F2" s="9" t="s">
        <v>184</v>
      </c>
      <c r="G2" s="9" t="s">
        <v>46</v>
      </c>
    </row>
    <row r="3" spans="1:7" x14ac:dyDescent="0.25">
      <c r="A3" s="173" t="s">
        <v>47</v>
      </c>
      <c r="B3" s="174"/>
      <c r="C3" s="174"/>
      <c r="D3" s="174"/>
      <c r="E3" s="174"/>
      <c r="F3" s="174"/>
      <c r="G3" s="175"/>
    </row>
    <row r="4" spans="1:7" ht="194.25" customHeight="1" x14ac:dyDescent="0.25">
      <c r="A4" s="10" t="s">
        <v>48</v>
      </c>
      <c r="B4" s="11" t="s">
        <v>49</v>
      </c>
      <c r="C4" s="11" t="s">
        <v>185</v>
      </c>
      <c r="D4" s="11" t="s">
        <v>50</v>
      </c>
      <c r="E4" s="11" t="s">
        <v>186</v>
      </c>
      <c r="F4" s="11" t="s">
        <v>51</v>
      </c>
      <c r="G4" s="11" t="s">
        <v>52</v>
      </c>
    </row>
    <row r="5" spans="1:7" ht="153" x14ac:dyDescent="0.25">
      <c r="A5" s="10" t="s">
        <v>53</v>
      </c>
      <c r="B5" s="11" t="s">
        <v>54</v>
      </c>
      <c r="C5" s="11" t="s">
        <v>187</v>
      </c>
      <c r="D5" s="11" t="s">
        <v>188</v>
      </c>
      <c r="E5" s="11" t="s">
        <v>189</v>
      </c>
      <c r="F5" s="11" t="s">
        <v>55</v>
      </c>
      <c r="G5" s="11" t="s">
        <v>56</v>
      </c>
    </row>
    <row r="6" spans="1:7" x14ac:dyDescent="0.25">
      <c r="A6" s="173" t="s">
        <v>57</v>
      </c>
      <c r="B6" s="174"/>
      <c r="C6" s="174"/>
      <c r="D6" s="174"/>
      <c r="E6" s="174"/>
      <c r="F6" s="174"/>
      <c r="G6" s="175"/>
    </row>
    <row r="7" spans="1:7" ht="210.75" customHeight="1" x14ac:dyDescent="0.25">
      <c r="A7" s="12" t="s">
        <v>58</v>
      </c>
      <c r="B7" s="13" t="s">
        <v>59</v>
      </c>
      <c r="C7" s="13" t="s">
        <v>60</v>
      </c>
      <c r="D7" s="13" t="s">
        <v>61</v>
      </c>
      <c r="E7" s="13" t="s">
        <v>190</v>
      </c>
      <c r="F7" s="13" t="s">
        <v>62</v>
      </c>
      <c r="G7" s="13" t="s">
        <v>63</v>
      </c>
    </row>
    <row r="8" spans="1:7" ht="165.75" customHeight="1" x14ac:dyDescent="0.25">
      <c r="A8" s="12" t="s">
        <v>64</v>
      </c>
      <c r="B8" s="13" t="s">
        <v>65</v>
      </c>
      <c r="C8" s="13" t="s">
        <v>66</v>
      </c>
      <c r="D8" s="13" t="s">
        <v>67</v>
      </c>
      <c r="E8" s="13" t="s">
        <v>68</v>
      </c>
      <c r="F8" s="13" t="s">
        <v>69</v>
      </c>
      <c r="G8" s="13" t="s">
        <v>70</v>
      </c>
    </row>
    <row r="9" spans="1:7" ht="141.75" customHeight="1" x14ac:dyDescent="0.25">
      <c r="A9" s="12" t="s">
        <v>71</v>
      </c>
      <c r="B9" s="13" t="s">
        <v>72</v>
      </c>
      <c r="C9" s="13" t="s">
        <v>191</v>
      </c>
      <c r="D9" s="13" t="s">
        <v>73</v>
      </c>
      <c r="E9" s="13" t="s">
        <v>74</v>
      </c>
      <c r="F9" s="13" t="s">
        <v>195</v>
      </c>
      <c r="G9" s="13" t="s">
        <v>75</v>
      </c>
    </row>
    <row r="10" spans="1:7" ht="277.5" customHeight="1" x14ac:dyDescent="0.25">
      <c r="A10" s="12" t="s">
        <v>76</v>
      </c>
      <c r="B10" s="13" t="s">
        <v>77</v>
      </c>
      <c r="C10" s="13" t="s">
        <v>192</v>
      </c>
      <c r="D10" s="13" t="s">
        <v>193</v>
      </c>
      <c r="E10" s="13" t="s">
        <v>78</v>
      </c>
      <c r="F10" s="13" t="s">
        <v>79</v>
      </c>
      <c r="G10" s="13" t="s">
        <v>80</v>
      </c>
    </row>
    <row r="11" spans="1:7" ht="20.399999999999999" x14ac:dyDescent="0.25">
      <c r="A11" s="14" t="s">
        <v>81</v>
      </c>
      <c r="B11" s="176" t="s">
        <v>82</v>
      </c>
      <c r="C11" s="177"/>
      <c r="D11" s="178"/>
      <c r="E11" s="176" t="s">
        <v>76</v>
      </c>
      <c r="F11" s="177"/>
      <c r="G11" s="178"/>
    </row>
    <row r="12" spans="1:7" ht="40.799999999999997" x14ac:dyDescent="0.25">
      <c r="A12" s="12" t="s">
        <v>83</v>
      </c>
      <c r="B12" s="179" t="s">
        <v>84</v>
      </c>
      <c r="C12" s="180"/>
      <c r="D12" s="181"/>
      <c r="E12" s="179" t="s">
        <v>85</v>
      </c>
      <c r="F12" s="180"/>
      <c r="G12" s="181"/>
    </row>
    <row r="13" spans="1:7" ht="69" customHeight="1" x14ac:dyDescent="0.25">
      <c r="A13" s="12" t="s">
        <v>86</v>
      </c>
      <c r="B13" s="179" t="s">
        <v>87</v>
      </c>
      <c r="C13" s="180"/>
      <c r="D13" s="181"/>
      <c r="E13" s="179" t="s">
        <v>88</v>
      </c>
      <c r="F13" s="180"/>
      <c r="G13" s="181"/>
    </row>
    <row r="14" spans="1:7" ht="72.75" customHeight="1" x14ac:dyDescent="0.25">
      <c r="A14" s="12" t="s">
        <v>89</v>
      </c>
      <c r="B14" s="179" t="s">
        <v>90</v>
      </c>
      <c r="C14" s="180"/>
      <c r="D14" s="181"/>
      <c r="E14" s="179" t="s">
        <v>91</v>
      </c>
      <c r="F14" s="180"/>
      <c r="G14" s="181"/>
    </row>
    <row r="15" spans="1:7" ht="45.75" customHeight="1" x14ac:dyDescent="0.25">
      <c r="B15"/>
      <c r="C15"/>
      <c r="D15"/>
      <c r="E15"/>
      <c r="F15"/>
      <c r="G15"/>
    </row>
    <row r="16" spans="1:7" ht="46.5" customHeight="1" x14ac:dyDescent="0.25">
      <c r="B16"/>
      <c r="C16"/>
      <c r="D16"/>
      <c r="E16"/>
      <c r="F16"/>
      <c r="G16"/>
    </row>
    <row r="17" customFormat="1" ht="46.5" customHeight="1" x14ac:dyDescent="0.25"/>
    <row r="18" customFormat="1" x14ac:dyDescent="0.25"/>
    <row r="19" customFormat="1" x14ac:dyDescent="0.25"/>
  </sheetData>
  <mergeCells count="11">
    <mergeCell ref="B14:D14"/>
    <mergeCell ref="E14:G14"/>
    <mergeCell ref="B12:D12"/>
    <mergeCell ref="E12:G12"/>
    <mergeCell ref="B13:D13"/>
    <mergeCell ref="E13:G13"/>
    <mergeCell ref="B1:G1"/>
    <mergeCell ref="A6:G6"/>
    <mergeCell ref="B11:D11"/>
    <mergeCell ref="E11:G11"/>
    <mergeCell ref="A3:G3"/>
  </mergeCells>
  <phoneticPr fontId="0" type="noConversion"/>
  <pageMargins left="0.59055118110236227" right="0.19685039370078741" top="0.23622047244094491" bottom="0.23622047244094491" header="0" footer="0"/>
  <pageSetup paperSize="9" scale="95" fitToHeight="0" orientation="portrait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pagina 1</vt:lpstr>
      <vt:lpstr>an I</vt:lpstr>
      <vt:lpstr>an II</vt:lpstr>
      <vt:lpstr>an III</vt:lpstr>
      <vt:lpstr>bilant</vt:lpstr>
      <vt:lpstr>competente</vt:lpstr>
      <vt:lpstr>competente detaliate</vt:lpstr>
    </vt:vector>
  </TitlesOfParts>
  <Company>Universitatea Suceava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TEODOROVICI</dc:creator>
  <cp:lastModifiedBy>Oty</cp:lastModifiedBy>
  <cp:lastPrinted>2020-12-11T10:19:01Z</cp:lastPrinted>
  <dcterms:created xsi:type="dcterms:W3CDTF">1998-09-29T12:25:23Z</dcterms:created>
  <dcterms:modified xsi:type="dcterms:W3CDTF">2022-10-21T12:51:35Z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