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S\FS-admin\ID\plan de invatamant\"/>
    </mc:Choice>
  </mc:AlternateContent>
  <xr:revisionPtr revIDLastSave="0" documentId="13_ncr:1_{329ED7BE-1C6A-4207-84AB-066DDE77E3A6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pagina 1" sheetId="16" r:id="rId1"/>
    <sheet name="anul I" sheetId="20" r:id="rId2"/>
    <sheet name="anul II" sheetId="21" r:id="rId3"/>
    <sheet name="anul III" sheetId="22" r:id="rId4"/>
    <sheet name="anul IV" sheetId="23" r:id="rId5"/>
    <sheet name="Bilant" sheetId="11" r:id="rId6"/>
    <sheet name="COMPETENTE" sheetId="18" r:id="rId7"/>
    <sheet name="grila competente" sheetId="19" r:id="rId8"/>
  </sheets>
  <definedNames>
    <definedName name="_xlnm.Print_Area" localSheetId="1">'anul I'!$A$1:$R$68</definedName>
    <definedName name="_xlnm.Print_Area" localSheetId="2">'anul II'!$A$1:$R$65</definedName>
    <definedName name="_xlnm.Print_Area" localSheetId="3">'anul III'!$A$1:$R$64</definedName>
    <definedName name="_xlnm.Print_Area" localSheetId="4">'anul IV'!$A$1:$R$58</definedName>
    <definedName name="_xlnm.Print_Area" localSheetId="5">Bilant!$A$1:$K$70</definedName>
    <definedName name="_xlnm.Print_Area" localSheetId="0">'pagina 1'!$A$1:$J$56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1" l="1"/>
  <c r="I38" i="11"/>
  <c r="I37" i="11"/>
  <c r="I36" i="11"/>
  <c r="I40" i="11" s="1"/>
  <c r="H49" i="11" l="1"/>
  <c r="G49" i="11"/>
  <c r="F49" i="11"/>
  <c r="E49" i="11"/>
  <c r="I48" i="11"/>
  <c r="I47" i="11"/>
  <c r="I49" i="11" s="1"/>
  <c r="E40" i="11"/>
  <c r="F41" i="11" s="1"/>
  <c r="E43" i="11"/>
  <c r="E30" i="11"/>
  <c r="E32" i="11" s="1"/>
  <c r="F36" i="11" l="1"/>
  <c r="J47" i="11"/>
  <c r="J48" i="11" s="1"/>
  <c r="F37" i="11"/>
  <c r="F38" i="11"/>
  <c r="F27" i="11"/>
  <c r="F29" i="11" s="1"/>
  <c r="Q44" i="23"/>
  <c r="O44" i="23"/>
  <c r="N44" i="23"/>
  <c r="M44" i="23"/>
  <c r="Q41" i="23"/>
  <c r="O41" i="23"/>
  <c r="N41" i="23"/>
  <c r="M41" i="23"/>
  <c r="L41" i="23"/>
  <c r="L42" i="23" s="1"/>
  <c r="K41" i="23"/>
  <c r="I41" i="23"/>
  <c r="H41" i="23"/>
  <c r="F42" i="23" s="1"/>
  <c r="G41" i="23"/>
  <c r="F41" i="23"/>
  <c r="Q29" i="23"/>
  <c r="O29" i="23"/>
  <c r="N29" i="23"/>
  <c r="M29" i="23"/>
  <c r="L29" i="23"/>
  <c r="L44" i="23" s="1"/>
  <c r="L45" i="23" s="1"/>
  <c r="K29" i="23"/>
  <c r="K44" i="23" s="1"/>
  <c r="I29" i="23"/>
  <c r="I44" i="23" s="1"/>
  <c r="H29" i="23"/>
  <c r="H44" i="23" s="1"/>
  <c r="G29" i="23"/>
  <c r="G44" i="23" s="1"/>
  <c r="F29" i="23"/>
  <c r="F30" i="23" s="1"/>
  <c r="X22" i="23"/>
  <c r="AA14" i="23"/>
  <c r="Z14" i="23"/>
  <c r="AC13" i="23"/>
  <c r="AA13" i="23"/>
  <c r="Z13" i="23"/>
  <c r="Y13" i="23"/>
  <c r="X13" i="23"/>
  <c r="W13" i="23"/>
  <c r="V13" i="23"/>
  <c r="Q51" i="22"/>
  <c r="O51" i="22"/>
  <c r="N51" i="22"/>
  <c r="M51" i="22"/>
  <c r="L51" i="22"/>
  <c r="L52" i="22" s="1"/>
  <c r="K51" i="22"/>
  <c r="I51" i="22"/>
  <c r="H51" i="22"/>
  <c r="G51" i="22"/>
  <c r="F51" i="22"/>
  <c r="F52" i="22" s="1"/>
  <c r="Q40" i="22"/>
  <c r="O40" i="22"/>
  <c r="M40" i="22"/>
  <c r="L40" i="22"/>
  <c r="K40" i="22"/>
  <c r="N37" i="22"/>
  <c r="M37" i="22"/>
  <c r="L37" i="22"/>
  <c r="Q29" i="22"/>
  <c r="O29" i="22"/>
  <c r="N29" i="22"/>
  <c r="M29" i="22"/>
  <c r="L29" i="22"/>
  <c r="L30" i="22" s="1"/>
  <c r="K29" i="22"/>
  <c r="I29" i="22"/>
  <c r="I40" i="22" s="1"/>
  <c r="H29" i="22"/>
  <c r="G29" i="22"/>
  <c r="F29" i="22"/>
  <c r="F40" i="22" s="1"/>
  <c r="X22" i="22"/>
  <c r="AA14" i="22"/>
  <c r="Z14" i="22"/>
  <c r="AC13" i="22"/>
  <c r="AA13" i="22"/>
  <c r="Z13" i="22"/>
  <c r="Y13" i="22"/>
  <c r="X13" i="22"/>
  <c r="W13" i="22"/>
  <c r="V13" i="22"/>
  <c r="Q52" i="21"/>
  <c r="O52" i="21"/>
  <c r="N52" i="21"/>
  <c r="M52" i="21"/>
  <c r="L52" i="21"/>
  <c r="L53" i="21" s="1"/>
  <c r="K52" i="21"/>
  <c r="I52" i="21"/>
  <c r="H52" i="21"/>
  <c r="G52" i="21"/>
  <c r="F52" i="21"/>
  <c r="Q40" i="21"/>
  <c r="O40" i="21"/>
  <c r="N40" i="21"/>
  <c r="M40" i="21"/>
  <c r="L40" i="21"/>
  <c r="L41" i="21" s="1"/>
  <c r="K40" i="21"/>
  <c r="H40" i="21"/>
  <c r="G40" i="21"/>
  <c r="F40" i="21"/>
  <c r="F41" i="21" s="1"/>
  <c r="Q30" i="21"/>
  <c r="O30" i="21"/>
  <c r="O43" i="21" s="1"/>
  <c r="N30" i="21"/>
  <c r="N43" i="21" s="1"/>
  <c r="M30" i="21"/>
  <c r="M43" i="21" s="1"/>
  <c r="L30" i="21"/>
  <c r="L43" i="21" s="1"/>
  <c r="L44" i="21" s="1"/>
  <c r="U44" i="21" s="1"/>
  <c r="K30" i="21"/>
  <c r="I30" i="21"/>
  <c r="I43" i="21" s="1"/>
  <c r="H30" i="21"/>
  <c r="G30" i="21"/>
  <c r="F30" i="21"/>
  <c r="X22" i="21"/>
  <c r="AA14" i="21"/>
  <c r="Z14" i="21"/>
  <c r="AC13" i="21"/>
  <c r="AA13" i="21"/>
  <c r="Z13" i="21"/>
  <c r="Y13" i="21"/>
  <c r="X13" i="21"/>
  <c r="W13" i="21"/>
  <c r="V13" i="21"/>
  <c r="Q55" i="20"/>
  <c r="O55" i="20"/>
  <c r="N55" i="20"/>
  <c r="M55" i="20"/>
  <c r="L55" i="20"/>
  <c r="L56" i="20" s="1"/>
  <c r="K55" i="20"/>
  <c r="H55" i="20"/>
  <c r="G55" i="20"/>
  <c r="F55" i="20"/>
  <c r="AD44" i="20"/>
  <c r="AC44" i="20"/>
  <c r="AB44" i="20"/>
  <c r="AA44" i="20"/>
  <c r="V44" i="20"/>
  <c r="U44" i="20"/>
  <c r="T44" i="20"/>
  <c r="S44" i="20"/>
  <c r="AD43" i="20"/>
  <c r="AC43" i="20"/>
  <c r="AB43" i="20"/>
  <c r="AA43" i="20"/>
  <c r="V43" i="20"/>
  <c r="U43" i="20"/>
  <c r="T43" i="20"/>
  <c r="S43" i="20"/>
  <c r="Q43" i="20"/>
  <c r="O43" i="20"/>
  <c r="N43" i="20"/>
  <c r="M43" i="20"/>
  <c r="L43" i="20"/>
  <c r="K43" i="20"/>
  <c r="I43" i="20"/>
  <c r="H43" i="20"/>
  <c r="G43" i="20"/>
  <c r="F43" i="20"/>
  <c r="AD42" i="20"/>
  <c r="AC42" i="20"/>
  <c r="AB42" i="20"/>
  <c r="AA42" i="20"/>
  <c r="V42" i="20"/>
  <c r="U42" i="20"/>
  <c r="T42" i="20"/>
  <c r="S42" i="20"/>
  <c r="AD41" i="20"/>
  <c r="AC41" i="20"/>
  <c r="AB41" i="20"/>
  <c r="AA41" i="20"/>
  <c r="V41" i="20"/>
  <c r="U41" i="20"/>
  <c r="T41" i="20"/>
  <c r="S41" i="20"/>
  <c r="AD40" i="20"/>
  <c r="AC40" i="20"/>
  <c r="AB40" i="20"/>
  <c r="AA40" i="20"/>
  <c r="V40" i="20"/>
  <c r="U40" i="20"/>
  <c r="T40" i="20"/>
  <c r="S40" i="20"/>
  <c r="AD39" i="20"/>
  <c r="AC39" i="20"/>
  <c r="AB39" i="20"/>
  <c r="AA39" i="20"/>
  <c r="V39" i="20"/>
  <c r="U39" i="20"/>
  <c r="T39" i="20"/>
  <c r="S39" i="20"/>
  <c r="AD38" i="20"/>
  <c r="AC38" i="20"/>
  <c r="AB38" i="20"/>
  <c r="AA38" i="20"/>
  <c r="V38" i="20"/>
  <c r="U38" i="20"/>
  <c r="T38" i="20"/>
  <c r="S38" i="20"/>
  <c r="AD37" i="20"/>
  <c r="AC37" i="20"/>
  <c r="AB37" i="20"/>
  <c r="AA37" i="20"/>
  <c r="V37" i="20"/>
  <c r="U37" i="20"/>
  <c r="T37" i="20"/>
  <c r="S37" i="20"/>
  <c r="AD36" i="20"/>
  <c r="AC36" i="20"/>
  <c r="AB36" i="20"/>
  <c r="AA36" i="20"/>
  <c r="V36" i="20"/>
  <c r="U36" i="20"/>
  <c r="T36" i="20"/>
  <c r="S36" i="20"/>
  <c r="AD35" i="20"/>
  <c r="AC35" i="20"/>
  <c r="AB35" i="20"/>
  <c r="AA35" i="20"/>
  <c r="V35" i="20"/>
  <c r="U35" i="20"/>
  <c r="T35" i="20"/>
  <c r="S35" i="20"/>
  <c r="S30" i="20"/>
  <c r="Q29" i="20"/>
  <c r="Q46" i="20" s="1"/>
  <c r="O29" i="20"/>
  <c r="N29" i="20"/>
  <c r="M29" i="20"/>
  <c r="L29" i="20"/>
  <c r="K29" i="20"/>
  <c r="I29" i="20"/>
  <c r="H29" i="20"/>
  <c r="G29" i="20"/>
  <c r="F29" i="20"/>
  <c r="AD28" i="20"/>
  <c r="AC28" i="20"/>
  <c r="AB28" i="20"/>
  <c r="AA28" i="20"/>
  <c r="V28" i="20"/>
  <c r="U28" i="20"/>
  <c r="S28" i="20"/>
  <c r="AD27" i="20"/>
  <c r="AC27" i="20"/>
  <c r="AB27" i="20"/>
  <c r="AA27" i="20"/>
  <c r="V27" i="20"/>
  <c r="U27" i="20"/>
  <c r="T27" i="20"/>
  <c r="S27" i="20"/>
  <c r="AD26" i="20"/>
  <c r="AC26" i="20"/>
  <c r="AB26" i="20"/>
  <c r="AA26" i="20"/>
  <c r="V26" i="20"/>
  <c r="U26" i="20"/>
  <c r="T26" i="20"/>
  <c r="S26" i="20"/>
  <c r="AD25" i="20"/>
  <c r="AC25" i="20"/>
  <c r="AB25" i="20"/>
  <c r="AA25" i="20"/>
  <c r="V25" i="20"/>
  <c r="U25" i="20"/>
  <c r="T25" i="20"/>
  <c r="S25" i="20"/>
  <c r="AD24" i="20"/>
  <c r="AC24" i="20"/>
  <c r="AB24" i="20"/>
  <c r="AA24" i="20"/>
  <c r="V24" i="20"/>
  <c r="U24" i="20"/>
  <c r="T24" i="20"/>
  <c r="S24" i="20"/>
  <c r="X24" i="20" s="1"/>
  <c r="AD23" i="20"/>
  <c r="AC23" i="20"/>
  <c r="AB23" i="20"/>
  <c r="AA23" i="20"/>
  <c r="V23" i="20"/>
  <c r="U23" i="20"/>
  <c r="T23" i="20"/>
  <c r="S23" i="20"/>
  <c r="AD22" i="20"/>
  <c r="AC22" i="20"/>
  <c r="AB22" i="20"/>
  <c r="AA22" i="20"/>
  <c r="V22" i="20"/>
  <c r="U22" i="20"/>
  <c r="T22" i="20"/>
  <c r="S22" i="20"/>
  <c r="X22" i="20" s="1"/>
  <c r="AD21" i="20"/>
  <c r="AC21" i="20"/>
  <c r="AB21" i="20"/>
  <c r="AA21" i="20"/>
  <c r="V21" i="20"/>
  <c r="U21" i="20"/>
  <c r="T21" i="20"/>
  <c r="S21" i="20"/>
  <c r="AD20" i="20"/>
  <c r="AC20" i="20"/>
  <c r="AB20" i="20"/>
  <c r="AA20" i="20"/>
  <c r="V20" i="20"/>
  <c r="U20" i="20"/>
  <c r="T20" i="20"/>
  <c r="S20" i="20"/>
  <c r="X20" i="20" s="1"/>
  <c r="AD19" i="20"/>
  <c r="AC19" i="20"/>
  <c r="AB19" i="20"/>
  <c r="AA19" i="20"/>
  <c r="V19" i="20"/>
  <c r="U19" i="20"/>
  <c r="T19" i="20"/>
  <c r="S19" i="20"/>
  <c r="AD18" i="20"/>
  <c r="AC18" i="20"/>
  <c r="AB18" i="20"/>
  <c r="AA18" i="20"/>
  <c r="V18" i="20"/>
  <c r="U18" i="20"/>
  <c r="T18" i="20"/>
  <c r="S18" i="20"/>
  <c r="X18" i="20" s="1"/>
  <c r="AD17" i="20"/>
  <c r="AC17" i="20"/>
  <c r="AB17" i="20"/>
  <c r="AA17" i="20"/>
  <c r="V17" i="20"/>
  <c r="U17" i="20"/>
  <c r="T17" i="20"/>
  <c r="S17" i="20"/>
  <c r="AD16" i="20"/>
  <c r="AC16" i="20"/>
  <c r="AB16" i="20"/>
  <c r="AA16" i="20"/>
  <c r="V16" i="20"/>
  <c r="U16" i="20"/>
  <c r="T16" i="20"/>
  <c r="S16" i="20"/>
  <c r="X16" i="20" s="1"/>
  <c r="AD15" i="20"/>
  <c r="AC15" i="20"/>
  <c r="AB15" i="20"/>
  <c r="AA15" i="20"/>
  <c r="Z48" i="20" s="1"/>
  <c r="V15" i="20"/>
  <c r="U15" i="20"/>
  <c r="T15" i="20"/>
  <c r="S15" i="20"/>
  <c r="F39" i="11" l="1"/>
  <c r="F41" i="22"/>
  <c r="N40" i="22"/>
  <c r="L41" i="22" s="1"/>
  <c r="F43" i="21"/>
  <c r="G43" i="21"/>
  <c r="Q43" i="21"/>
  <c r="H43" i="21"/>
  <c r="F53" i="21"/>
  <c r="K43" i="21"/>
  <c r="L31" i="21"/>
  <c r="F44" i="21"/>
  <c r="T44" i="21" s="1"/>
  <c r="F31" i="21"/>
  <c r="L44" i="20"/>
  <c r="X15" i="20"/>
  <c r="X17" i="20"/>
  <c r="X21" i="20"/>
  <c r="X23" i="20"/>
  <c r="X25" i="20"/>
  <c r="X27" i="20"/>
  <c r="O46" i="20"/>
  <c r="Y36" i="20"/>
  <c r="Y43" i="20"/>
  <c r="Y44" i="20"/>
  <c r="G46" i="20"/>
  <c r="F46" i="20"/>
  <c r="N46" i="20"/>
  <c r="AD48" i="20"/>
  <c r="X19" i="20"/>
  <c r="K46" i="20"/>
  <c r="AC48" i="20"/>
  <c r="M46" i="20"/>
  <c r="Y40" i="20"/>
  <c r="Y42" i="20"/>
  <c r="AA48" i="20"/>
  <c r="L46" i="20"/>
  <c r="V48" i="20"/>
  <c r="L30" i="20"/>
  <c r="H46" i="20"/>
  <c r="AB48" i="20"/>
  <c r="X26" i="20"/>
  <c r="Y38" i="20"/>
  <c r="T48" i="20"/>
  <c r="U48" i="20"/>
  <c r="Y35" i="20"/>
  <c r="I46" i="20"/>
  <c r="F30" i="20"/>
  <c r="Y37" i="20"/>
  <c r="Y39" i="20"/>
  <c r="Y41" i="20"/>
  <c r="F44" i="20"/>
  <c r="F56" i="20"/>
  <c r="L38" i="22"/>
  <c r="F44" i="23"/>
  <c r="F45" i="23" s="1"/>
  <c r="F30" i="22"/>
  <c r="L30" i="23"/>
  <c r="S48" i="20"/>
  <c r="AI57" i="19"/>
  <c r="AI58" i="19"/>
  <c r="AI59" i="19"/>
  <c r="AI60" i="19"/>
  <c r="AI61" i="19"/>
  <c r="AI62" i="19"/>
  <c r="AI63" i="19"/>
  <c r="AI64" i="19"/>
  <c r="AI65" i="19"/>
  <c r="AI66" i="19"/>
  <c r="AI67" i="19"/>
  <c r="AI68" i="19"/>
  <c r="AI69" i="19"/>
  <c r="AI70" i="19"/>
  <c r="AI71" i="19"/>
  <c r="AI72" i="19"/>
  <c r="AI73" i="19"/>
  <c r="AI74" i="19"/>
  <c r="AI75" i="19"/>
  <c r="AI76" i="19"/>
  <c r="AI77" i="19"/>
  <c r="AI78" i="19"/>
  <c r="AI79" i="19"/>
  <c r="AI80" i="19"/>
  <c r="AI81" i="19"/>
  <c r="AI82" i="19"/>
  <c r="AI83" i="19"/>
  <c r="AI53" i="19"/>
  <c r="AI54" i="19"/>
  <c r="AI55" i="19"/>
  <c r="AI56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W48" i="20" l="1"/>
  <c r="L47" i="20"/>
  <c r="F47" i="20"/>
  <c r="X48" i="20"/>
  <c r="X49" i="20" s="1"/>
  <c r="Y48" i="20"/>
  <c r="G18" i="11" l="1"/>
</calcChain>
</file>

<file path=xl/sharedStrings.xml><?xml version="1.0" encoding="utf-8"?>
<sst xmlns="http://schemas.openxmlformats.org/spreadsheetml/2006/main" count="940" uniqueCount="411">
  <si>
    <t>Sem. I</t>
  </si>
  <si>
    <t>Sem. II</t>
  </si>
  <si>
    <t>I</t>
  </si>
  <si>
    <t>II</t>
  </si>
  <si>
    <t>III</t>
  </si>
  <si>
    <t>C</t>
  </si>
  <si>
    <t>Nr. crt.</t>
  </si>
  <si>
    <t>Nr. credite</t>
  </si>
  <si>
    <t>DISCIPLINE FUNDAMENTALE</t>
  </si>
  <si>
    <t>DISCIPLINE COMPLEMENTARE</t>
  </si>
  <si>
    <t>DISCIPLINE DE SPECIALITATE</t>
  </si>
  <si>
    <t xml:space="preserve">PLAN  DE ÎNVĂŢĂMÂNT </t>
  </si>
  <si>
    <t>RECAPITULAŢIE</t>
  </si>
  <si>
    <t>PLAN DE ÎNVĂŢĂMÂNT</t>
  </si>
  <si>
    <t>Total</t>
  </si>
  <si>
    <t xml:space="preserve">DISCIPLINE OBLIGATORII </t>
  </si>
  <si>
    <t xml:space="preserve">% </t>
  </si>
  <si>
    <t>realizat</t>
  </si>
  <si>
    <t>DISCIPLINE FACULTATIVE</t>
  </si>
  <si>
    <t>CATEGORIA DISCIPLINEI</t>
  </si>
  <si>
    <t xml:space="preserve">DISCIPLINE OPŢIONALE </t>
  </si>
  <si>
    <t>TOTAL Obligatorii şi opţionale</t>
  </si>
  <si>
    <t>TOTAL Ore program de studiu</t>
  </si>
  <si>
    <t>Total nr. ore
fizice</t>
  </si>
  <si>
    <t>Nr.</t>
  </si>
  <si>
    <t>crt.</t>
  </si>
  <si>
    <t>An I</t>
  </si>
  <si>
    <t>An II</t>
  </si>
  <si>
    <t>%</t>
  </si>
  <si>
    <t>Examen</t>
  </si>
  <si>
    <t>Colocviu</t>
  </si>
  <si>
    <t>TOTAL</t>
  </si>
  <si>
    <t>An III</t>
  </si>
  <si>
    <t>An IV</t>
  </si>
  <si>
    <t>Anul de studii</t>
  </si>
  <si>
    <t>IV</t>
  </si>
  <si>
    <t>Nr. săptămâni</t>
  </si>
  <si>
    <t>Structura anului universitar</t>
  </si>
  <si>
    <t>Facultatea de Silvicultură</t>
  </si>
  <si>
    <t>Practică</t>
  </si>
  <si>
    <t>14*</t>
  </si>
  <si>
    <t>Media</t>
  </si>
  <si>
    <t>RECTOR,</t>
  </si>
  <si>
    <t>DECAN,</t>
  </si>
  <si>
    <t>E</t>
  </si>
  <si>
    <t>Chimie-biochimie</t>
  </si>
  <si>
    <t>Fizică-biofizică</t>
  </si>
  <si>
    <t>Botanică forestieră 1</t>
  </si>
  <si>
    <t>Botanică forestieră 2</t>
  </si>
  <si>
    <t>Istoria pădurilor</t>
  </si>
  <si>
    <t>Fiziologia plantelor</t>
  </si>
  <si>
    <t>Matematici superioare</t>
  </si>
  <si>
    <t>Mecanică şi rezistenţa materialelor</t>
  </si>
  <si>
    <t>3E+2C</t>
  </si>
  <si>
    <t>1C</t>
  </si>
  <si>
    <t>Director de departament,</t>
  </si>
  <si>
    <t>Responsabil program de studii,</t>
  </si>
  <si>
    <t>DF.01.01</t>
  </si>
  <si>
    <t>DF.01.02</t>
  </si>
  <si>
    <t>DF.01.04</t>
  </si>
  <si>
    <t>DF.01.05</t>
  </si>
  <si>
    <t>DF.02.09</t>
  </si>
  <si>
    <t>DF.02.10</t>
  </si>
  <si>
    <t>DF.02.11</t>
  </si>
  <si>
    <t xml:space="preserve">Biostatistică </t>
  </si>
  <si>
    <t>Fitopatologie</t>
  </si>
  <si>
    <t>Dendrologie 1</t>
  </si>
  <si>
    <t>Dendrologie 2</t>
  </si>
  <si>
    <t>Dendrometrie 1</t>
  </si>
  <si>
    <t>Ştiinţa comunicării</t>
  </si>
  <si>
    <t>Educatie fizică 1</t>
  </si>
  <si>
    <t>Educatie fizică 2</t>
  </si>
  <si>
    <t>DF.03.01</t>
  </si>
  <si>
    <t>DD.03.02</t>
  </si>
  <si>
    <t>DF.03.03</t>
  </si>
  <si>
    <t>DD.03.04</t>
  </si>
  <si>
    <t>DF.03.05</t>
  </si>
  <si>
    <t>DF.04.09</t>
  </si>
  <si>
    <t>DD.04.11</t>
  </si>
  <si>
    <t>Dendrometrie 2</t>
  </si>
  <si>
    <t>Silvicultura 1</t>
  </si>
  <si>
    <t>Entomologie forestieră 1</t>
  </si>
  <si>
    <t>Împăduriri 1</t>
  </si>
  <si>
    <t>Corectarea torenţilor 1</t>
  </si>
  <si>
    <t>Transporturi forestiere 1</t>
  </si>
  <si>
    <t>Silvicultura 2</t>
  </si>
  <si>
    <t>Entomologie forestieră 2</t>
  </si>
  <si>
    <t>Împăduriri 2</t>
  </si>
  <si>
    <t>Corectarea torenţilor 2</t>
  </si>
  <si>
    <t>Transporturi forestiere 2</t>
  </si>
  <si>
    <t>Amenajarea pădurilor 1</t>
  </si>
  <si>
    <t>Industrializarea primară a lemnului 1</t>
  </si>
  <si>
    <t>5E+3C</t>
  </si>
  <si>
    <t>4E+3C</t>
  </si>
  <si>
    <t>5E+4C</t>
  </si>
  <si>
    <t>DD.05.01</t>
  </si>
  <si>
    <t>DS.05.03</t>
  </si>
  <si>
    <t>DD.05.04</t>
  </si>
  <si>
    <t>DD.05.05</t>
  </si>
  <si>
    <t>DD.05.06</t>
  </si>
  <si>
    <t>DS.05.07</t>
  </si>
  <si>
    <t>DD.06.09</t>
  </si>
  <si>
    <t>DD.06.10</t>
  </si>
  <si>
    <t>DS.06.12</t>
  </si>
  <si>
    <t>DS.06.13</t>
  </si>
  <si>
    <t>Amenajarea pădurilor 2</t>
  </si>
  <si>
    <t>Exploatări forestiere 1</t>
  </si>
  <si>
    <t>Industrializarea primară a lemnului 2</t>
  </si>
  <si>
    <t>Arhitectură peisageră şi design forestier</t>
  </si>
  <si>
    <t>Drept şi legislaţie forestieră</t>
  </si>
  <si>
    <t>Faună cinegetică şi salmonicultură 1</t>
  </si>
  <si>
    <t>Faună cinegetică şi salmonicultură 2</t>
  </si>
  <si>
    <t>Metodologia cercetării silvice</t>
  </si>
  <si>
    <t>Proiectarea lucrărilor de exploatare</t>
  </si>
  <si>
    <t>Arboricultură ornamentală</t>
  </si>
  <si>
    <t>Exploatări forestiere 2</t>
  </si>
  <si>
    <t>2C</t>
  </si>
  <si>
    <t>4E+4C</t>
  </si>
  <si>
    <t>DD.07.01</t>
  </si>
  <si>
    <t>DD.07.03</t>
  </si>
  <si>
    <t>DD.07.04</t>
  </si>
  <si>
    <t>DS.07.05</t>
  </si>
  <si>
    <t>DD.07.06</t>
  </si>
  <si>
    <t>DD.08.07</t>
  </si>
  <si>
    <t>DD.08.08</t>
  </si>
  <si>
    <t>DS.08.09</t>
  </si>
  <si>
    <t>DD.08.11</t>
  </si>
  <si>
    <t>DS.08.12</t>
  </si>
  <si>
    <t>DD.08.17</t>
  </si>
  <si>
    <t>DD.08.18</t>
  </si>
  <si>
    <t>BILANŢ</t>
  </si>
  <si>
    <t>recomandat</t>
  </si>
  <si>
    <t>max 93%</t>
  </si>
  <si>
    <t>min 7%</t>
  </si>
  <si>
    <t>Număr de ore</t>
  </si>
  <si>
    <t>min 17%</t>
  </si>
  <si>
    <t>DISCIPLINE IN DOMENIU</t>
  </si>
  <si>
    <t>min 35%</t>
  </si>
  <si>
    <t>min 25%</t>
  </si>
  <si>
    <t>max 8%</t>
  </si>
  <si>
    <t>din care DISCIPLINE CONFORM OPŢIUNII UNIVERSITĂŢII</t>
  </si>
  <si>
    <t>max 15%</t>
  </si>
  <si>
    <t>Forma de verificare</t>
  </si>
  <si>
    <t>Număr forme de verificare</t>
  </si>
  <si>
    <t>10 credite se acordă suplimentar pentru susţinerea examenului de diplomă (5 credite pentru proba de evaluare</t>
  </si>
  <si>
    <t>a cunoştinţelor fundamentale şi de specialitate şi 5 credite pentru susţinerea proiectului de diplomă).</t>
  </si>
  <si>
    <t xml:space="preserve"> de ore prevăzut în planul de învăţământ.</t>
  </si>
  <si>
    <t>Topografie 1</t>
  </si>
  <si>
    <t>Topografie 2</t>
  </si>
  <si>
    <t>Economie forestieră</t>
  </si>
  <si>
    <t>Management forestier</t>
  </si>
  <si>
    <t>** discipline conform opțiunii universității</t>
  </si>
  <si>
    <t>C***</t>
  </si>
  <si>
    <t>DS.07.02**</t>
  </si>
  <si>
    <t>DS.07.15**</t>
  </si>
  <si>
    <t>DS.07.16**</t>
  </si>
  <si>
    <t>DS.08.19**</t>
  </si>
  <si>
    <t>DS.08.20**</t>
  </si>
  <si>
    <t>Stagiu pentru elaborarea lucrării de diplomă</t>
  </si>
  <si>
    <t>*** notare cu Admis / Respins</t>
  </si>
  <si>
    <t>Antreprenoriat</t>
  </si>
  <si>
    <t>Informatică forestieră</t>
  </si>
  <si>
    <t>DS.01.03**</t>
  </si>
  <si>
    <t>DF.01.06</t>
  </si>
  <si>
    <t>DC.01.07</t>
  </si>
  <si>
    <t>Şef lucr.dr.ing. Ioan CIORNEI</t>
  </si>
  <si>
    <t>Geotehnică</t>
  </si>
  <si>
    <t>DF.02.17**</t>
  </si>
  <si>
    <t>4E+5C</t>
  </si>
  <si>
    <t>Psihologia educaţiei</t>
  </si>
  <si>
    <t>Pedagogie I</t>
  </si>
  <si>
    <t>1E</t>
  </si>
  <si>
    <t>1E+1C</t>
  </si>
  <si>
    <t>Meteorologie şi climatologie forestieră</t>
  </si>
  <si>
    <t>Staţiuni forestiere</t>
  </si>
  <si>
    <t>Educaţie fizică 3</t>
  </si>
  <si>
    <t>Educaţie fizică 4</t>
  </si>
  <si>
    <t>DD.03.06</t>
  </si>
  <si>
    <t>DC.03.07</t>
  </si>
  <si>
    <t>DF.04.10</t>
  </si>
  <si>
    <t>Pedagogie II</t>
  </si>
  <si>
    <t>DD.05.02</t>
  </si>
  <si>
    <t>GIS cu aplicaţii în silvicultură</t>
  </si>
  <si>
    <t>DD.06.08</t>
  </si>
  <si>
    <t>DS.06.11</t>
  </si>
  <si>
    <t>DD.06.12</t>
  </si>
  <si>
    <t>DS.06.14</t>
  </si>
  <si>
    <t>DS.06.15**</t>
  </si>
  <si>
    <t>DS.06.16**</t>
  </si>
  <si>
    <t>Monitoring şi inventarieri forestiere</t>
  </si>
  <si>
    <t>Tehnica protecției pădurilor</t>
  </si>
  <si>
    <t>Ergonomie şi protecţia muncii</t>
  </si>
  <si>
    <t>DS.08.10**</t>
  </si>
  <si>
    <t>Limba engleză 1</t>
  </si>
  <si>
    <t>Limba franceză 1</t>
  </si>
  <si>
    <t>Limba franceză 2</t>
  </si>
  <si>
    <t>Limba engleză 2</t>
  </si>
  <si>
    <t>DF.02.16**</t>
  </si>
  <si>
    <t>DC.01.20</t>
  </si>
  <si>
    <t>DC.02.22</t>
  </si>
  <si>
    <t>3E+3C</t>
  </si>
  <si>
    <t>1E+2C</t>
  </si>
  <si>
    <t>Limba engleză 3</t>
  </si>
  <si>
    <t>Limba franceză 3</t>
  </si>
  <si>
    <t>Limba engleză 4</t>
  </si>
  <si>
    <t>Limba franceză 4</t>
  </si>
  <si>
    <t>DD.04.08</t>
  </si>
  <si>
    <t>DS.04.12</t>
  </si>
  <si>
    <t>DD.04.13</t>
  </si>
  <si>
    <t>DC.04.14</t>
  </si>
  <si>
    <t>DD.04.15</t>
  </si>
  <si>
    <t>DC.03.16</t>
  </si>
  <si>
    <t>DC.03.17</t>
  </si>
  <si>
    <t>DC.04.18</t>
  </si>
  <si>
    <t>DC.04.19</t>
  </si>
  <si>
    <t>USV-FS.SLZ. DC.04.20**</t>
  </si>
  <si>
    <t>5E+2C</t>
  </si>
  <si>
    <t>DF</t>
  </si>
  <si>
    <t>DS</t>
  </si>
  <si>
    <t>DC</t>
  </si>
  <si>
    <t>DOB</t>
  </si>
  <si>
    <t>DOP</t>
  </si>
  <si>
    <t>DD</t>
  </si>
  <si>
    <t>curs</t>
  </si>
  <si>
    <t xml:space="preserve"> Nr.ore fizice 
pe săptămână**</t>
  </si>
  <si>
    <t>** Discipline obligatorii + opţionale</t>
  </si>
  <si>
    <t>* Durata semestrului 8 poate fi redusă la 10 săptămâni, cu respectarea numărului total</t>
  </si>
  <si>
    <t>Ecologie forestieră</t>
  </si>
  <si>
    <t>Desen tehnic în ingineria forestieră</t>
  </si>
  <si>
    <t>Grafică asistată de calculator în silvicultură</t>
  </si>
  <si>
    <t>Practică 1</t>
  </si>
  <si>
    <t>Practică 2</t>
  </si>
  <si>
    <t>Practică 3</t>
  </si>
  <si>
    <t>Cadastru</t>
  </si>
  <si>
    <t>Tehnici moderne de teledetecţie</t>
  </si>
  <si>
    <t>Studiul lemnului şi produse forestiere 1</t>
  </si>
  <si>
    <t>Studiul lemnului şi produse forestiere 2</t>
  </si>
  <si>
    <t>Pedologie forestieră cu elemente de geologie și geomorfologie</t>
  </si>
  <si>
    <t>Elemente de construcţii în lucrările forestiere</t>
  </si>
  <si>
    <t>Genetică forestieră</t>
  </si>
  <si>
    <t>Metode spectroscopice cu aplicații în silvicultură</t>
  </si>
  <si>
    <t>Managementul conflictelor de mediu</t>
  </si>
  <si>
    <t>Universitatea ,,Ştefan cel Mare" din Suceava</t>
  </si>
  <si>
    <t>DSPP.NIV1.DF0101</t>
  </si>
  <si>
    <t>DSPP.NIV1.DF0202</t>
  </si>
  <si>
    <t>Didactica specializării</t>
  </si>
  <si>
    <t>DSPP.NIV1.DF0303</t>
  </si>
  <si>
    <t>DSPP.NIV1.DF0404</t>
  </si>
  <si>
    <t>Instruire asistată de calculator</t>
  </si>
  <si>
    <t>Managementul clasei de elevi</t>
  </si>
  <si>
    <t xml:space="preserve">Practică pedagogică de specialitate în învăţământul preuniversitar(1) </t>
  </si>
  <si>
    <t xml:space="preserve">Practică pedagogică de specialitate în învăţământul preuniversitar(2) </t>
  </si>
  <si>
    <t>DSPP.NIV1.DS0506</t>
  </si>
  <si>
    <t>DSPP.NIV1.DS0608</t>
  </si>
  <si>
    <t>DSPP.NIV1.DS0505</t>
  </si>
  <si>
    <t>DSPP.NIV1.DS0607</t>
  </si>
  <si>
    <t>DC.01.08</t>
  </si>
  <si>
    <t>DF.02.12</t>
  </si>
  <si>
    <t>DC.02.13</t>
  </si>
  <si>
    <t>DD.02.14</t>
  </si>
  <si>
    <t>DF.02.15**</t>
  </si>
  <si>
    <t>DF.02.18</t>
  </si>
  <si>
    <t>DC.01.19</t>
  </si>
  <si>
    <t>DC.02.21</t>
  </si>
  <si>
    <t>USV-FS.SLZ. DS.02.23**</t>
  </si>
  <si>
    <t>credite la discipline obligatorii şi  24 credite la discipline opţionale.</t>
  </si>
  <si>
    <t xml:space="preserve">Programul asigură 240 credite de studiu transferabile conform sistemului european (E.C.T.S.), din care 216 </t>
  </si>
  <si>
    <t>Prof. univ. dr. Mihai DIMIAN</t>
  </si>
  <si>
    <r>
      <t xml:space="preserve">Valabil începând cu anul I, anul universitar: </t>
    </r>
    <r>
      <rPr>
        <b/>
        <sz val="10"/>
        <rFont val="Arial"/>
        <family val="2"/>
      </rPr>
      <t>2024-2025</t>
    </r>
  </si>
  <si>
    <t>Conf.dr.ing. Ciprian PALAGHIANU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</si>
  <si>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</si>
  <si>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</si>
  <si>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</si>
  <si>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</si>
  <si>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</si>
  <si>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</si>
  <si>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</si>
  <si>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</si>
  <si>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</si>
  <si>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</si>
  <si>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</si>
  <si>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</si>
  <si>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</si>
  <si>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</si>
  <si>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</si>
  <si>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</si>
  <si>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</si>
  <si>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</si>
  <si>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</si>
  <si>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</si>
  <si>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</si>
  <si>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</si>
  <si>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</si>
  <si>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</si>
  <si>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CT1</t>
  </si>
  <si>
    <t>CT2</t>
  </si>
  <si>
    <t>CT3</t>
  </si>
  <si>
    <t>CT4</t>
  </si>
  <si>
    <t>operează echipamente hardware digitale</t>
  </si>
  <si>
    <t>lucreaza în echipe</t>
  </si>
  <si>
    <t>îi implica pe ceilalti în comportamente favorabile mediului</t>
  </si>
  <si>
    <t>planifica</t>
  </si>
  <si>
    <t>ia decizii</t>
  </si>
  <si>
    <t>aplica cunostinte stiintifice, tehnologice si ingineresti</t>
  </si>
  <si>
    <t>executa calcule matematice analitice</t>
  </si>
  <si>
    <t>colecteaza date experimentale</t>
  </si>
  <si>
    <t>comunica constatari stiintifice</t>
  </si>
  <si>
    <t>elaboreaza programe de ameliorare a solului si a plantelor</t>
  </si>
  <si>
    <t>raporteaza în legatura cu aspectele de mediu</t>
  </si>
  <si>
    <t>identifica actiuni de îmbunatatire</t>
  </si>
  <si>
    <t>ofera consultanta cu privire la îmbunatatirile în materie de eficienta</t>
  </si>
  <si>
    <t>vorbeste mai multe limbi straine</t>
  </si>
  <si>
    <t>efectueaza cercetare stiintifica</t>
  </si>
  <si>
    <t>ofera consiliere în legatura cu protectia solului si a apei</t>
  </si>
  <si>
    <t>evalueaza impactul recoltarii masei lemnoase asupra faunei si florei salbatice</t>
  </si>
  <si>
    <t>asigura conservarea padurilor</t>
  </si>
  <si>
    <t>efectueaza analiza fondului forestier</t>
  </si>
  <si>
    <t>coordoneaza pregatirea terenului pentru plantarea de noi arbori</t>
  </si>
  <si>
    <t>ia decizii în legatura cu managementul forestier</t>
  </si>
  <si>
    <t>aplica legislatia în domeniul forestier</t>
  </si>
  <si>
    <t>ofera consiliere în legatura cu recoltarea masei lemnoase</t>
  </si>
  <si>
    <t>monitorizeaza starea de sanatate a padurilor</t>
  </si>
  <si>
    <t>inspecteaza arbori</t>
  </si>
  <si>
    <t>prelucreaza date topografice colectate</t>
  </si>
  <si>
    <t>asigura combaterea bolilor specifice fondului forestier</t>
  </si>
  <si>
    <t>evalueaza potentialul de productie al unui sit natural</t>
  </si>
  <si>
    <t>efectueaza teste de laborator</t>
  </si>
  <si>
    <t>gândeste în mod abstract</t>
  </si>
  <si>
    <t>Denumire disciplină</t>
  </si>
  <si>
    <t>CT5</t>
  </si>
  <si>
    <t>Total credite</t>
  </si>
  <si>
    <t>CT6</t>
  </si>
  <si>
    <t>Desen tehnic în ingineria forestieră / Grafică asistată de calculator în silvicultură</t>
  </si>
  <si>
    <t>Geotehnică / Mecanică şi rezistenţa materialelor</t>
  </si>
  <si>
    <t>Limba engleză 1 / Limba franceză 1</t>
  </si>
  <si>
    <t>Limba engleză 2 / Limba franceză 2</t>
  </si>
  <si>
    <t>Limba engleză 3 / Limba franceză 3</t>
  </si>
  <si>
    <t>Limba engleză 4 / Limba franceză 4</t>
  </si>
  <si>
    <t>Metodologia cercetării silvice / Managementul conflictelor de mediu</t>
  </si>
  <si>
    <t>Arboricultură ornamentală / Ergonomie şi protecţia muncii</t>
  </si>
  <si>
    <t>Exploatări forestiere 2 / Proiectarea lucrărilor de exploatare</t>
  </si>
  <si>
    <t>Tehnici moderne de teledetecţie / Cadastru</t>
  </si>
  <si>
    <t>Grila de competențe pe discipline</t>
  </si>
  <si>
    <t>Programul de studii asigură următoarele competenţe:</t>
  </si>
  <si>
    <t>Competenţe profesionale</t>
  </si>
  <si>
    <t>Competenţe transversale</t>
  </si>
  <si>
    <t>Domeniul:</t>
  </si>
  <si>
    <t>Programul de studiu:</t>
  </si>
  <si>
    <t>Forma de învăţământ:</t>
  </si>
  <si>
    <t>Durata studiilor:</t>
  </si>
  <si>
    <t xml:space="preserve">Ciclul de studii: </t>
  </si>
  <si>
    <t>licență</t>
  </si>
  <si>
    <t xml:space="preserve">Învățământ la distanță (ID) </t>
  </si>
  <si>
    <t>4 ani</t>
  </si>
  <si>
    <t>Silvicultură</t>
  </si>
  <si>
    <t>Valabil începând cu anul I, 
anul universitar:</t>
  </si>
  <si>
    <t>2024-2025</t>
  </si>
  <si>
    <t>Cerințe pentru obținerea diplomei de inginer:</t>
  </si>
  <si>
    <t>10 credite acordate pentru promovarea examenului de finalizare a studiilor</t>
  </si>
  <si>
    <t>240 de credite, conform planului de învățământ</t>
  </si>
  <si>
    <r>
      <t xml:space="preserve">Domeniul:  </t>
    </r>
    <r>
      <rPr>
        <b/>
        <sz val="10"/>
        <rFont val="Arial"/>
        <family val="2"/>
      </rPr>
      <t>Silvicultură</t>
    </r>
  </si>
  <si>
    <r>
      <t xml:space="preserve">Programul de studiu:  </t>
    </r>
    <r>
      <rPr>
        <b/>
        <sz val="10"/>
        <rFont val="Arial"/>
        <family val="2"/>
      </rPr>
      <t>Silvicultură</t>
    </r>
  </si>
  <si>
    <r>
      <t xml:space="preserve">Ciclul de studii: </t>
    </r>
    <r>
      <rPr>
        <b/>
        <sz val="10"/>
        <rFont val="Arial"/>
        <family val="2"/>
      </rPr>
      <t>licență</t>
    </r>
  </si>
  <si>
    <r>
      <t xml:space="preserve">Forma de învăţământ: </t>
    </r>
    <r>
      <rPr>
        <b/>
        <sz val="10"/>
        <rFont val="Arial"/>
        <family val="2"/>
      </rPr>
      <t xml:space="preserve">învățământ la distanță (ID) </t>
    </r>
  </si>
  <si>
    <r>
      <t xml:space="preserve">Durata studiilor: </t>
    </r>
    <r>
      <rPr>
        <b/>
        <sz val="10"/>
        <rFont val="Arial"/>
        <family val="2"/>
      </rPr>
      <t>4 ani</t>
    </r>
    <r>
      <rPr>
        <sz val="10"/>
        <rFont val="Arial"/>
        <family val="2"/>
      </rPr>
      <t xml:space="preserve"> (8 semestre)</t>
    </r>
  </si>
  <si>
    <t>Asist .univ.dr.ing. Vasile-Cosmin COȘOFREȚ</t>
  </si>
  <si>
    <t>Denumirea disciplinei - discipline obligatorii</t>
  </si>
  <si>
    <t>Cod disciplină</t>
  </si>
  <si>
    <t>Semestrul 1</t>
  </si>
  <si>
    <t>Forma de evaluare</t>
  </si>
  <si>
    <t>Nr. credite (ECTS)</t>
  </si>
  <si>
    <t>Semestrul 2</t>
  </si>
  <si>
    <r>
      <rPr>
        <u/>
        <sz val="8"/>
        <rFont val="Arial"/>
        <family val="2"/>
        <charset val="238"/>
      </rPr>
      <t xml:space="preserve">    Tip de activitate   </t>
    </r>
    <r>
      <rPr>
        <sz val="8"/>
        <rFont val="Arial"/>
        <family val="2"/>
      </rPr>
      <t xml:space="preserve">
Nr. ore / semestru</t>
    </r>
  </si>
  <si>
    <t>AI</t>
  </si>
  <si>
    <t>AT</t>
  </si>
  <si>
    <t>TC</t>
  </si>
  <si>
    <t>AA</t>
  </si>
  <si>
    <t>Știința comunicării</t>
  </si>
  <si>
    <t>2 săpt. (60 ore)</t>
  </si>
  <si>
    <t>Total ore, forme de evaluare şi 
număr de credite</t>
  </si>
  <si>
    <t>Denumirea disciplinei - discipline opționale</t>
  </si>
  <si>
    <t>Denumirea disciplinei - discipline facultative</t>
  </si>
  <si>
    <t>Anul de studiu I</t>
  </si>
  <si>
    <t>Legendă:
Tip disciplină: DF – Discipline fundamentale, DD - Disciplină de domeniu, DS – Disciplină de specialitate, DC – Disciplină complementară
Categorie disciplină: DOb – Discipline obligatorii, DOp – Discipline opționale, DFc – Discipline facultative
Tip activitate: AI – activități de autoinstruire, AT – activități de tutorat, TC - teme de control, AA – activități asistate,
Observații: AT+TC = numărul orelor de seminar din planul de învățământ cu frecvență
AA = numărul orelor de laborator, lucrări practice, proiect, practică din planul de învățământ cu frecvență
Formă de evaluare: E – examen, Clv – colocviu, V - verificare pe parcurs</t>
  </si>
  <si>
    <t>Anul de studiu II</t>
  </si>
  <si>
    <t>Semestrul 3</t>
  </si>
  <si>
    <t>Semestrul 4</t>
  </si>
  <si>
    <t>SI DF</t>
  </si>
  <si>
    <t>aplic DF</t>
  </si>
  <si>
    <t>SI DC</t>
  </si>
  <si>
    <t>aplic DC</t>
  </si>
  <si>
    <t>SI DS</t>
  </si>
  <si>
    <t>aplic DS</t>
  </si>
  <si>
    <t>SI DD</t>
  </si>
  <si>
    <t>APLIC DD</t>
  </si>
  <si>
    <t>3 săpt. (90 ore)</t>
  </si>
  <si>
    <t>Anul de studiu III</t>
  </si>
  <si>
    <t>Semestrul 5</t>
  </si>
  <si>
    <t>Semestrul 6</t>
  </si>
  <si>
    <t xml:space="preserve">                          </t>
  </si>
  <si>
    <t>Anul de studiu IV</t>
  </si>
  <si>
    <t>Semestrul 7</t>
  </si>
  <si>
    <t>Semestrul 8</t>
  </si>
  <si>
    <t>AT, TC, AA</t>
  </si>
  <si>
    <r>
      <t xml:space="preserve">Domeniul:  </t>
    </r>
    <r>
      <rPr>
        <b/>
        <sz val="9"/>
        <rFont val="Arial"/>
        <family val="2"/>
      </rPr>
      <t>Silvicultură</t>
    </r>
  </si>
  <si>
    <r>
      <t xml:space="preserve">Programul de studiu:  </t>
    </r>
    <r>
      <rPr>
        <b/>
        <sz val="9"/>
        <rFont val="Arial"/>
        <family val="2"/>
      </rPr>
      <t>Silvicultură</t>
    </r>
  </si>
  <si>
    <r>
      <t xml:space="preserve">Ciclul de studii: </t>
    </r>
    <r>
      <rPr>
        <b/>
        <sz val="9"/>
        <rFont val="Arial"/>
        <family val="2"/>
      </rPr>
      <t>licență</t>
    </r>
  </si>
  <si>
    <r>
      <t xml:space="preserve">Forma de învăţământ: </t>
    </r>
    <r>
      <rPr>
        <b/>
        <sz val="9"/>
        <rFont val="Arial"/>
        <family val="2"/>
      </rPr>
      <t xml:space="preserve">învățământ la distanță (ID) </t>
    </r>
  </si>
  <si>
    <r>
      <t xml:space="preserve">Durata studiilor: </t>
    </r>
    <r>
      <rPr>
        <b/>
        <sz val="9"/>
        <rFont val="Arial"/>
        <family val="2"/>
      </rPr>
      <t>4 ani</t>
    </r>
    <r>
      <rPr>
        <sz val="9"/>
        <rFont val="Arial"/>
        <family val="2"/>
      </rPr>
      <t xml:space="preserve"> (8 semestre)</t>
    </r>
  </si>
  <si>
    <r>
      <t xml:space="preserve">Valabil începând cu anul I, anul universitar: </t>
    </r>
    <r>
      <rPr>
        <b/>
        <sz val="9"/>
        <rFont val="Arial"/>
        <family val="2"/>
      </rPr>
      <t>2024-2025</t>
    </r>
  </si>
  <si>
    <t>Raport NUMĂR ORE AI/ AT, TC,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</si>
</sst>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lei&quot;_-;\-* #,##0.00\ &quot;lei&quot;_-;_-* &quot;-&quot;??\ &quot;lei&quot;_-;_-@_-"/>
    <numFmt numFmtId="165" formatCode="0.0"/>
    <numFmt numFmtId="166" formatCode="0.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 CE"/>
    </font>
    <font>
      <sz val="8"/>
      <name val="Times New Roman"/>
      <family val="1"/>
    </font>
    <font>
      <b/>
      <sz val="14"/>
      <name val="Arial CE"/>
    </font>
    <font>
      <b/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 Unicode MS"/>
      <family val="2"/>
    </font>
    <font>
      <sz val="8.5"/>
      <name val="Arial"/>
      <family val="2"/>
    </font>
    <font>
      <i/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.5"/>
      <name val="Arial"/>
      <family val="2"/>
      <charset val="238"/>
    </font>
    <font>
      <sz val="6"/>
      <name val="Arial"/>
      <family val="2"/>
    </font>
    <font>
      <sz val="6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9"/>
      <color indexed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rgb="FF4F81BD"/>
      <name val="Calibri"/>
      <family val="2"/>
    </font>
    <font>
      <sz val="10"/>
      <color rgb="FF00000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</font>
    <font>
      <sz val="8"/>
      <color rgb="FFFF0000"/>
      <name val="Calibri"/>
      <family val="2"/>
    </font>
    <font>
      <sz val="8"/>
      <color rgb="FF0070C0"/>
      <name val="Calibri"/>
      <family val="2"/>
    </font>
    <font>
      <sz val="8"/>
      <color rgb="FF4F81BD"/>
      <name val="Calibri"/>
      <family val="2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color theme="1" tint="0.34998626667073579"/>
      <name val="Arial"/>
      <family val="2"/>
    </font>
    <font>
      <u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9" fillId="0" borderId="0"/>
    <xf numFmtId="0" fontId="1" fillId="0" borderId="0"/>
  </cellStyleXfs>
  <cellXfs count="5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7" fillId="0" borderId="0" xfId="0" applyFont="1"/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2" fillId="0" borderId="0" xfId="2" applyFont="1"/>
    <xf numFmtId="0" fontId="4" fillId="0" borderId="0" xfId="2"/>
    <xf numFmtId="0" fontId="18" fillId="0" borderId="0" xfId="2" applyFont="1"/>
    <xf numFmtId="0" fontId="5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21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Continuous"/>
    </xf>
    <xf numFmtId="0" fontId="9" fillId="0" borderId="0" xfId="2" applyFont="1"/>
    <xf numFmtId="0" fontId="12" fillId="0" borderId="0" xfId="2" applyFont="1" applyAlignment="1">
      <alignment horizontal="left"/>
    </xf>
    <xf numFmtId="0" fontId="12" fillId="0" borderId="0" xfId="2" applyFont="1"/>
    <xf numFmtId="0" fontId="4" fillId="0" borderId="0" xfId="2" applyAlignment="1">
      <alignment horizontal="left"/>
    </xf>
    <xf numFmtId="0" fontId="4" fillId="0" borderId="0" xfId="2" applyAlignment="1">
      <alignment horizontal="center"/>
    </xf>
    <xf numFmtId="0" fontId="8" fillId="0" borderId="0" xfId="2" applyFont="1" applyAlignment="1">
      <alignment horizontal="left"/>
    </xf>
    <xf numFmtId="0" fontId="5" fillId="0" borderId="0" xfId="2" applyFont="1"/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/>
    <xf numFmtId="0" fontId="13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4" fillId="0" borderId="8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4" fillId="0" borderId="29" xfId="2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39" xfId="0" applyFont="1" applyBorder="1" applyAlignment="1">
      <alignment horizontal="center" vertical="center"/>
    </xf>
    <xf numFmtId="0" fontId="23" fillId="0" borderId="39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10" xfId="0" applyFont="1" applyBorder="1" applyAlignment="1">
      <alignment horizontal="justify" vertical="center" wrapText="1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25" xfId="0" applyFont="1" applyBorder="1" applyAlignment="1">
      <alignment horizontal="justify" vertical="center" wrapText="1"/>
    </xf>
    <xf numFmtId="0" fontId="23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right" vertical="center" wrapText="1" indent="1"/>
    </xf>
    <xf numFmtId="0" fontId="23" fillId="0" borderId="46" xfId="0" applyFont="1" applyBorder="1" applyAlignment="1">
      <alignment horizontal="center" vertical="center"/>
    </xf>
    <xf numFmtId="0" fontId="22" fillId="0" borderId="46" xfId="0" applyFont="1" applyBorder="1" applyAlignment="1">
      <alignment horizontal="right" vertical="center" wrapText="1" indent="1"/>
    </xf>
    <xf numFmtId="2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justify" vertical="center" wrapText="1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 wrapText="1"/>
    </xf>
    <xf numFmtId="0" fontId="23" fillId="0" borderId="47" xfId="0" applyFont="1" applyBorder="1" applyAlignment="1">
      <alignment vertical="center"/>
    </xf>
    <xf numFmtId="0" fontId="22" fillId="0" borderId="52" xfId="0" applyFont="1" applyBorder="1" applyAlignment="1">
      <alignment horizontal="right" vertical="center" wrapText="1" indent="1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0" fontId="23" fillId="0" borderId="5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8" xfId="0" applyFont="1" applyBorder="1" applyAlignment="1">
      <alignment horizontal="left" vertical="center" indent="6"/>
    </xf>
    <xf numFmtId="0" fontId="23" fillId="0" borderId="60" xfId="0" applyFont="1" applyBorder="1" applyAlignment="1">
      <alignment horizontal="left" vertical="center" indent="6"/>
    </xf>
    <xf numFmtId="0" fontId="23" fillId="0" borderId="47" xfId="0" applyFont="1" applyBorder="1" applyAlignment="1">
      <alignment horizontal="center" vertical="center"/>
    </xf>
    <xf numFmtId="0" fontId="22" fillId="0" borderId="61" xfId="0" applyFont="1" applyBorder="1" applyAlignment="1">
      <alignment horizontal="right" vertical="center" inden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2" fillId="0" borderId="0" xfId="0" applyFont="1" applyAlignment="1">
      <alignment horizontal="right" vertical="center" indent="1"/>
    </xf>
    <xf numFmtId="2" fontId="22" fillId="0" borderId="0" xfId="0" applyNumberFormat="1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22" fillId="0" borderId="0" xfId="0" applyFont="1"/>
    <xf numFmtId="0" fontId="27" fillId="0" borderId="0" xfId="0" applyFont="1"/>
    <xf numFmtId="0" fontId="28" fillId="0" borderId="0" xfId="0" applyFont="1"/>
    <xf numFmtId="0" fontId="2" fillId="0" borderId="5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32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34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/>
    </xf>
    <xf numFmtId="0" fontId="17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" fillId="0" borderId="51" xfId="0" applyFont="1" applyBorder="1" applyAlignment="1">
      <alignment horizontal="right" vertical="center"/>
    </xf>
    <xf numFmtId="0" fontId="2" fillId="0" borderId="51" xfId="0" applyFont="1" applyBorder="1" applyAlignment="1">
      <alignment horizontal="right"/>
    </xf>
    <xf numFmtId="0" fontId="23" fillId="0" borderId="0" xfId="2" applyFont="1"/>
    <xf numFmtId="0" fontId="40" fillId="0" borderId="0" xfId="0" applyFont="1"/>
    <xf numFmtId="0" fontId="23" fillId="0" borderId="0" xfId="0" applyFont="1" applyAlignment="1">
      <alignment horizontal="left"/>
    </xf>
    <xf numFmtId="0" fontId="42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0" fontId="43" fillId="0" borderId="55" xfId="4" applyFont="1" applyBorder="1" applyAlignment="1">
      <alignment horizontal="center"/>
    </xf>
    <xf numFmtId="0" fontId="43" fillId="0" borderId="62" xfId="4" applyFont="1" applyBorder="1" applyAlignment="1">
      <alignment horizontal="center" vertical="center"/>
    </xf>
    <xf numFmtId="0" fontId="2" fillId="0" borderId="62" xfId="2" applyFont="1" applyBorder="1" applyAlignment="1">
      <alignment horizontal="center" vertical="center" wrapText="1"/>
    </xf>
    <xf numFmtId="0" fontId="2" fillId="0" borderId="75" xfId="2" applyFont="1" applyBorder="1" applyAlignment="1">
      <alignment horizontal="center" vertical="center" wrapText="1"/>
    </xf>
    <xf numFmtId="0" fontId="2" fillId="0" borderId="55" xfId="2" applyFont="1" applyBorder="1" applyAlignment="1">
      <alignment horizontal="center" vertical="center" wrapText="1"/>
    </xf>
    <xf numFmtId="0" fontId="2" fillId="0" borderId="58" xfId="2" applyFont="1" applyBorder="1" applyAlignment="1">
      <alignment horizontal="center" vertical="center" wrapText="1"/>
    </xf>
    <xf numFmtId="0" fontId="43" fillId="0" borderId="61" xfId="4" applyFont="1" applyBorder="1" applyAlignment="1">
      <alignment horizontal="center" vertical="center" wrapText="1"/>
    </xf>
    <xf numFmtId="0" fontId="2" fillId="0" borderId="43" xfId="2" applyFont="1" applyBorder="1" applyAlignment="1">
      <alignment horizontal="right" vertical="center" wrapText="1"/>
    </xf>
    <xf numFmtId="0" fontId="43" fillId="0" borderId="8" xfId="4" applyFont="1" applyBorder="1" applyAlignment="1">
      <alignment horizontal="center"/>
    </xf>
    <xf numFmtId="0" fontId="43" fillId="0" borderId="11" xfId="4" applyFont="1" applyBorder="1" applyAlignment="1">
      <alignment horizontal="right" vertical="center" wrapText="1"/>
    </xf>
    <xf numFmtId="0" fontId="43" fillId="0" borderId="11" xfId="4" applyFont="1" applyBorder="1"/>
    <xf numFmtId="0" fontId="43" fillId="0" borderId="12" xfId="4" applyFont="1" applyBorder="1"/>
    <xf numFmtId="0" fontId="43" fillId="0" borderId="8" xfId="4" applyFont="1" applyBorder="1"/>
    <xf numFmtId="0" fontId="43" fillId="0" borderId="9" xfId="4" applyFont="1" applyBorder="1"/>
    <xf numFmtId="4" fontId="43" fillId="0" borderId="38" xfId="4" applyNumberFormat="1" applyFont="1" applyBorder="1" applyAlignment="1">
      <alignment horizontal="center" vertical="center" wrapText="1"/>
    </xf>
    <xf numFmtId="0" fontId="2" fillId="0" borderId="51" xfId="0" applyFont="1" applyBorder="1"/>
    <xf numFmtId="0" fontId="43" fillId="0" borderId="3" xfId="4" applyFont="1" applyBorder="1" applyAlignment="1">
      <alignment horizontal="center"/>
    </xf>
    <xf numFmtId="0" fontId="43" fillId="0" borderId="1" xfId="4" applyFont="1" applyBorder="1" applyAlignment="1">
      <alignment horizontal="right" vertical="center" wrapText="1"/>
    </xf>
    <xf numFmtId="0" fontId="43" fillId="0" borderId="1" xfId="4" applyFont="1" applyBorder="1"/>
    <xf numFmtId="0" fontId="43" fillId="0" borderId="19" xfId="4" applyFont="1" applyBorder="1"/>
    <xf numFmtId="0" fontId="43" fillId="0" borderId="3" xfId="4" applyFont="1" applyBorder="1"/>
    <xf numFmtId="0" fontId="43" fillId="0" borderId="5" xfId="4" applyFont="1" applyBorder="1"/>
    <xf numFmtId="4" fontId="43" fillId="0" borderId="74" xfId="4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3" fillId="0" borderId="1" xfId="4" applyFont="1" applyBorder="1" applyAlignment="1">
      <alignment horizontal="right"/>
    </xf>
    <xf numFmtId="0" fontId="43" fillId="0" borderId="22" xfId="4" applyFont="1" applyBorder="1" applyAlignment="1">
      <alignment horizontal="center"/>
    </xf>
    <xf numFmtId="0" fontId="43" fillId="0" borderId="59" xfId="4" applyFont="1" applyBorder="1" applyAlignment="1">
      <alignment horizontal="right" vertical="center" wrapText="1"/>
    </xf>
    <xf numFmtId="0" fontId="43" fillId="0" borderId="59" xfId="4" applyFont="1" applyBorder="1"/>
    <xf numFmtId="0" fontId="43" fillId="0" borderId="73" xfId="4" applyFont="1" applyBorder="1"/>
    <xf numFmtId="0" fontId="43" fillId="0" borderId="22" xfId="4" applyFont="1" applyBorder="1"/>
    <xf numFmtId="0" fontId="43" fillId="0" borderId="23" xfId="4" applyFont="1" applyBorder="1"/>
    <xf numFmtId="4" fontId="43" fillId="0" borderId="68" xfId="4" applyNumberFormat="1" applyFont="1" applyBorder="1" applyAlignment="1">
      <alignment horizontal="center" vertical="center" wrapText="1"/>
    </xf>
    <xf numFmtId="0" fontId="43" fillId="0" borderId="59" xfId="4" applyFont="1" applyBorder="1" applyAlignment="1">
      <alignment horizontal="left" vertical="center" wrapText="1"/>
    </xf>
    <xf numFmtId="4" fontId="43" fillId="0" borderId="60" xfId="4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/>
    <xf numFmtId="0" fontId="44" fillId="0" borderId="1" xfId="0" applyFont="1" applyBorder="1"/>
    <xf numFmtId="0" fontId="2" fillId="0" borderId="19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right" vertical="center" wrapText="1"/>
    </xf>
    <xf numFmtId="0" fontId="45" fillId="0" borderId="1" xfId="0" applyFont="1" applyBorder="1"/>
    <xf numFmtId="0" fontId="2" fillId="0" borderId="59" xfId="0" applyFont="1" applyBorder="1"/>
    <xf numFmtId="0" fontId="2" fillId="0" borderId="59" xfId="0" applyFont="1" applyBorder="1" applyAlignment="1">
      <alignment horizontal="justify"/>
    </xf>
    <xf numFmtId="0" fontId="45" fillId="0" borderId="59" xfId="0" applyFont="1" applyBorder="1"/>
    <xf numFmtId="0" fontId="2" fillId="0" borderId="73" xfId="0" applyFont="1" applyBorder="1"/>
    <xf numFmtId="0" fontId="2" fillId="0" borderId="22" xfId="0" applyFont="1" applyBorder="1"/>
    <xf numFmtId="0" fontId="2" fillId="0" borderId="23" xfId="0" applyFont="1" applyBorder="1"/>
    <xf numFmtId="4" fontId="43" fillId="0" borderId="17" xfId="4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1" xfId="0" applyFont="1" applyBorder="1" applyAlignment="1">
      <alignment horizontal="justify"/>
    </xf>
    <xf numFmtId="0" fontId="45" fillId="0" borderId="11" xfId="0" applyFont="1" applyBorder="1"/>
    <xf numFmtId="0" fontId="2" fillId="0" borderId="12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46" fillId="0" borderId="59" xfId="0" applyFont="1" applyBorder="1"/>
    <xf numFmtId="0" fontId="2" fillId="0" borderId="76" xfId="0" applyFont="1" applyBorder="1" applyAlignment="1">
      <alignment horizontal="right"/>
    </xf>
    <xf numFmtId="0" fontId="22" fillId="0" borderId="0" xfId="2" applyFont="1" applyAlignment="1">
      <alignment horizontal="left"/>
    </xf>
    <xf numFmtId="0" fontId="47" fillId="0" borderId="0" xfId="2" applyFont="1" applyAlignment="1">
      <alignment horizontal="left"/>
    </xf>
    <xf numFmtId="0" fontId="47" fillId="0" borderId="0" xfId="2" applyFont="1" applyAlignment="1">
      <alignment horizontal="center"/>
    </xf>
    <xf numFmtId="0" fontId="48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centerContinuous"/>
    </xf>
    <xf numFmtId="0" fontId="8" fillId="0" borderId="0" xfId="0" applyFont="1" applyAlignment="1">
      <alignment horizontal="left" vertical="top"/>
    </xf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2" fillId="0" borderId="0" xfId="2" applyFont="1"/>
    <xf numFmtId="0" fontId="41" fillId="0" borderId="0" xfId="2" applyFont="1"/>
    <xf numFmtId="0" fontId="42" fillId="0" borderId="0" xfId="2" applyFont="1" applyAlignment="1">
      <alignment horizontal="center"/>
    </xf>
    <xf numFmtId="0" fontId="23" fillId="0" borderId="49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2" fillId="0" borderId="22" xfId="2" applyFont="1" applyBorder="1" applyAlignment="1">
      <alignment horizontal="center" vertical="center" wrapText="1"/>
    </xf>
    <xf numFmtId="0" fontId="2" fillId="0" borderId="59" xfId="2" applyFont="1" applyBorder="1" applyAlignment="1">
      <alignment horizontal="center" vertical="center" wrapText="1"/>
    </xf>
    <xf numFmtId="0" fontId="42" fillId="0" borderId="0" xfId="2" applyFont="1" applyAlignment="1">
      <alignment horizontal="center" vertical="center"/>
    </xf>
    <xf numFmtId="0" fontId="51" fillId="0" borderId="0" xfId="2" applyFont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11" xfId="2" applyFont="1" applyBorder="1"/>
    <xf numFmtId="0" fontId="6" fillId="0" borderId="9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17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1" xfId="2" applyFont="1" applyBorder="1"/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1" xfId="2" applyFont="1" applyBorder="1" applyAlignment="1">
      <alignment vertical="center"/>
    </xf>
    <xf numFmtId="0" fontId="16" fillId="0" borderId="0" xfId="2" applyFont="1"/>
    <xf numFmtId="0" fontId="33" fillId="0" borderId="0" xfId="2" applyFont="1" applyAlignment="1">
      <alignment horizontal="center" vertical="center"/>
    </xf>
    <xf numFmtId="0" fontId="33" fillId="0" borderId="0" xfId="2" applyFont="1" applyAlignment="1">
      <alignment horizontal="center"/>
    </xf>
    <xf numFmtId="0" fontId="4" fillId="0" borderId="3" xfId="2" applyBorder="1"/>
    <xf numFmtId="0" fontId="6" fillId="0" borderId="22" xfId="2" applyFont="1" applyBorder="1" applyAlignment="1">
      <alignment horizontal="center"/>
    </xf>
    <xf numFmtId="0" fontId="2" fillId="0" borderId="59" xfId="2" applyFont="1" applyBorder="1"/>
    <xf numFmtId="0" fontId="6" fillId="0" borderId="23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1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 wrapText="1"/>
    </xf>
    <xf numFmtId="0" fontId="2" fillId="0" borderId="69" xfId="2" applyFont="1" applyBorder="1" applyAlignment="1">
      <alignment horizontal="center" vertical="center"/>
    </xf>
    <xf numFmtId="0" fontId="2" fillId="0" borderId="63" xfId="2" applyFont="1" applyBorder="1" applyAlignment="1">
      <alignment horizontal="left" vertical="center" wrapText="1"/>
    </xf>
    <xf numFmtId="0" fontId="6" fillId="0" borderId="59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2" fillId="0" borderId="27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2" fillId="0" borderId="8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2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 wrapText="1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29" fillId="0" borderId="3" xfId="2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center" vertical="center"/>
    </xf>
    <xf numFmtId="49" fontId="6" fillId="0" borderId="59" xfId="2" applyNumberFormat="1" applyFont="1" applyBorder="1" applyAlignment="1">
      <alignment vertical="center" wrapText="1"/>
    </xf>
    <xf numFmtId="0" fontId="6" fillId="0" borderId="22" xfId="2" applyFont="1" applyBorder="1" applyAlignment="1">
      <alignment horizontal="center" vertical="center"/>
    </xf>
    <xf numFmtId="0" fontId="6" fillId="0" borderId="59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 wrapText="1"/>
    </xf>
    <xf numFmtId="0" fontId="6" fillId="0" borderId="59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52" fillId="0" borderId="0" xfId="2" applyFont="1" applyAlignment="1">
      <alignment horizontal="left" vertical="center"/>
    </xf>
    <xf numFmtId="0" fontId="6" fillId="0" borderId="13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6" fillId="0" borderId="6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0" fontId="6" fillId="0" borderId="15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4" fillId="0" borderId="1" xfId="2" applyBorder="1"/>
    <xf numFmtId="0" fontId="4" fillId="0" borderId="5" xfId="2" applyBorder="1"/>
    <xf numFmtId="0" fontId="4" fillId="0" borderId="1" xfId="2" applyBorder="1" applyAlignment="1">
      <alignment horizontal="center" vertical="center"/>
    </xf>
    <xf numFmtId="0" fontId="53" fillId="0" borderId="6" xfId="2" applyFont="1" applyBorder="1" applyAlignment="1">
      <alignment horizontal="center"/>
    </xf>
    <xf numFmtId="0" fontId="2" fillId="0" borderId="59" xfId="2" applyFont="1" applyBorder="1" applyAlignment="1">
      <alignment vertical="center"/>
    </xf>
    <xf numFmtId="0" fontId="9" fillId="0" borderId="22" xfId="2" applyFont="1" applyBorder="1"/>
    <xf numFmtId="0" fontId="9" fillId="0" borderId="59" xfId="2" applyFont="1" applyBorder="1"/>
    <xf numFmtId="0" fontId="9" fillId="0" borderId="23" xfId="2" applyFont="1" applyBorder="1"/>
    <xf numFmtId="0" fontId="2" fillId="0" borderId="23" xfId="2" applyFont="1" applyBorder="1" applyAlignment="1">
      <alignment horizontal="center"/>
    </xf>
    <xf numFmtId="0" fontId="53" fillId="0" borderId="0" xfId="2" applyFont="1" applyAlignment="1">
      <alignment horizontal="center"/>
    </xf>
    <xf numFmtId="0" fontId="54" fillId="0" borderId="0" xfId="2" applyFont="1"/>
    <xf numFmtId="0" fontId="54" fillId="0" borderId="0" xfId="2" applyFont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55" fillId="0" borderId="0" xfId="2" applyFont="1" applyAlignment="1">
      <alignment horizontal="center" wrapText="1"/>
    </xf>
    <xf numFmtId="0" fontId="54" fillId="0" borderId="0" xfId="2" applyFont="1" applyAlignment="1">
      <alignment horizontal="center"/>
    </xf>
    <xf numFmtId="0" fontId="55" fillId="0" borderId="0" xfId="2" applyFont="1" applyAlignment="1">
      <alignment horizontal="center" vertical="center"/>
    </xf>
    <xf numFmtId="0" fontId="56" fillId="0" borderId="0" xfId="2" applyFont="1" applyAlignment="1">
      <alignment horizontal="center" vertical="center" wrapText="1"/>
    </xf>
    <xf numFmtId="0" fontId="4" fillId="3" borderId="0" xfId="2" applyFill="1"/>
    <xf numFmtId="0" fontId="2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/>
    </xf>
    <xf numFmtId="49" fontId="2" fillId="0" borderId="59" xfId="2" applyNumberFormat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6" fillId="0" borderId="35" xfId="2" applyFont="1" applyBorder="1" applyAlignment="1">
      <alignment vertical="center"/>
    </xf>
    <xf numFmtId="0" fontId="6" fillId="0" borderId="35" xfId="2" applyFont="1" applyBorder="1" applyAlignment="1">
      <alignment horizontal="center"/>
    </xf>
    <xf numFmtId="0" fontId="6" fillId="0" borderId="37" xfId="2" applyFont="1" applyBorder="1" applyAlignment="1">
      <alignment horizontal="center"/>
    </xf>
    <xf numFmtId="0" fontId="6" fillId="0" borderId="29" xfId="2" applyFont="1" applyBorder="1" applyAlignment="1">
      <alignment horizontal="center"/>
    </xf>
    <xf numFmtId="0" fontId="7" fillId="0" borderId="29" xfId="2" applyFont="1" applyBorder="1"/>
    <xf numFmtId="0" fontId="7" fillId="0" borderId="35" xfId="2" applyFont="1" applyBorder="1"/>
    <xf numFmtId="0" fontId="7" fillId="0" borderId="37" xfId="2" applyFont="1" applyBorder="1"/>
    <xf numFmtId="0" fontId="2" fillId="0" borderId="37" xfId="2" applyFont="1" applyBorder="1" applyAlignment="1">
      <alignment horizontal="center"/>
    </xf>
    <xf numFmtId="0" fontId="2" fillId="0" borderId="49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63" xfId="2" applyFont="1" applyBorder="1" applyAlignment="1">
      <alignment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vertical="center" wrapText="1"/>
    </xf>
    <xf numFmtId="49" fontId="2" fillId="0" borderId="59" xfId="2" applyNumberFormat="1" applyFont="1" applyBorder="1" applyAlignment="1">
      <alignment vertical="center" wrapText="1"/>
    </xf>
    <xf numFmtId="0" fontId="6" fillId="0" borderId="10" xfId="2" applyFont="1" applyBorder="1" applyAlignment="1">
      <alignment horizontal="center"/>
    </xf>
    <xf numFmtId="0" fontId="6" fillId="0" borderId="64" xfId="2" applyFont="1" applyBorder="1" applyAlignment="1">
      <alignment vertical="center"/>
    </xf>
    <xf numFmtId="0" fontId="2" fillId="0" borderId="29" xfId="2" applyFont="1" applyBorder="1" applyAlignment="1">
      <alignment vertical="center" wrapText="1"/>
    </xf>
    <xf numFmtId="0" fontId="2" fillId="0" borderId="35" xfId="2" applyFont="1" applyBorder="1" applyAlignment="1">
      <alignment vertical="center" wrapText="1"/>
    </xf>
    <xf numFmtId="0" fontId="2" fillId="0" borderId="37" xfId="2" applyFont="1" applyBorder="1" applyAlignment="1">
      <alignment vertical="center" wrapText="1"/>
    </xf>
    <xf numFmtId="0" fontId="2" fillId="0" borderId="35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22" xfId="2" applyFont="1" applyBorder="1" applyAlignment="1">
      <alignment horizontal="center" vertical="center"/>
    </xf>
    <xf numFmtId="0" fontId="2" fillId="2" borderId="59" xfId="2" applyFont="1" applyFill="1" applyBorder="1" applyAlignment="1">
      <alignment vertical="center"/>
    </xf>
    <xf numFmtId="0" fontId="2" fillId="2" borderId="11" xfId="2" applyFont="1" applyFill="1" applyBorder="1" applyAlignment="1">
      <alignment vertical="center"/>
    </xf>
    <xf numFmtId="0" fontId="56" fillId="0" borderId="0" xfId="2" applyFont="1" applyAlignment="1">
      <alignment horizontal="center" vertical="center"/>
    </xf>
    <xf numFmtId="0" fontId="17" fillId="0" borderId="0" xfId="2" applyFont="1"/>
    <xf numFmtId="0" fontId="6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3" fillId="0" borderId="43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2" fontId="23" fillId="0" borderId="3" xfId="2" applyNumberFormat="1" applyFont="1" applyBorder="1" applyAlignment="1">
      <alignment horizontal="center" vertical="center" wrapText="1"/>
    </xf>
    <xf numFmtId="2" fontId="23" fillId="0" borderId="31" xfId="2" applyNumberFormat="1" applyFont="1" applyBorder="1" applyAlignment="1">
      <alignment horizontal="center" vertical="center" wrapText="1"/>
    </xf>
    <xf numFmtId="0" fontId="22" fillId="0" borderId="51" xfId="2" applyFont="1" applyBorder="1" applyAlignment="1">
      <alignment horizontal="center" vertical="center"/>
    </xf>
    <xf numFmtId="2" fontId="23" fillId="0" borderId="22" xfId="2" applyNumberFormat="1" applyFont="1" applyBorder="1" applyAlignment="1">
      <alignment horizontal="center" vertical="center" wrapText="1"/>
    </xf>
    <xf numFmtId="2" fontId="23" fillId="0" borderId="45" xfId="2" applyNumberFormat="1" applyFont="1" applyBorder="1" applyAlignment="1">
      <alignment horizontal="center" vertical="center" wrapText="1"/>
    </xf>
    <xf numFmtId="0" fontId="23" fillId="0" borderId="39" xfId="2" applyFont="1" applyBorder="1" applyAlignment="1">
      <alignment horizontal="center" vertical="center"/>
    </xf>
    <xf numFmtId="2" fontId="23" fillId="0" borderId="0" xfId="2" applyNumberFormat="1" applyFont="1" applyAlignment="1">
      <alignment vertical="center"/>
    </xf>
    <xf numFmtId="0" fontId="22" fillId="0" borderId="47" xfId="2" applyFont="1" applyBorder="1" applyAlignment="1">
      <alignment horizontal="center" vertical="center"/>
    </xf>
    <xf numFmtId="2" fontId="22" fillId="0" borderId="0" xfId="2" applyNumberFormat="1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22" xfId="2" applyFont="1" applyBorder="1" applyAlignment="1">
      <alignment horizontal="center" vertical="center"/>
    </xf>
    <xf numFmtId="2" fontId="23" fillId="0" borderId="20" xfId="2" applyNumberFormat="1" applyFont="1" applyBorder="1" applyAlignment="1">
      <alignment horizontal="center" vertical="center" wrapText="1"/>
    </xf>
    <xf numFmtId="2" fontId="23" fillId="0" borderId="50" xfId="2" applyNumberFormat="1" applyFont="1" applyBorder="1" applyAlignment="1">
      <alignment horizontal="center" vertical="center" wrapText="1"/>
    </xf>
    <xf numFmtId="0" fontId="23" fillId="0" borderId="40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 wrapText="1"/>
    </xf>
    <xf numFmtId="0" fontId="22" fillId="0" borderId="42" xfId="2" applyFont="1" applyBorder="1" applyAlignment="1">
      <alignment horizontal="center" vertical="center" wrapText="1"/>
    </xf>
    <xf numFmtId="2" fontId="22" fillId="0" borderId="53" xfId="2" applyNumberFormat="1" applyFont="1" applyBorder="1" applyAlignment="1">
      <alignment horizontal="center" vertical="center" wrapText="1"/>
    </xf>
    <xf numFmtId="2" fontId="22" fillId="0" borderId="54" xfId="2" applyNumberFormat="1" applyFont="1" applyBorder="1" applyAlignment="1">
      <alignment horizontal="center" vertical="center" wrapText="1"/>
    </xf>
    <xf numFmtId="0" fontId="22" fillId="0" borderId="55" xfId="2" applyFont="1" applyBorder="1" applyAlignment="1">
      <alignment horizontal="center" vertical="center"/>
    </xf>
    <xf numFmtId="0" fontId="23" fillId="0" borderId="47" xfId="2" applyFont="1" applyBorder="1" applyAlignment="1">
      <alignment horizontal="center" vertical="center" wrapText="1"/>
    </xf>
    <xf numFmtId="2" fontId="23" fillId="0" borderId="57" xfId="2" applyNumberFormat="1" applyFont="1" applyBorder="1" applyAlignment="1">
      <alignment horizontal="center" vertical="center" wrapText="1"/>
    </xf>
    <xf numFmtId="2" fontId="23" fillId="0" borderId="58" xfId="2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166" fontId="22" fillId="0" borderId="47" xfId="2" applyNumberFormat="1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2" fontId="22" fillId="0" borderId="9" xfId="2" applyNumberFormat="1" applyFont="1" applyBorder="1" applyAlignment="1">
      <alignment horizontal="center" vertical="center"/>
    </xf>
    <xf numFmtId="2" fontId="22" fillId="0" borderId="18" xfId="2" applyNumberFormat="1" applyFont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22" fillId="0" borderId="57" xfId="2" applyFont="1" applyBorder="1" applyAlignment="1">
      <alignment horizontal="center" vertical="center"/>
    </xf>
    <xf numFmtId="0" fontId="22" fillId="0" borderId="58" xfId="2" applyFont="1" applyBorder="1" applyAlignment="1">
      <alignment horizontal="center" vertical="center"/>
    </xf>
    <xf numFmtId="2" fontId="22" fillId="0" borderId="58" xfId="2" applyNumberFormat="1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49" fontId="10" fillId="0" borderId="12" xfId="2" applyNumberFormat="1" applyFont="1" applyBorder="1" applyAlignment="1">
      <alignment horizontal="center" vertical="center" wrapText="1"/>
    </xf>
    <xf numFmtId="49" fontId="10" fillId="0" borderId="28" xfId="2" applyNumberFormat="1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73" xfId="2" applyFont="1" applyBorder="1" applyAlignment="1">
      <alignment horizontal="center" vertical="center" wrapText="1"/>
    </xf>
    <xf numFmtId="0" fontId="10" fillId="0" borderId="45" xfId="2" applyFont="1" applyBorder="1" applyAlignment="1">
      <alignment horizontal="center" vertical="center" wrapText="1"/>
    </xf>
    <xf numFmtId="0" fontId="6" fillId="0" borderId="73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22" fillId="0" borderId="77" xfId="2" applyFont="1" applyBorder="1" applyAlignment="1">
      <alignment horizontal="center" vertical="center" textRotation="90" wrapText="1"/>
    </xf>
    <xf numFmtId="0" fontId="22" fillId="0" borderId="41" xfId="2" applyFont="1" applyBorder="1" applyAlignment="1">
      <alignment horizontal="center" vertical="center" textRotation="90" wrapText="1"/>
    </xf>
    <xf numFmtId="0" fontId="22" fillId="0" borderId="70" xfId="2" applyFont="1" applyBorder="1" applyAlignment="1">
      <alignment horizontal="center" vertical="center" textRotation="90" wrapText="1"/>
    </xf>
    <xf numFmtId="0" fontId="22" fillId="0" borderId="50" xfId="2" applyFont="1" applyBorder="1" applyAlignment="1">
      <alignment horizontal="center" vertical="center" textRotation="90" wrapText="1"/>
    </xf>
    <xf numFmtId="0" fontId="22" fillId="0" borderId="78" xfId="2" applyFont="1" applyBorder="1" applyAlignment="1">
      <alignment horizontal="center" vertical="center" textRotation="90" wrapText="1"/>
    </xf>
    <xf numFmtId="0" fontId="22" fillId="0" borderId="33" xfId="2" applyFont="1" applyBorder="1" applyAlignment="1">
      <alignment horizontal="center" vertical="center" textRotation="90" wrapText="1"/>
    </xf>
    <xf numFmtId="49" fontId="6" fillId="0" borderId="19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0" fontId="2" fillId="0" borderId="73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2" fillId="0" borderId="77" xfId="2" applyFont="1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wrapText="1"/>
    </xf>
    <xf numFmtId="0" fontId="22" fillId="0" borderId="70" xfId="2" applyFont="1" applyBorder="1" applyAlignment="1">
      <alignment horizontal="center" vertical="center" wrapText="1"/>
    </xf>
    <xf numFmtId="0" fontId="22" fillId="0" borderId="50" xfId="2" applyFont="1" applyBorder="1" applyAlignment="1">
      <alignment horizontal="center" vertical="center" wrapText="1"/>
    </xf>
    <xf numFmtId="0" fontId="22" fillId="0" borderId="78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9" fillId="0" borderId="12" xfId="2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0" fontId="29" fillId="0" borderId="73" xfId="2" applyFont="1" applyBorder="1" applyAlignment="1">
      <alignment horizontal="center" vertical="center"/>
    </xf>
    <xf numFmtId="0" fontId="29" fillId="0" borderId="45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2" fillId="0" borderId="54" xfId="2" applyFont="1" applyBorder="1" applyAlignment="1">
      <alignment horizontal="left" vertical="center" wrapText="1"/>
    </xf>
    <xf numFmtId="0" fontId="52" fillId="0" borderId="54" xfId="2" applyFont="1" applyBorder="1" applyAlignment="1">
      <alignment horizontal="left" vertical="center"/>
    </xf>
    <xf numFmtId="0" fontId="26" fillId="0" borderId="54" xfId="2" applyFont="1" applyBorder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9" fillId="0" borderId="4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69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 wrapText="1"/>
    </xf>
    <xf numFmtId="0" fontId="15" fillId="0" borderId="63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4" fillId="0" borderId="11" xfId="2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9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52" xfId="2" applyFont="1" applyBorder="1" applyAlignment="1">
      <alignment horizontal="center" vertical="center" wrapText="1"/>
    </xf>
    <xf numFmtId="0" fontId="2" fillId="0" borderId="49" xfId="2" applyFont="1" applyBorder="1" applyAlignment="1">
      <alignment horizontal="center" vertical="center" wrapText="1"/>
    </xf>
    <xf numFmtId="0" fontId="2" fillId="0" borderId="69" xfId="2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59" xfId="2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9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59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/>
    </xf>
    <xf numFmtId="0" fontId="7" fillId="0" borderId="59" xfId="2" applyFont="1" applyBorder="1" applyAlignment="1">
      <alignment horizontal="center"/>
    </xf>
    <xf numFmtId="0" fontId="15" fillId="0" borderId="67" xfId="2" applyFont="1" applyBorder="1" applyAlignment="1">
      <alignment horizontal="center" vertical="center" wrapText="1"/>
    </xf>
    <xf numFmtId="0" fontId="9" fillId="0" borderId="65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67" xfId="2" applyFont="1" applyBorder="1" applyAlignment="1">
      <alignment horizontal="center" vertical="center"/>
    </xf>
    <xf numFmtId="0" fontId="2" fillId="0" borderId="64" xfId="2" applyFont="1" applyBorder="1" applyAlignment="1">
      <alignment horizontal="center" vertical="center"/>
    </xf>
    <xf numFmtId="0" fontId="2" fillId="0" borderId="65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67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/>
    </xf>
    <xf numFmtId="0" fontId="15" fillId="0" borderId="65" xfId="2" applyFont="1" applyBorder="1" applyAlignment="1">
      <alignment horizontal="center" vertical="center"/>
    </xf>
    <xf numFmtId="0" fontId="15" fillId="0" borderId="66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63" xfId="2" applyFont="1" applyBorder="1" applyAlignment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6" fillId="0" borderId="26" xfId="2" applyFont="1" applyBorder="1" applyAlignment="1">
      <alignment horizontal="center"/>
    </xf>
    <xf numFmtId="0" fontId="6" fillId="0" borderId="74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9" fillId="0" borderId="5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42" fillId="0" borderId="0" xfId="2" applyFont="1" applyAlignment="1">
      <alignment horizontal="center"/>
    </xf>
    <xf numFmtId="0" fontId="23" fillId="0" borderId="52" xfId="2" applyFont="1" applyBorder="1" applyAlignment="1">
      <alignment horizontal="center" vertical="center" wrapText="1"/>
    </xf>
    <xf numFmtId="0" fontId="23" fillId="0" borderId="49" xfId="2" applyFont="1" applyBorder="1" applyAlignment="1">
      <alignment horizontal="center" vertical="center" wrapText="1"/>
    </xf>
    <xf numFmtId="0" fontId="23" fillId="0" borderId="69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31" fillId="0" borderId="73" xfId="2" applyNumberFormat="1" applyFont="1" applyBorder="1" applyAlignment="1">
      <alignment horizontal="center" vertical="center"/>
    </xf>
    <xf numFmtId="49" fontId="31" fillId="0" borderId="45" xfId="2" applyNumberFormat="1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49" fontId="31" fillId="0" borderId="19" xfId="2" applyNumberFormat="1" applyFont="1" applyBorder="1" applyAlignment="1">
      <alignment horizontal="center" vertical="center"/>
    </xf>
    <xf numFmtId="49" fontId="31" fillId="0" borderId="31" xfId="2" applyNumberFormat="1" applyFont="1" applyBorder="1" applyAlignment="1">
      <alignment horizontal="center" vertical="center"/>
    </xf>
    <xf numFmtId="0" fontId="52" fillId="0" borderId="0" xfId="2" applyFont="1" applyAlignment="1">
      <alignment horizontal="left" vertical="center"/>
    </xf>
    <xf numFmtId="0" fontId="7" fillId="0" borderId="22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/>
    </xf>
    <xf numFmtId="0" fontId="7" fillId="0" borderId="68" xfId="2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0" fontId="9" fillId="0" borderId="77" xfId="2" applyFont="1" applyBorder="1" applyAlignment="1">
      <alignment horizontal="center" vertical="center"/>
    </xf>
    <xf numFmtId="0" fontId="9" fillId="0" borderId="78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71" xfId="2" applyFont="1" applyBorder="1" applyAlignment="1">
      <alignment horizontal="center" vertical="center"/>
    </xf>
    <xf numFmtId="0" fontId="2" fillId="0" borderId="53" xfId="2" applyFont="1" applyBorder="1" applyAlignment="1">
      <alignment horizontal="center" vertical="center"/>
    </xf>
    <xf numFmtId="0" fontId="4" fillId="0" borderId="35" xfId="2" applyBorder="1" applyAlignment="1">
      <alignment horizontal="center" vertical="center" wrapText="1"/>
    </xf>
    <xf numFmtId="0" fontId="2" fillId="0" borderId="6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0" fillId="0" borderId="19" xfId="2" applyFont="1" applyBorder="1" applyAlignment="1">
      <alignment horizontal="center" vertical="center" wrapText="1"/>
    </xf>
    <xf numFmtId="0" fontId="30" fillId="0" borderId="31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52" fillId="0" borderId="0" xfId="2" applyFont="1" applyAlignment="1">
      <alignment horizontal="left" vertical="center" wrapText="1"/>
    </xf>
    <xf numFmtId="0" fontId="7" fillId="0" borderId="24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6" fillId="0" borderId="79" xfId="2" applyFont="1" applyBorder="1" applyAlignment="1">
      <alignment horizontal="center"/>
    </xf>
    <xf numFmtId="0" fontId="6" fillId="0" borderId="72" xfId="2" applyFont="1" applyBorder="1" applyAlignment="1">
      <alignment horizontal="center"/>
    </xf>
    <xf numFmtId="0" fontId="6" fillId="0" borderId="34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73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4" fillId="0" borderId="0" xfId="2" applyAlignment="1">
      <alignment horizontal="left"/>
    </xf>
    <xf numFmtId="0" fontId="23" fillId="0" borderId="4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8" fillId="0" borderId="0" xfId="2" applyFont="1"/>
    <xf numFmtId="0" fontId="24" fillId="0" borderId="0" xfId="2" applyFont="1" applyAlignment="1">
      <alignment horizontal="left"/>
    </xf>
    <xf numFmtId="165" fontId="8" fillId="0" borderId="46" xfId="2" applyNumberFormat="1" applyFont="1" applyBorder="1" applyAlignment="1">
      <alignment horizontal="center" vertical="center"/>
    </xf>
    <xf numFmtId="165" fontId="8" fillId="0" borderId="56" xfId="2" applyNumberFormat="1" applyFont="1" applyBorder="1" applyAlignment="1">
      <alignment horizontal="center" vertical="center"/>
    </xf>
    <xf numFmtId="2" fontId="23" fillId="0" borderId="40" xfId="2" applyNumberFormat="1" applyFont="1" applyBorder="1" applyAlignment="1">
      <alignment horizontal="center" vertical="center" wrapText="1"/>
    </xf>
    <xf numFmtId="2" fontId="23" fillId="0" borderId="4" xfId="2" applyNumberFormat="1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2" fontId="23" fillId="0" borderId="41" xfId="2" applyNumberFormat="1" applyFont="1" applyBorder="1" applyAlignment="1">
      <alignment horizontal="center" vertical="center" wrapText="1"/>
    </xf>
    <xf numFmtId="2" fontId="23" fillId="0" borderId="16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2"/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</cellXfs>
  <cellStyles count="5">
    <cellStyle name="Monedă 2" xfId="1" xr:uid="{00000000-0005-0000-0000-000000000000}"/>
    <cellStyle name="Normal" xfId="0" builtinId="0"/>
    <cellStyle name="Normal 2" xfId="2" xr:uid="{00000000-0005-0000-0000-000002000000}"/>
    <cellStyle name="Normal 3" xfId="4" xr:uid="{76194FE9-50A4-4322-A3B0-C234760A1155}"/>
    <cellStyle name="Normal 3 2" xfId="3" xr:uid="{DD9FD84A-4C75-4027-9140-DF0AA0CEA78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3:AV71"/>
  <sheetViews>
    <sheetView tabSelected="1" showWhiteSpace="0" zoomScaleNormal="100" zoomScaleSheetLayoutView="100" workbookViewId="0">
      <selection activeCell="H32" sqref="H32"/>
    </sheetView>
  </sheetViews>
  <sheetFormatPr defaultColWidth="9.1640625" defaultRowHeight="12.3"/>
  <cols>
    <col min="1" max="1" width="9.1640625" style="18"/>
    <col min="2" max="2" width="24.44140625" style="18" customWidth="1"/>
    <col min="3" max="3" width="19.109375" style="18" customWidth="1"/>
    <col min="4" max="41" width="9.1640625" style="18"/>
    <col min="42" max="42" width="0.1640625" style="18" hidden="1" customWidth="1"/>
    <col min="43" max="48" width="9.1640625" style="18" hidden="1" customWidth="1"/>
    <col min="49" max="16384" width="9.1640625" style="18"/>
  </cols>
  <sheetData>
    <row r="3" spans="2:9">
      <c r="B3" s="17" t="s">
        <v>242</v>
      </c>
      <c r="C3" s="17"/>
    </row>
    <row r="4" spans="2:9">
      <c r="B4" s="17" t="s">
        <v>38</v>
      </c>
      <c r="C4" s="17"/>
    </row>
    <row r="5" spans="2:9">
      <c r="B5" s="17"/>
      <c r="C5" s="17"/>
    </row>
    <row r="6" spans="2:9" ht="14.05" customHeight="1">
      <c r="B6" s="205" t="s">
        <v>346</v>
      </c>
      <c r="C6" s="204" t="s">
        <v>354</v>
      </c>
      <c r="D6" s="204"/>
      <c r="E6" s="204"/>
      <c r="F6" s="204"/>
      <c r="G6" s="204"/>
      <c r="H6" s="204"/>
      <c r="I6" s="204"/>
    </row>
    <row r="7" spans="2:9" ht="14.05" customHeight="1">
      <c r="B7" s="205" t="s">
        <v>347</v>
      </c>
      <c r="C7" s="204" t="s">
        <v>354</v>
      </c>
      <c r="D7" s="204"/>
      <c r="E7" s="204"/>
      <c r="F7" s="204"/>
      <c r="G7" s="204"/>
      <c r="H7" s="204"/>
      <c r="I7" s="204"/>
    </row>
    <row r="8" spans="2:9" ht="14.05" customHeight="1">
      <c r="B8" s="205" t="s">
        <v>350</v>
      </c>
      <c r="C8" s="204" t="s">
        <v>351</v>
      </c>
      <c r="D8" s="204"/>
      <c r="E8" s="204"/>
      <c r="F8" s="204"/>
      <c r="G8" s="204"/>
      <c r="H8" s="204"/>
      <c r="I8" s="204"/>
    </row>
    <row r="9" spans="2:9" ht="14.05" customHeight="1">
      <c r="B9" s="205" t="s">
        <v>348</v>
      </c>
      <c r="C9" s="204" t="s">
        <v>352</v>
      </c>
      <c r="D9" s="204"/>
      <c r="E9" s="204"/>
      <c r="F9" s="204"/>
      <c r="G9" s="204"/>
      <c r="H9" s="204"/>
      <c r="I9" s="204"/>
    </row>
    <row r="10" spans="2:9" ht="14.05" customHeight="1">
      <c r="B10" s="205" t="s">
        <v>349</v>
      </c>
      <c r="C10" s="204" t="s">
        <v>353</v>
      </c>
      <c r="D10" s="204"/>
      <c r="E10" s="204"/>
      <c r="F10" s="204"/>
      <c r="G10" s="204"/>
      <c r="H10" s="204"/>
      <c r="I10" s="204"/>
    </row>
    <row r="11" spans="2:9" ht="24.6">
      <c r="B11" s="206" t="s">
        <v>355</v>
      </c>
      <c r="C11" s="207" t="s">
        <v>356</v>
      </c>
      <c r="D11" s="204"/>
      <c r="E11" s="204"/>
      <c r="F11" s="204"/>
      <c r="G11" s="204"/>
      <c r="H11" s="204"/>
      <c r="I11" s="204"/>
    </row>
    <row r="12" spans="2:9">
      <c r="B12" s="19"/>
      <c r="C12" s="19"/>
    </row>
    <row r="13" spans="2:9">
      <c r="B13" s="19"/>
      <c r="C13" s="19"/>
    </row>
    <row r="14" spans="2:9">
      <c r="B14" s="19"/>
      <c r="C14" s="19"/>
    </row>
    <row r="15" spans="2:9">
      <c r="B15" s="19"/>
      <c r="C15" s="19"/>
    </row>
    <row r="16" spans="2:9">
      <c r="B16" s="19"/>
      <c r="C16" s="19"/>
    </row>
    <row r="17" spans="2:13" ht="18" customHeight="1">
      <c r="B17" s="401" t="s">
        <v>13</v>
      </c>
      <c r="C17" s="401"/>
      <c r="D17" s="401"/>
      <c r="E17" s="401"/>
      <c r="F17" s="401"/>
      <c r="G17" s="401"/>
      <c r="H17" s="401"/>
      <c r="I17" s="401"/>
      <c r="J17" s="401"/>
    </row>
    <row r="18" spans="2:13" ht="14.25" customHeight="1">
      <c r="B18" s="20"/>
      <c r="C18" s="20"/>
    </row>
    <row r="19" spans="2:13" ht="14.25" customHeight="1">
      <c r="B19" s="20"/>
      <c r="C19" s="20"/>
    </row>
    <row r="20" spans="2:13" ht="14.25" customHeight="1">
      <c r="B20" s="20"/>
      <c r="C20" s="20"/>
    </row>
    <row r="21" spans="2:13" ht="14.25" customHeight="1">
      <c r="B21" s="3" t="s">
        <v>357</v>
      </c>
      <c r="C21" s="20"/>
    </row>
    <row r="22" spans="2:13" ht="14.25" customHeight="1">
      <c r="B22" s="8"/>
      <c r="C22" s="20"/>
    </row>
    <row r="23" spans="2:13" ht="14.25" customHeight="1">
      <c r="B23" s="3" t="s">
        <v>359</v>
      </c>
      <c r="C23" s="20"/>
    </row>
    <row r="24" spans="2:13" ht="14.25" customHeight="1">
      <c r="B24" s="3" t="s">
        <v>358</v>
      </c>
      <c r="C24" s="20"/>
    </row>
    <row r="25" spans="2:13">
      <c r="B25" s="21"/>
      <c r="C25" s="21"/>
    </row>
    <row r="26" spans="2:13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2:13">
      <c r="B27" s="22"/>
      <c r="C27" s="22"/>
      <c r="D27" s="22"/>
      <c r="E27" s="22"/>
      <c r="F27" s="22"/>
      <c r="G27" s="22"/>
      <c r="H27" s="23"/>
      <c r="I27" s="23"/>
      <c r="J27" s="24"/>
      <c r="K27" s="24"/>
      <c r="L27" s="24"/>
      <c r="M27" s="23"/>
    </row>
    <row r="28" spans="2:13">
      <c r="B28" s="130"/>
      <c r="C28" s="130"/>
      <c r="D28" s="130"/>
      <c r="E28" s="130"/>
      <c r="F28" s="130"/>
      <c r="G28" s="130"/>
      <c r="H28" s="25"/>
      <c r="I28" s="25"/>
      <c r="J28" s="25"/>
      <c r="K28" s="25"/>
      <c r="L28" s="25"/>
      <c r="M28" s="25"/>
    </row>
    <row r="29" spans="2:13">
      <c r="B29" s="130"/>
      <c r="C29" s="130"/>
      <c r="D29" s="130"/>
      <c r="E29" s="130"/>
      <c r="F29" s="130"/>
      <c r="G29" s="130"/>
      <c r="H29" s="27"/>
      <c r="I29" s="27"/>
      <c r="J29" s="27"/>
      <c r="K29" s="27"/>
      <c r="L29" s="27"/>
      <c r="M29" s="27"/>
    </row>
    <row r="30" spans="2:13">
      <c r="B30" s="22"/>
      <c r="C30" s="22"/>
      <c r="D30" s="22"/>
      <c r="E30" s="22"/>
      <c r="F30" s="22"/>
      <c r="G30" s="22"/>
      <c r="H30" s="23"/>
      <c r="I30" s="23"/>
      <c r="J30" s="23"/>
      <c r="K30" s="23"/>
      <c r="L30" s="23"/>
      <c r="M30" s="23"/>
    </row>
    <row r="31" spans="2:13">
      <c r="B31" s="23"/>
      <c r="C31" s="23"/>
    </row>
    <row r="32" spans="2:13">
      <c r="B32" s="28"/>
      <c r="C32" s="28"/>
    </row>
    <row r="33" spans="2:3">
      <c r="B33" s="29"/>
      <c r="C33" s="29"/>
    </row>
    <row r="34" spans="2:3">
      <c r="B34" s="29"/>
      <c r="C34" s="29"/>
    </row>
    <row r="35" spans="2:3">
      <c r="B35" s="29"/>
      <c r="C35" s="29"/>
    </row>
    <row r="36" spans="2:3">
      <c r="B36" s="29"/>
      <c r="C36" s="29"/>
    </row>
    <row r="37" spans="2:3">
      <c r="B37" s="29"/>
      <c r="C37" s="29"/>
    </row>
    <row r="38" spans="2:3">
      <c r="B38" s="28"/>
      <c r="C38" s="28"/>
    </row>
    <row r="49" spans="2:3">
      <c r="B49" s="30"/>
      <c r="C49" s="30"/>
    </row>
    <row r="51" spans="2:3">
      <c r="B51" s="31"/>
      <c r="C51" s="31"/>
    </row>
    <row r="52" spans="2:3">
      <c r="B52" s="31"/>
      <c r="C52" s="31"/>
    </row>
    <row r="53" spans="2:3">
      <c r="B53" s="31"/>
      <c r="C53" s="31"/>
    </row>
    <row r="54" spans="2:3">
      <c r="B54" s="31"/>
      <c r="C54" s="31"/>
    </row>
    <row r="55" spans="2:3">
      <c r="B55" s="31"/>
      <c r="C55" s="31"/>
    </row>
    <row r="56" spans="2:3">
      <c r="B56" s="31"/>
      <c r="C56" s="31"/>
    </row>
    <row r="57" spans="2:3">
      <c r="B57" s="31"/>
      <c r="C57" s="31"/>
    </row>
    <row r="59" spans="2:3">
      <c r="B59" s="29"/>
      <c r="C59" s="29"/>
    </row>
    <row r="62" spans="2:3">
      <c r="B62" s="29"/>
      <c r="C62" s="29"/>
    </row>
    <row r="63" spans="2:3">
      <c r="B63" s="29"/>
      <c r="C63" s="29"/>
    </row>
    <row r="64" spans="2:3">
      <c r="B64" s="29"/>
      <c r="C64" s="29"/>
    </row>
    <row r="67" spans="2:3">
      <c r="B67" s="29"/>
      <c r="C67" s="29"/>
    </row>
    <row r="71" spans="2:3">
      <c r="B71" s="29"/>
      <c r="C71" s="29"/>
    </row>
  </sheetData>
  <mergeCells count="1">
    <mergeCell ref="B17:J17"/>
  </mergeCells>
  <printOptions horizontalCentered="1"/>
  <pageMargins left="1.27" right="0.59055118110236204" top="0.74803149606299202" bottom="0.98425196850393704" header="0.511811023622047" footer="0.511811023622047"/>
  <pageSetup paperSize="9" scale="78" orientation="portrait" r:id="rId1"/>
  <headerFooter alignWithMargins="0">
    <oddFooter>&amp;R1/7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BB17-1922-43C2-9E0F-7E6958A0FC74}">
  <sheetPr>
    <tabColor rgb="FF92D050"/>
    <pageSetUpPr fitToPage="1"/>
  </sheetPr>
  <dimension ref="B1:AD67"/>
  <sheetViews>
    <sheetView topLeftCell="A28" zoomScaleNormal="100" zoomScaleSheetLayoutView="100" workbookViewId="0">
      <selection activeCell="H22" sqref="H22"/>
    </sheetView>
  </sheetViews>
  <sheetFormatPr defaultColWidth="9.109375" defaultRowHeight="12.3"/>
  <cols>
    <col min="1" max="1" width="6.1640625" style="18" customWidth="1"/>
    <col min="2" max="2" width="3.38671875" style="18" customWidth="1"/>
    <col min="3" max="3" width="33.109375" style="18" customWidth="1"/>
    <col min="4" max="4" width="6.88671875" style="35" customWidth="1"/>
    <col min="5" max="5" width="6.609375" style="35" customWidth="1"/>
    <col min="6" max="9" width="3.609375" style="18" customWidth="1"/>
    <col min="10" max="11" width="6.83203125" style="18" customWidth="1"/>
    <col min="12" max="15" width="4.1640625" style="18" customWidth="1"/>
    <col min="16" max="17" width="6.83203125" style="18" customWidth="1"/>
    <col min="18" max="18" width="9.109375" style="18" customWidth="1"/>
    <col min="19" max="19" width="9.109375" style="18" hidden="1" customWidth="1"/>
    <col min="20" max="20" width="3.44140625" style="18" hidden="1" customWidth="1"/>
    <col min="21" max="21" width="3.609375" style="18" hidden="1" customWidth="1"/>
    <col min="22" max="23" width="9.109375" style="18" hidden="1" customWidth="1"/>
    <col min="24" max="24" width="10.609375" style="18" hidden="1" customWidth="1"/>
    <col min="25" max="29" width="9.109375" style="18" hidden="1" customWidth="1"/>
    <col min="30" max="30" width="0" style="18" hidden="1" customWidth="1"/>
    <col min="31" max="16384" width="9.109375" style="18"/>
  </cols>
  <sheetData>
    <row r="1" spans="2:30">
      <c r="B1" s="32" t="s">
        <v>242</v>
      </c>
      <c r="C1" s="32"/>
      <c r="D1" s="36"/>
      <c r="E1" s="36"/>
      <c r="F1" s="36"/>
      <c r="G1" s="36"/>
      <c r="H1" s="36"/>
      <c r="I1" s="36"/>
    </row>
    <row r="2" spans="2:30">
      <c r="B2" s="36" t="s">
        <v>38</v>
      </c>
      <c r="C2" s="36"/>
      <c r="D2" s="36"/>
      <c r="E2" s="36"/>
    </row>
    <row r="3" spans="2:30" ht="17.7">
      <c r="B3" s="436" t="s">
        <v>11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</row>
    <row r="4" spans="2:30">
      <c r="B4" s="22" t="s">
        <v>404</v>
      </c>
      <c r="C4" s="22"/>
      <c r="D4" s="130"/>
      <c r="E4" s="130"/>
      <c r="F4" s="130"/>
      <c r="G4" s="130"/>
      <c r="H4" s="130"/>
      <c r="I4" s="130"/>
      <c r="J4" s="508"/>
      <c r="K4" s="508"/>
      <c r="L4" s="508"/>
      <c r="M4" s="508"/>
      <c r="N4" s="508"/>
      <c r="O4" s="508"/>
      <c r="P4" s="508"/>
      <c r="Q4" s="508"/>
    </row>
    <row r="5" spans="2:30">
      <c r="B5" s="22" t="s">
        <v>405</v>
      </c>
      <c r="C5" s="22"/>
      <c r="D5" s="130"/>
      <c r="E5" s="130"/>
      <c r="F5" s="130"/>
      <c r="G5" s="130"/>
      <c r="H5" s="130"/>
      <c r="I5" s="130"/>
      <c r="J5" s="210"/>
      <c r="K5" s="210"/>
      <c r="L5" s="210"/>
      <c r="M5" s="210"/>
      <c r="N5" s="210"/>
      <c r="O5" s="210"/>
      <c r="P5" s="210"/>
      <c r="Q5" s="210"/>
    </row>
    <row r="6" spans="2:30">
      <c r="B6" s="22" t="s">
        <v>406</v>
      </c>
      <c r="C6" s="22"/>
      <c r="D6" s="130"/>
      <c r="E6" s="130"/>
      <c r="F6" s="130"/>
      <c r="G6" s="130"/>
      <c r="H6" s="130"/>
      <c r="I6" s="130"/>
      <c r="J6" s="210"/>
      <c r="K6" s="210"/>
      <c r="L6" s="210"/>
      <c r="M6" s="210"/>
      <c r="N6" s="210"/>
      <c r="O6" s="210"/>
      <c r="P6" s="210"/>
      <c r="Q6" s="210"/>
    </row>
    <row r="7" spans="2:30">
      <c r="B7" s="130" t="s">
        <v>407</v>
      </c>
      <c r="C7" s="130"/>
      <c r="D7" s="130"/>
      <c r="E7" s="130"/>
      <c r="F7" s="130"/>
      <c r="G7" s="130"/>
      <c r="H7" s="130"/>
      <c r="I7" s="130"/>
      <c r="J7" s="210"/>
      <c r="K7" s="210"/>
      <c r="L7" s="210"/>
      <c r="M7" s="210"/>
      <c r="N7" s="210"/>
      <c r="O7" s="210"/>
      <c r="P7" s="210"/>
      <c r="Q7" s="210"/>
    </row>
    <row r="8" spans="2:30">
      <c r="B8" s="130" t="s">
        <v>408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2:30">
      <c r="B9" s="22" t="s">
        <v>409</v>
      </c>
      <c r="C9" s="22"/>
      <c r="D9" s="130"/>
      <c r="E9" s="130"/>
      <c r="F9" s="130"/>
      <c r="G9" s="130"/>
      <c r="H9" s="130"/>
      <c r="I9" s="130"/>
      <c r="J9" s="130"/>
      <c r="K9" s="130"/>
      <c r="L9" s="130"/>
    </row>
    <row r="10" spans="2:30" ht="17.7">
      <c r="B10" s="436" t="s">
        <v>382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24"/>
      <c r="S10" s="27"/>
      <c r="T10" s="27"/>
    </row>
    <row r="11" spans="2:30" ht="11.05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4"/>
      <c r="S11" s="27"/>
      <c r="T11" s="27"/>
    </row>
    <row r="12" spans="2:30" ht="13.5" customHeight="1">
      <c r="B12" s="509" t="s">
        <v>6</v>
      </c>
      <c r="C12" s="455" t="s">
        <v>366</v>
      </c>
      <c r="D12" s="422" t="s">
        <v>367</v>
      </c>
      <c r="E12" s="423"/>
      <c r="F12" s="454" t="s">
        <v>368</v>
      </c>
      <c r="G12" s="455"/>
      <c r="H12" s="455"/>
      <c r="I12" s="455"/>
      <c r="J12" s="456" t="s">
        <v>369</v>
      </c>
      <c r="K12" s="451" t="s">
        <v>370</v>
      </c>
      <c r="L12" s="454" t="s">
        <v>371</v>
      </c>
      <c r="M12" s="455"/>
      <c r="N12" s="455"/>
      <c r="O12" s="455"/>
      <c r="P12" s="456" t="s">
        <v>369</v>
      </c>
      <c r="Q12" s="451" t="s">
        <v>370</v>
      </c>
    </row>
    <row r="13" spans="2:30" ht="24.7" customHeight="1">
      <c r="B13" s="510"/>
      <c r="C13" s="464"/>
      <c r="D13" s="424"/>
      <c r="E13" s="425"/>
      <c r="F13" s="459" t="s">
        <v>372</v>
      </c>
      <c r="G13" s="460"/>
      <c r="H13" s="460"/>
      <c r="I13" s="460"/>
      <c r="J13" s="457"/>
      <c r="K13" s="452"/>
      <c r="L13" s="459" t="s">
        <v>372</v>
      </c>
      <c r="M13" s="460"/>
      <c r="N13" s="460"/>
      <c r="O13" s="460"/>
      <c r="P13" s="457"/>
      <c r="Q13" s="452"/>
      <c r="Z13" s="31"/>
      <c r="AA13" s="500" t="s">
        <v>223</v>
      </c>
      <c r="AB13" s="500"/>
      <c r="AC13" s="500"/>
      <c r="AD13" s="500"/>
    </row>
    <row r="14" spans="2:30" ht="12.55" customHeight="1" thickBot="1">
      <c r="B14" s="511"/>
      <c r="C14" s="465"/>
      <c r="D14" s="426"/>
      <c r="E14" s="427"/>
      <c r="F14" s="215" t="s">
        <v>373</v>
      </c>
      <c r="G14" s="216" t="s">
        <v>374</v>
      </c>
      <c r="H14" s="216" t="s">
        <v>375</v>
      </c>
      <c r="I14" s="216" t="s">
        <v>376</v>
      </c>
      <c r="J14" s="458"/>
      <c r="K14" s="453"/>
      <c r="L14" s="215" t="s">
        <v>373</v>
      </c>
      <c r="M14" s="216" t="s">
        <v>374</v>
      </c>
      <c r="N14" s="216" t="s">
        <v>375</v>
      </c>
      <c r="O14" s="216" t="s">
        <v>376</v>
      </c>
      <c r="P14" s="458"/>
      <c r="Q14" s="453"/>
      <c r="S14" s="210" t="s">
        <v>217</v>
      </c>
      <c r="T14" s="210" t="s">
        <v>222</v>
      </c>
      <c r="U14" s="210" t="s">
        <v>218</v>
      </c>
      <c r="V14" s="210" t="s">
        <v>219</v>
      </c>
      <c r="W14" s="208"/>
      <c r="X14" s="217" t="s">
        <v>220</v>
      </c>
      <c r="Y14" s="217" t="s">
        <v>221</v>
      </c>
      <c r="Z14" s="218"/>
      <c r="AA14" s="210" t="s">
        <v>217</v>
      </c>
      <c r="AB14" s="210" t="s">
        <v>222</v>
      </c>
      <c r="AC14" s="210" t="s">
        <v>218</v>
      </c>
      <c r="AD14" s="210" t="s">
        <v>219</v>
      </c>
    </row>
    <row r="15" spans="2:30">
      <c r="B15" s="219">
        <v>1</v>
      </c>
      <c r="C15" s="220" t="s">
        <v>47</v>
      </c>
      <c r="D15" s="410" t="s">
        <v>57</v>
      </c>
      <c r="E15" s="411"/>
      <c r="F15" s="222">
        <v>28</v>
      </c>
      <c r="G15" s="223"/>
      <c r="H15" s="223"/>
      <c r="I15" s="223">
        <v>28</v>
      </c>
      <c r="J15" s="223" t="s">
        <v>44</v>
      </c>
      <c r="K15" s="224">
        <v>5</v>
      </c>
      <c r="L15" s="219"/>
      <c r="M15" s="225"/>
      <c r="N15" s="225"/>
      <c r="O15" s="225"/>
      <c r="P15" s="225"/>
      <c r="Q15" s="226"/>
      <c r="S15" s="214">
        <f>IF(LEFT($D15,2)="DF",(SUM(F15:I15,L15:O15)),"")</f>
        <v>56</v>
      </c>
      <c r="T15" s="214" t="str">
        <f>IF(LEFT($D15,2)="DD",(SUM(F15:I15,L15:O15)),"")</f>
        <v/>
      </c>
      <c r="U15" s="214" t="str">
        <f>IF(LEFT($D15,2)="DS",(SUM(F15:I15,L15:O15)),"")</f>
        <v/>
      </c>
      <c r="V15" s="214" t="str">
        <f>IF(LEFT($D15,2)="DC",(SUM(F15:I15,L15:O15)),"")</f>
        <v/>
      </c>
      <c r="W15" s="214"/>
      <c r="X15" s="227">
        <f>SUM(S15:W15)</f>
        <v>56</v>
      </c>
      <c r="Y15" s="228"/>
      <c r="Z15" s="31"/>
      <c r="AA15" s="214">
        <f>IF(LEFT($D15,2)="DF",(SUM(F15,L15)),"")</f>
        <v>28</v>
      </c>
      <c r="AB15" s="214" t="str">
        <f>IF(LEFT($D15,2)="DD",(SUM(F15,L15)),"")</f>
        <v/>
      </c>
      <c r="AC15" s="214" t="str">
        <f>IF(LEFT($D15,2)="DS",(SUM(F15,L15)),"")</f>
        <v/>
      </c>
      <c r="AD15" s="214" t="str">
        <f>IF(LEFT($D15,2)="DC",(SUM(F15,L15)),"")</f>
        <v/>
      </c>
    </row>
    <row r="16" spans="2:30">
      <c r="B16" s="229">
        <v>2</v>
      </c>
      <c r="C16" s="230" t="s">
        <v>147</v>
      </c>
      <c r="D16" s="432" t="s">
        <v>58</v>
      </c>
      <c r="E16" s="433"/>
      <c r="F16" s="229">
        <v>28</v>
      </c>
      <c r="G16" s="232"/>
      <c r="H16" s="232"/>
      <c r="I16" s="232">
        <v>28</v>
      </c>
      <c r="J16" s="232" t="s">
        <v>44</v>
      </c>
      <c r="K16" s="233">
        <v>5</v>
      </c>
      <c r="L16" s="229"/>
      <c r="M16" s="232"/>
      <c r="N16" s="232"/>
      <c r="O16" s="232"/>
      <c r="P16" s="232"/>
      <c r="Q16" s="233"/>
      <c r="S16" s="214">
        <f t="shared" ref="S16:S30" si="0">IF(LEFT($D16,2)="DF",(SUM(F16:I16,L16:O16)),"")</f>
        <v>56</v>
      </c>
      <c r="T16" s="214" t="str">
        <f t="shared" ref="T16:T27" si="1">IF(LEFT($D16,2)="DD",(SUM(F16:I16,L16:O16)),"")</f>
        <v/>
      </c>
      <c r="U16" s="214" t="str">
        <f t="shared" ref="U16:U28" si="2">IF(LEFT($D16,2)="DS",(SUM(F16:I16,L16:O16)),"")</f>
        <v/>
      </c>
      <c r="V16" s="214" t="str">
        <f t="shared" ref="V16:V28" si="3">IF(LEFT($D16,2)="DC",(SUM(F16:I16,L16:O16)),"")</f>
        <v/>
      </c>
      <c r="W16" s="214"/>
      <c r="X16" s="227">
        <f t="shared" ref="X16:X27" si="4">SUM(S16:W16)</f>
        <v>56</v>
      </c>
      <c r="Y16" s="228"/>
      <c r="Z16" s="31"/>
      <c r="AA16" s="214">
        <f t="shared" ref="AA16:AA28" si="5">IF(LEFT($D16,2)="DF",(SUM(F16,L16)),"")</f>
        <v>28</v>
      </c>
      <c r="AB16" s="214" t="str">
        <f t="shared" ref="AB16:AB28" si="6">IF(LEFT($D16,2)="DD",(SUM(F16,L16)),"")</f>
        <v/>
      </c>
      <c r="AC16" s="214" t="str">
        <f t="shared" ref="AC16:AC28" si="7">IF(LEFT($D16,2)="DS",(SUM(F16,L16)),"")</f>
        <v/>
      </c>
      <c r="AD16" s="214" t="str">
        <f t="shared" ref="AD16:AD28" si="8">IF(LEFT($D16,2)="DC",(SUM(F16,L16)),"")</f>
        <v/>
      </c>
    </row>
    <row r="17" spans="2:30">
      <c r="B17" s="229">
        <v>3</v>
      </c>
      <c r="C17" s="230" t="s">
        <v>49</v>
      </c>
      <c r="D17" s="432" t="s">
        <v>162</v>
      </c>
      <c r="E17" s="433"/>
      <c r="F17" s="229">
        <v>14</v>
      </c>
      <c r="G17" s="232">
        <v>4</v>
      </c>
      <c r="H17" s="232">
        <v>10</v>
      </c>
      <c r="I17" s="232"/>
      <c r="J17" s="232" t="s">
        <v>44</v>
      </c>
      <c r="K17" s="233">
        <v>2</v>
      </c>
      <c r="L17" s="229"/>
      <c r="M17" s="232"/>
      <c r="N17" s="232"/>
      <c r="O17" s="232"/>
      <c r="P17" s="232"/>
      <c r="Q17" s="233"/>
      <c r="S17" s="214" t="str">
        <f t="shared" si="0"/>
        <v/>
      </c>
      <c r="T17" s="214" t="str">
        <f t="shared" si="1"/>
        <v/>
      </c>
      <c r="U17" s="214">
        <f t="shared" si="2"/>
        <v>28</v>
      </c>
      <c r="V17" s="214" t="str">
        <f t="shared" si="3"/>
        <v/>
      </c>
      <c r="W17" s="214"/>
      <c r="X17" s="227">
        <f t="shared" si="4"/>
        <v>28</v>
      </c>
      <c r="Y17" s="228"/>
      <c r="Z17" s="31"/>
      <c r="AA17" s="214" t="str">
        <f t="shared" si="5"/>
        <v/>
      </c>
      <c r="AB17" s="214" t="str">
        <f t="shared" si="6"/>
        <v/>
      </c>
      <c r="AC17" s="214">
        <f t="shared" si="7"/>
        <v>14</v>
      </c>
      <c r="AD17" s="214" t="str">
        <f t="shared" si="8"/>
        <v/>
      </c>
    </row>
    <row r="18" spans="2:30">
      <c r="B18" s="229">
        <v>4</v>
      </c>
      <c r="C18" s="230" t="s">
        <v>45</v>
      </c>
      <c r="D18" s="432" t="s">
        <v>59</v>
      </c>
      <c r="E18" s="433"/>
      <c r="F18" s="229">
        <v>28</v>
      </c>
      <c r="G18" s="232"/>
      <c r="H18" s="232"/>
      <c r="I18" s="232">
        <v>14</v>
      </c>
      <c r="J18" s="232" t="s">
        <v>5</v>
      </c>
      <c r="K18" s="233">
        <v>4</v>
      </c>
      <c r="L18" s="229"/>
      <c r="M18" s="232"/>
      <c r="N18" s="232"/>
      <c r="O18" s="232"/>
      <c r="P18" s="232"/>
      <c r="Q18" s="233"/>
      <c r="S18" s="214">
        <f t="shared" si="0"/>
        <v>42</v>
      </c>
      <c r="T18" s="214" t="str">
        <f t="shared" si="1"/>
        <v/>
      </c>
      <c r="U18" s="214" t="str">
        <f t="shared" si="2"/>
        <v/>
      </c>
      <c r="V18" s="214" t="str">
        <f t="shared" si="3"/>
        <v/>
      </c>
      <c r="W18" s="214"/>
      <c r="X18" s="227">
        <f t="shared" si="4"/>
        <v>42</v>
      </c>
      <c r="Y18" s="228"/>
      <c r="Z18" s="31"/>
      <c r="AA18" s="214">
        <f t="shared" si="5"/>
        <v>28</v>
      </c>
      <c r="AB18" s="214" t="str">
        <f t="shared" si="6"/>
        <v/>
      </c>
      <c r="AC18" s="214" t="str">
        <f t="shared" si="7"/>
        <v/>
      </c>
      <c r="AD18" s="214" t="str">
        <f t="shared" si="8"/>
        <v/>
      </c>
    </row>
    <row r="19" spans="2:30">
      <c r="B19" s="229">
        <v>5</v>
      </c>
      <c r="C19" s="230" t="s">
        <v>46</v>
      </c>
      <c r="D19" s="432" t="s">
        <v>60</v>
      </c>
      <c r="E19" s="433"/>
      <c r="F19" s="229">
        <v>28</v>
      </c>
      <c r="G19" s="232"/>
      <c r="H19" s="232"/>
      <c r="I19" s="232">
        <v>28</v>
      </c>
      <c r="J19" s="232" t="s">
        <v>44</v>
      </c>
      <c r="K19" s="233">
        <v>4</v>
      </c>
      <c r="L19" s="229"/>
      <c r="M19" s="232"/>
      <c r="N19" s="232"/>
      <c r="O19" s="232"/>
      <c r="P19" s="232"/>
      <c r="Q19" s="233"/>
      <c r="S19" s="214">
        <f t="shared" si="0"/>
        <v>56</v>
      </c>
      <c r="T19" s="214" t="str">
        <f t="shared" si="1"/>
        <v/>
      </c>
      <c r="U19" s="214" t="str">
        <f t="shared" si="2"/>
        <v/>
      </c>
      <c r="V19" s="214" t="str">
        <f t="shared" si="3"/>
        <v/>
      </c>
      <c r="W19" s="214"/>
      <c r="X19" s="227">
        <f t="shared" si="4"/>
        <v>56</v>
      </c>
      <c r="Y19" s="228"/>
      <c r="Z19" s="31"/>
      <c r="AA19" s="214">
        <f t="shared" si="5"/>
        <v>28</v>
      </c>
      <c r="AB19" s="214" t="str">
        <f t="shared" si="6"/>
        <v/>
      </c>
      <c r="AC19" s="214" t="str">
        <f t="shared" si="7"/>
        <v/>
      </c>
      <c r="AD19" s="214" t="str">
        <f t="shared" si="8"/>
        <v/>
      </c>
    </row>
    <row r="20" spans="2:30" s="235" customFormat="1">
      <c r="B20" s="229">
        <v>6</v>
      </c>
      <c r="C20" s="234" t="s">
        <v>161</v>
      </c>
      <c r="D20" s="432" t="s">
        <v>163</v>
      </c>
      <c r="E20" s="433"/>
      <c r="F20" s="229"/>
      <c r="G20" s="232"/>
      <c r="H20" s="232"/>
      <c r="I20" s="232">
        <v>28</v>
      </c>
      <c r="J20" s="223" t="s">
        <v>5</v>
      </c>
      <c r="K20" s="224">
        <v>4</v>
      </c>
      <c r="L20" s="229"/>
      <c r="M20" s="232"/>
      <c r="N20" s="232"/>
      <c r="O20" s="232"/>
      <c r="P20" s="232"/>
      <c r="Q20" s="233"/>
      <c r="S20" s="214">
        <f t="shared" si="0"/>
        <v>28</v>
      </c>
      <c r="T20" s="214" t="str">
        <f t="shared" si="1"/>
        <v/>
      </c>
      <c r="U20" s="214" t="str">
        <f t="shared" si="2"/>
        <v/>
      </c>
      <c r="V20" s="214" t="str">
        <f t="shared" si="3"/>
        <v/>
      </c>
      <c r="W20" s="214"/>
      <c r="X20" s="227">
        <f t="shared" si="4"/>
        <v>28</v>
      </c>
      <c r="Y20" s="228"/>
      <c r="Z20" s="31"/>
      <c r="AA20" s="214">
        <f t="shared" si="5"/>
        <v>0</v>
      </c>
      <c r="AB20" s="214" t="str">
        <f t="shared" si="6"/>
        <v/>
      </c>
      <c r="AC20" s="214" t="str">
        <f t="shared" si="7"/>
        <v/>
      </c>
      <c r="AD20" s="214" t="str">
        <f t="shared" si="8"/>
        <v/>
      </c>
    </row>
    <row r="21" spans="2:30" s="235" customFormat="1">
      <c r="B21" s="229">
        <v>7</v>
      </c>
      <c r="C21" s="230" t="s">
        <v>70</v>
      </c>
      <c r="D21" s="418" t="s">
        <v>164</v>
      </c>
      <c r="E21" s="419"/>
      <c r="F21" s="229"/>
      <c r="G21" s="232">
        <v>4</v>
      </c>
      <c r="H21" s="232">
        <v>10</v>
      </c>
      <c r="I21" s="232"/>
      <c r="J21" s="213" t="s">
        <v>152</v>
      </c>
      <c r="K21" s="233">
        <v>1</v>
      </c>
      <c r="L21" s="229"/>
      <c r="M21" s="232"/>
      <c r="N21" s="232"/>
      <c r="O21" s="232"/>
      <c r="P21" s="232"/>
      <c r="Q21" s="233"/>
      <c r="S21" s="214" t="str">
        <f t="shared" si="0"/>
        <v/>
      </c>
      <c r="T21" s="214" t="str">
        <f t="shared" si="1"/>
        <v/>
      </c>
      <c r="U21" s="214" t="str">
        <f t="shared" si="2"/>
        <v/>
      </c>
      <c r="V21" s="214">
        <f t="shared" si="3"/>
        <v>14</v>
      </c>
      <c r="W21" s="214"/>
      <c r="X21" s="227">
        <f t="shared" si="4"/>
        <v>14</v>
      </c>
      <c r="Y21" s="228"/>
      <c r="Z21" s="31"/>
      <c r="AA21" s="214" t="str">
        <f t="shared" si="5"/>
        <v/>
      </c>
      <c r="AB21" s="214" t="str">
        <f t="shared" si="6"/>
        <v/>
      </c>
      <c r="AC21" s="214" t="str">
        <f t="shared" si="7"/>
        <v/>
      </c>
      <c r="AD21" s="214">
        <f t="shared" si="8"/>
        <v>0</v>
      </c>
    </row>
    <row r="22" spans="2:30" s="235" customFormat="1">
      <c r="B22" s="229">
        <v>8</v>
      </c>
      <c r="C22" s="230" t="s">
        <v>377</v>
      </c>
      <c r="D22" s="418" t="s">
        <v>256</v>
      </c>
      <c r="E22" s="419"/>
      <c r="F22" s="229">
        <v>14</v>
      </c>
      <c r="G22" s="232">
        <v>4</v>
      </c>
      <c r="H22" s="232">
        <v>10</v>
      </c>
      <c r="I22" s="232"/>
      <c r="J22" s="213" t="s">
        <v>5</v>
      </c>
      <c r="K22" s="233">
        <v>3</v>
      </c>
      <c r="L22" s="229"/>
      <c r="M22" s="232"/>
      <c r="N22" s="232"/>
      <c r="O22" s="232"/>
      <c r="P22" s="232"/>
      <c r="Q22" s="233"/>
      <c r="S22" s="214" t="str">
        <f t="shared" si="0"/>
        <v/>
      </c>
      <c r="T22" s="214" t="str">
        <f t="shared" si="1"/>
        <v/>
      </c>
      <c r="U22" s="214" t="str">
        <f t="shared" si="2"/>
        <v/>
      </c>
      <c r="V22" s="214">
        <f t="shared" si="3"/>
        <v>28</v>
      </c>
      <c r="W22" s="214"/>
      <c r="X22" s="227">
        <f t="shared" si="4"/>
        <v>28</v>
      </c>
      <c r="Y22" s="236"/>
      <c r="Z22" s="237"/>
      <c r="AA22" s="214" t="str">
        <f t="shared" si="5"/>
        <v/>
      </c>
      <c r="AB22" s="214" t="str">
        <f t="shared" si="6"/>
        <v/>
      </c>
      <c r="AC22" s="214" t="str">
        <f t="shared" si="7"/>
        <v/>
      </c>
      <c r="AD22" s="214">
        <f t="shared" si="8"/>
        <v>14</v>
      </c>
    </row>
    <row r="23" spans="2:30">
      <c r="B23" s="229">
        <v>9</v>
      </c>
      <c r="C23" s="230" t="s">
        <v>48</v>
      </c>
      <c r="D23" s="432" t="s">
        <v>61</v>
      </c>
      <c r="E23" s="433"/>
      <c r="F23" s="229"/>
      <c r="G23" s="232"/>
      <c r="H23" s="232"/>
      <c r="I23" s="232"/>
      <c r="J23" s="232"/>
      <c r="K23" s="233"/>
      <c r="L23" s="229">
        <v>28</v>
      </c>
      <c r="M23" s="232"/>
      <c r="N23" s="232"/>
      <c r="O23" s="232">
        <v>28</v>
      </c>
      <c r="P23" s="232" t="s">
        <v>44</v>
      </c>
      <c r="Q23" s="233">
        <v>5</v>
      </c>
      <c r="S23" s="214">
        <f t="shared" si="0"/>
        <v>56</v>
      </c>
      <c r="T23" s="214" t="str">
        <f t="shared" si="1"/>
        <v/>
      </c>
      <c r="U23" s="214" t="str">
        <f t="shared" si="2"/>
        <v/>
      </c>
      <c r="V23" s="214" t="str">
        <f t="shared" si="3"/>
        <v/>
      </c>
      <c r="W23" s="214"/>
      <c r="X23" s="227">
        <f t="shared" si="4"/>
        <v>56</v>
      </c>
      <c r="Y23" s="228"/>
      <c r="Z23" s="31"/>
      <c r="AA23" s="214">
        <f t="shared" si="5"/>
        <v>28</v>
      </c>
      <c r="AB23" s="214" t="str">
        <f t="shared" si="6"/>
        <v/>
      </c>
      <c r="AC23" s="214" t="str">
        <f t="shared" si="7"/>
        <v/>
      </c>
      <c r="AD23" s="214" t="str">
        <f t="shared" si="8"/>
        <v/>
      </c>
    </row>
    <row r="24" spans="2:30">
      <c r="B24" s="229">
        <v>10</v>
      </c>
      <c r="C24" s="230" t="s">
        <v>50</v>
      </c>
      <c r="D24" s="432" t="s">
        <v>62</v>
      </c>
      <c r="E24" s="433"/>
      <c r="F24" s="229"/>
      <c r="G24" s="232"/>
      <c r="H24" s="232"/>
      <c r="I24" s="232"/>
      <c r="J24" s="232"/>
      <c r="K24" s="233"/>
      <c r="L24" s="229">
        <v>28</v>
      </c>
      <c r="M24" s="232"/>
      <c r="N24" s="232"/>
      <c r="O24" s="232">
        <v>28</v>
      </c>
      <c r="P24" s="232" t="s">
        <v>44</v>
      </c>
      <c r="Q24" s="233">
        <v>4</v>
      </c>
      <c r="S24" s="214">
        <f t="shared" si="0"/>
        <v>56</v>
      </c>
      <c r="T24" s="214" t="str">
        <f t="shared" si="1"/>
        <v/>
      </c>
      <c r="U24" s="214" t="str">
        <f t="shared" si="2"/>
        <v/>
      </c>
      <c r="V24" s="214" t="str">
        <f t="shared" si="3"/>
        <v/>
      </c>
      <c r="W24" s="214"/>
      <c r="X24" s="227">
        <f t="shared" si="4"/>
        <v>56</v>
      </c>
      <c r="Y24" s="228"/>
      <c r="Z24" s="31"/>
      <c r="AA24" s="214">
        <f t="shared" si="5"/>
        <v>28</v>
      </c>
      <c r="AB24" s="214" t="str">
        <f t="shared" si="6"/>
        <v/>
      </c>
      <c r="AC24" s="214" t="str">
        <f t="shared" si="7"/>
        <v/>
      </c>
      <c r="AD24" s="214" t="str">
        <f t="shared" si="8"/>
        <v/>
      </c>
    </row>
    <row r="25" spans="2:30">
      <c r="B25" s="229">
        <v>11</v>
      </c>
      <c r="C25" s="230" t="s">
        <v>148</v>
      </c>
      <c r="D25" s="432" t="s">
        <v>63</v>
      </c>
      <c r="E25" s="433"/>
      <c r="F25" s="229"/>
      <c r="G25" s="232"/>
      <c r="H25" s="232"/>
      <c r="I25" s="232"/>
      <c r="J25" s="232"/>
      <c r="K25" s="233"/>
      <c r="L25" s="229">
        <v>28</v>
      </c>
      <c r="M25" s="232"/>
      <c r="N25" s="232"/>
      <c r="O25" s="232">
        <v>28</v>
      </c>
      <c r="P25" s="232" t="s">
        <v>44</v>
      </c>
      <c r="Q25" s="233">
        <v>5</v>
      </c>
      <c r="S25" s="214">
        <f t="shared" si="0"/>
        <v>56</v>
      </c>
      <c r="T25" s="214" t="str">
        <f t="shared" si="1"/>
        <v/>
      </c>
      <c r="U25" s="214" t="str">
        <f t="shared" si="2"/>
        <v/>
      </c>
      <c r="V25" s="214" t="str">
        <f t="shared" si="3"/>
        <v/>
      </c>
      <c r="W25" s="214"/>
      <c r="X25" s="227">
        <f t="shared" si="4"/>
        <v>56</v>
      </c>
      <c r="Y25" s="228"/>
      <c r="Z25" s="31"/>
      <c r="AA25" s="214">
        <f t="shared" si="5"/>
        <v>28</v>
      </c>
      <c r="AB25" s="214" t="str">
        <f t="shared" si="6"/>
        <v/>
      </c>
      <c r="AC25" s="214" t="str">
        <f t="shared" si="7"/>
        <v/>
      </c>
      <c r="AD25" s="214" t="str">
        <f t="shared" si="8"/>
        <v/>
      </c>
    </row>
    <row r="26" spans="2:30">
      <c r="B26" s="229">
        <v>12</v>
      </c>
      <c r="C26" s="230" t="s">
        <v>51</v>
      </c>
      <c r="D26" s="432" t="s">
        <v>257</v>
      </c>
      <c r="E26" s="433"/>
      <c r="F26" s="229"/>
      <c r="G26" s="232"/>
      <c r="H26" s="232"/>
      <c r="I26" s="232"/>
      <c r="J26" s="232"/>
      <c r="K26" s="233"/>
      <c r="L26" s="229">
        <v>28</v>
      </c>
      <c r="M26" s="232">
        <v>8</v>
      </c>
      <c r="N26" s="232">
        <v>20</v>
      </c>
      <c r="O26" s="232"/>
      <c r="P26" s="232" t="s">
        <v>5</v>
      </c>
      <c r="Q26" s="233">
        <v>4</v>
      </c>
      <c r="S26" s="214">
        <f t="shared" si="0"/>
        <v>56</v>
      </c>
      <c r="T26" s="214" t="str">
        <f t="shared" si="1"/>
        <v/>
      </c>
      <c r="U26" s="214" t="str">
        <f t="shared" si="2"/>
        <v/>
      </c>
      <c r="V26" s="214" t="str">
        <f t="shared" si="3"/>
        <v/>
      </c>
      <c r="W26" s="214"/>
      <c r="X26" s="227">
        <f t="shared" si="4"/>
        <v>56</v>
      </c>
      <c r="Y26" s="228"/>
      <c r="Z26" s="31"/>
      <c r="AA26" s="214">
        <f t="shared" si="5"/>
        <v>28</v>
      </c>
      <c r="AB26" s="214" t="str">
        <f t="shared" si="6"/>
        <v/>
      </c>
      <c r="AC26" s="214" t="str">
        <f t="shared" si="7"/>
        <v/>
      </c>
      <c r="AD26" s="214" t="str">
        <f t="shared" si="8"/>
        <v/>
      </c>
    </row>
    <row r="27" spans="2:30">
      <c r="B27" s="229">
        <v>13</v>
      </c>
      <c r="C27" s="230" t="s">
        <v>71</v>
      </c>
      <c r="D27" s="418" t="s">
        <v>258</v>
      </c>
      <c r="E27" s="419"/>
      <c r="F27" s="229"/>
      <c r="G27" s="232"/>
      <c r="H27" s="232"/>
      <c r="I27" s="232"/>
      <c r="J27" s="232"/>
      <c r="K27" s="233"/>
      <c r="L27" s="238"/>
      <c r="M27" s="232">
        <v>4</v>
      </c>
      <c r="N27" s="232">
        <v>10</v>
      </c>
      <c r="O27" s="232"/>
      <c r="P27" s="213" t="s">
        <v>152</v>
      </c>
      <c r="Q27" s="233">
        <v>1</v>
      </c>
      <c r="S27" s="214" t="str">
        <f t="shared" si="0"/>
        <v/>
      </c>
      <c r="T27" s="214" t="str">
        <f t="shared" si="1"/>
        <v/>
      </c>
      <c r="U27" s="214" t="str">
        <f t="shared" si="2"/>
        <v/>
      </c>
      <c r="V27" s="214">
        <f t="shared" si="3"/>
        <v>14</v>
      </c>
      <c r="W27" s="214"/>
      <c r="X27" s="227">
        <f t="shared" si="4"/>
        <v>14</v>
      </c>
      <c r="Z27" s="31"/>
      <c r="AA27" s="214" t="str">
        <f t="shared" si="5"/>
        <v/>
      </c>
      <c r="AB27" s="214" t="str">
        <f t="shared" si="6"/>
        <v/>
      </c>
      <c r="AC27" s="214" t="str">
        <f t="shared" si="7"/>
        <v/>
      </c>
      <c r="AD27" s="214">
        <f t="shared" si="8"/>
        <v>0</v>
      </c>
    </row>
    <row r="28" spans="2:30" ht="12.6" thickBot="1">
      <c r="B28" s="239">
        <v>14</v>
      </c>
      <c r="C28" s="240" t="s">
        <v>230</v>
      </c>
      <c r="D28" s="420" t="s">
        <v>259</v>
      </c>
      <c r="E28" s="421"/>
      <c r="F28" s="229"/>
      <c r="G28" s="232"/>
      <c r="H28" s="232"/>
      <c r="I28" s="232"/>
      <c r="J28" s="232"/>
      <c r="K28" s="233"/>
      <c r="L28" s="501" t="s">
        <v>378</v>
      </c>
      <c r="M28" s="502"/>
      <c r="N28" s="502"/>
      <c r="O28" s="503"/>
      <c r="P28" s="232" t="s">
        <v>5</v>
      </c>
      <c r="Q28" s="244">
        <v>3</v>
      </c>
      <c r="S28" s="214" t="str">
        <f t="shared" si="0"/>
        <v/>
      </c>
      <c r="T28" s="214">
        <v>60</v>
      </c>
      <c r="U28" s="214" t="str">
        <f t="shared" si="2"/>
        <v/>
      </c>
      <c r="V28" s="214" t="str">
        <f t="shared" si="3"/>
        <v/>
      </c>
      <c r="X28" s="18">
        <v>60</v>
      </c>
      <c r="AA28" s="214" t="str">
        <f t="shared" si="5"/>
        <v/>
      </c>
      <c r="AB28" s="214">
        <f t="shared" si="6"/>
        <v>0</v>
      </c>
      <c r="AC28" s="214" t="str">
        <f t="shared" si="7"/>
        <v/>
      </c>
      <c r="AD28" s="214" t="str">
        <f t="shared" si="8"/>
        <v/>
      </c>
    </row>
    <row r="29" spans="2:30">
      <c r="B29" s="441" t="s">
        <v>379</v>
      </c>
      <c r="C29" s="442"/>
      <c r="D29" s="442"/>
      <c r="E29" s="504"/>
      <c r="F29" s="246">
        <f>SUM(F15:F27)</f>
        <v>140</v>
      </c>
      <c r="G29" s="246">
        <f>SUM(G15:G27)</f>
        <v>12</v>
      </c>
      <c r="H29" s="246">
        <f>SUM(H15:H27)</f>
        <v>30</v>
      </c>
      <c r="I29" s="246">
        <f>SUM(I15:I27)</f>
        <v>126</v>
      </c>
      <c r="J29" s="445" t="s">
        <v>117</v>
      </c>
      <c r="K29" s="447">
        <f>SUM(K15:K28)-K21</f>
        <v>27</v>
      </c>
      <c r="L29" s="247">
        <f>SUM(L15:L28)</f>
        <v>112</v>
      </c>
      <c r="M29" s="248">
        <f>SUM(M15:M28)</f>
        <v>12</v>
      </c>
      <c r="N29" s="248">
        <f>SUM(N15:N28)</f>
        <v>30</v>
      </c>
      <c r="O29" s="248">
        <f>SUM(O15:O27)</f>
        <v>84</v>
      </c>
      <c r="P29" s="445" t="s">
        <v>200</v>
      </c>
      <c r="Q29" s="447">
        <f>SUM(Q15:Q28)-Q27</f>
        <v>21</v>
      </c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</row>
    <row r="30" spans="2:30" ht="12.6" thickBot="1">
      <c r="B30" s="443"/>
      <c r="C30" s="444"/>
      <c r="D30" s="444"/>
      <c r="E30" s="505"/>
      <c r="F30" s="449">
        <f>SUM(F29:I29)</f>
        <v>308</v>
      </c>
      <c r="G30" s="450"/>
      <c r="H30" s="450"/>
      <c r="I30" s="450"/>
      <c r="J30" s="446" t="s">
        <v>53</v>
      </c>
      <c r="K30" s="448"/>
      <c r="L30" s="506">
        <f>SUM(L29:O29)</f>
        <v>238</v>
      </c>
      <c r="M30" s="507"/>
      <c r="N30" s="507"/>
      <c r="O30" s="507"/>
      <c r="P30" s="446"/>
      <c r="Q30" s="448"/>
      <c r="S30" s="249" t="str">
        <f t="shared" si="0"/>
        <v/>
      </c>
    </row>
    <row r="31" spans="2:30" ht="12.6" thickBot="1">
      <c r="B31" s="250"/>
      <c r="C31" s="251"/>
      <c r="D31" s="252"/>
      <c r="E31" s="253"/>
      <c r="F31" s="254"/>
      <c r="G31" s="254"/>
      <c r="H31" s="254"/>
      <c r="I31" s="254"/>
      <c r="J31" s="254"/>
      <c r="K31" s="254"/>
      <c r="L31" s="35"/>
      <c r="M31" s="35"/>
      <c r="N31" s="35"/>
      <c r="O31" s="251"/>
      <c r="P31" s="250"/>
      <c r="Q31" s="35"/>
    </row>
    <row r="32" spans="2:30" ht="12.75" customHeight="1">
      <c r="B32" s="461" t="s">
        <v>6</v>
      </c>
      <c r="C32" s="455" t="s">
        <v>380</v>
      </c>
      <c r="D32" s="422" t="s">
        <v>367</v>
      </c>
      <c r="E32" s="423"/>
      <c r="F32" s="454" t="s">
        <v>368</v>
      </c>
      <c r="G32" s="455"/>
      <c r="H32" s="455"/>
      <c r="I32" s="455"/>
      <c r="J32" s="456" t="s">
        <v>369</v>
      </c>
      <c r="K32" s="451" t="s">
        <v>370</v>
      </c>
      <c r="L32" s="454" t="s">
        <v>371</v>
      </c>
      <c r="M32" s="455"/>
      <c r="N32" s="455"/>
      <c r="O32" s="455"/>
      <c r="P32" s="456" t="s">
        <v>369</v>
      </c>
      <c r="Q32" s="451" t="s">
        <v>370</v>
      </c>
    </row>
    <row r="33" spans="2:30" ht="27" customHeight="1">
      <c r="B33" s="462"/>
      <c r="C33" s="464"/>
      <c r="D33" s="424"/>
      <c r="E33" s="425"/>
      <c r="F33" s="459" t="s">
        <v>372</v>
      </c>
      <c r="G33" s="460"/>
      <c r="H33" s="460"/>
      <c r="I33" s="460"/>
      <c r="J33" s="457"/>
      <c r="K33" s="452"/>
      <c r="L33" s="459" t="s">
        <v>372</v>
      </c>
      <c r="M33" s="460"/>
      <c r="N33" s="460"/>
      <c r="O33" s="460"/>
      <c r="P33" s="457"/>
      <c r="Q33" s="452"/>
    </row>
    <row r="34" spans="2:30" ht="18.55" customHeight="1" thickBot="1">
      <c r="B34" s="463"/>
      <c r="C34" s="465"/>
      <c r="D34" s="426"/>
      <c r="E34" s="427"/>
      <c r="F34" s="215" t="s">
        <v>373</v>
      </c>
      <c r="G34" s="216" t="s">
        <v>374</v>
      </c>
      <c r="H34" s="216" t="s">
        <v>375</v>
      </c>
      <c r="I34" s="216" t="s">
        <v>376</v>
      </c>
      <c r="J34" s="458"/>
      <c r="K34" s="453"/>
      <c r="L34" s="215" t="s">
        <v>373</v>
      </c>
      <c r="M34" s="216" t="s">
        <v>374</v>
      </c>
      <c r="N34" s="216" t="s">
        <v>375</v>
      </c>
      <c r="O34" s="216" t="s">
        <v>376</v>
      </c>
      <c r="P34" s="458"/>
      <c r="Q34" s="453"/>
    </row>
    <row r="35" spans="2:30" ht="12.75" customHeight="1">
      <c r="B35" s="255">
        <v>15</v>
      </c>
      <c r="C35" s="256" t="s">
        <v>228</v>
      </c>
      <c r="D35" s="428" t="s">
        <v>260</v>
      </c>
      <c r="E35" s="429"/>
      <c r="F35" s="485"/>
      <c r="G35" s="487"/>
      <c r="H35" s="487"/>
      <c r="I35" s="487"/>
      <c r="J35" s="487"/>
      <c r="K35" s="489"/>
      <c r="L35" s="491">
        <v>14</v>
      </c>
      <c r="M35" s="493"/>
      <c r="N35" s="493"/>
      <c r="O35" s="493">
        <v>28</v>
      </c>
      <c r="P35" s="493" t="s">
        <v>5</v>
      </c>
      <c r="Q35" s="495">
        <v>3</v>
      </c>
      <c r="S35" s="214">
        <f>IF(LEFT($D35,2)="DF",(SUM(F35:I35,L35:O35)),"")</f>
        <v>42</v>
      </c>
      <c r="T35" s="214" t="str">
        <f>IF(LEFT($D35,2)="DD",(SUM(F35:I35,L35:O35)),"")</f>
        <v/>
      </c>
      <c r="U35" s="214" t="str">
        <f>IF(LEFT($D35,2)="DS",(SUM(F35:I35,L35:O35)),"")</f>
        <v/>
      </c>
      <c r="V35" s="214" t="str">
        <f>IF(LEFT($D35,2)="DC",(SUM(F35:I35,L35:O35)),"")</f>
        <v/>
      </c>
      <c r="W35" s="214"/>
      <c r="X35" s="227"/>
      <c r="Y35" s="228">
        <f>SUM(S35:W35)</f>
        <v>42</v>
      </c>
      <c r="Z35" s="31"/>
      <c r="AA35" s="214">
        <f>IF(LEFT($D35,2)="DF",(SUM(F35,L35)),"")</f>
        <v>14</v>
      </c>
      <c r="AB35" s="214" t="str">
        <f>IF(LEFT($D35,2)="DD",(SUM(F35,L35)),"")</f>
        <v/>
      </c>
      <c r="AC35" s="214" t="str">
        <f>IF(LEFT($D35,2)="DS",(SUM(F35,L35)),"")</f>
        <v/>
      </c>
      <c r="AD35" s="214" t="str">
        <f>IF(LEFT($D35,2)="DC",(SUM(F35,L35)),"")</f>
        <v/>
      </c>
    </row>
    <row r="36" spans="2:30" ht="12.75" customHeight="1" thickBot="1">
      <c r="B36" s="257">
        <v>16</v>
      </c>
      <c r="C36" s="258" t="s">
        <v>229</v>
      </c>
      <c r="D36" s="430" t="s">
        <v>197</v>
      </c>
      <c r="E36" s="431"/>
      <c r="F36" s="497"/>
      <c r="G36" s="498"/>
      <c r="H36" s="498"/>
      <c r="I36" s="498"/>
      <c r="J36" s="498"/>
      <c r="K36" s="499"/>
      <c r="L36" s="492"/>
      <c r="M36" s="494"/>
      <c r="N36" s="494"/>
      <c r="O36" s="494"/>
      <c r="P36" s="494"/>
      <c r="Q36" s="496"/>
      <c r="S36" s="214">
        <f t="shared" ref="S36:S44" si="9">IF(LEFT($D36,2)="DF",(SUM(F36:I36,L36:O36)),"")</f>
        <v>0</v>
      </c>
      <c r="T36" s="214" t="str">
        <f t="shared" ref="T36:T44" si="10">IF(LEFT($D36,2)="DD",(SUM(F36:I36,L36:O36)),"")</f>
        <v/>
      </c>
      <c r="U36" s="214" t="str">
        <f t="shared" ref="U36:U44" si="11">IF(LEFT($D36,2)="DS",(SUM(F36:I36,L36:O36)),"")</f>
        <v/>
      </c>
      <c r="V36" s="214" t="str">
        <f t="shared" ref="V36:V44" si="12">IF(LEFT($D36,2)="DC",(SUM(F36:I36,L36:O36)),"")</f>
        <v/>
      </c>
      <c r="W36" s="214"/>
      <c r="X36" s="227"/>
      <c r="Y36" s="228">
        <f t="shared" ref="Y36:Y44" si="13">SUM(S36:W36)</f>
        <v>0</v>
      </c>
      <c r="Z36" s="31"/>
      <c r="AA36" s="214">
        <f t="shared" ref="AA36:AA44" si="14">IF(LEFT($D36,2)="DF",(SUM(F36,L36)),"")</f>
        <v>0</v>
      </c>
      <c r="AB36" s="214" t="str">
        <f t="shared" ref="AB36:AB44" si="15">IF(LEFT($D36,2)="DD",(SUM(F36,L36)),"")</f>
        <v/>
      </c>
      <c r="AC36" s="214" t="str">
        <f t="shared" ref="AC36:AC44" si="16">IF(LEFT($D36,2)="DS",(SUM(F36,L36)),"")</f>
        <v/>
      </c>
      <c r="AD36" s="214" t="str">
        <f t="shared" ref="AD36:AD44" si="17">IF(LEFT($D36,2)="DC",(SUM(F36,L36)),"")</f>
        <v/>
      </c>
    </row>
    <row r="37" spans="2:30" ht="12.75" customHeight="1">
      <c r="B37" s="255">
        <v>17</v>
      </c>
      <c r="C37" s="256" t="s">
        <v>166</v>
      </c>
      <c r="D37" s="428" t="s">
        <v>167</v>
      </c>
      <c r="E37" s="429"/>
      <c r="F37" s="485"/>
      <c r="G37" s="487"/>
      <c r="H37" s="487"/>
      <c r="I37" s="487"/>
      <c r="J37" s="487"/>
      <c r="K37" s="489"/>
      <c r="L37" s="491">
        <v>14</v>
      </c>
      <c r="M37" s="493"/>
      <c r="N37" s="493"/>
      <c r="O37" s="493">
        <v>14</v>
      </c>
      <c r="P37" s="493" t="s">
        <v>44</v>
      </c>
      <c r="Q37" s="495">
        <v>3</v>
      </c>
      <c r="S37" s="214">
        <f t="shared" si="9"/>
        <v>28</v>
      </c>
      <c r="T37" s="214" t="str">
        <f t="shared" si="10"/>
        <v/>
      </c>
      <c r="U37" s="214" t="str">
        <f t="shared" si="11"/>
        <v/>
      </c>
      <c r="V37" s="214" t="str">
        <f t="shared" si="12"/>
        <v/>
      </c>
      <c r="W37" s="214"/>
      <c r="X37" s="227"/>
      <c r="Y37" s="228">
        <f t="shared" si="13"/>
        <v>28</v>
      </c>
      <c r="Z37" s="31"/>
      <c r="AA37" s="214">
        <f t="shared" si="14"/>
        <v>14</v>
      </c>
      <c r="AB37" s="214" t="str">
        <f t="shared" si="15"/>
        <v/>
      </c>
      <c r="AC37" s="214" t="str">
        <f t="shared" si="16"/>
        <v/>
      </c>
      <c r="AD37" s="214" t="str">
        <f t="shared" si="17"/>
        <v/>
      </c>
    </row>
    <row r="38" spans="2:30" ht="12.75" customHeight="1" thickBot="1">
      <c r="B38" s="257">
        <v>18</v>
      </c>
      <c r="C38" s="259" t="s">
        <v>52</v>
      </c>
      <c r="D38" s="408" t="s">
        <v>261</v>
      </c>
      <c r="E38" s="409"/>
      <c r="F38" s="497"/>
      <c r="G38" s="498"/>
      <c r="H38" s="498"/>
      <c r="I38" s="498"/>
      <c r="J38" s="498"/>
      <c r="K38" s="499"/>
      <c r="L38" s="492"/>
      <c r="M38" s="494"/>
      <c r="N38" s="494"/>
      <c r="O38" s="494"/>
      <c r="P38" s="494"/>
      <c r="Q38" s="496"/>
      <c r="S38" s="214">
        <f t="shared" si="9"/>
        <v>0</v>
      </c>
      <c r="T38" s="214" t="str">
        <f t="shared" si="10"/>
        <v/>
      </c>
      <c r="U38" s="214" t="str">
        <f t="shared" si="11"/>
        <v/>
      </c>
      <c r="V38" s="214" t="str">
        <f t="shared" si="12"/>
        <v/>
      </c>
      <c r="W38" s="214"/>
      <c r="X38" s="227"/>
      <c r="Y38" s="228">
        <f t="shared" si="13"/>
        <v>0</v>
      </c>
      <c r="Z38" s="31"/>
      <c r="AA38" s="214">
        <f t="shared" si="14"/>
        <v>0</v>
      </c>
      <c r="AB38" s="214" t="str">
        <f t="shared" si="15"/>
        <v/>
      </c>
      <c r="AC38" s="214" t="str">
        <f t="shared" si="16"/>
        <v/>
      </c>
      <c r="AD38" s="214" t="str">
        <f t="shared" si="17"/>
        <v/>
      </c>
    </row>
    <row r="39" spans="2:30" ht="12.75" customHeight="1">
      <c r="B39" s="255">
        <v>19</v>
      </c>
      <c r="C39" s="260" t="s">
        <v>193</v>
      </c>
      <c r="D39" s="410" t="s">
        <v>262</v>
      </c>
      <c r="E39" s="411"/>
      <c r="F39" s="485"/>
      <c r="G39" s="487">
        <v>8</v>
      </c>
      <c r="H39" s="487">
        <v>20</v>
      </c>
      <c r="I39" s="487"/>
      <c r="J39" s="487" t="s">
        <v>5</v>
      </c>
      <c r="K39" s="489">
        <v>3</v>
      </c>
      <c r="L39" s="491"/>
      <c r="M39" s="493"/>
      <c r="N39" s="493"/>
      <c r="O39" s="493"/>
      <c r="P39" s="493"/>
      <c r="Q39" s="495"/>
      <c r="S39" s="214" t="str">
        <f t="shared" si="9"/>
        <v/>
      </c>
      <c r="T39" s="214" t="str">
        <f t="shared" si="10"/>
        <v/>
      </c>
      <c r="U39" s="214" t="str">
        <f t="shared" si="11"/>
        <v/>
      </c>
      <c r="V39" s="214">
        <f t="shared" si="12"/>
        <v>28</v>
      </c>
      <c r="W39" s="214"/>
      <c r="X39" s="227"/>
      <c r="Y39" s="228">
        <f t="shared" si="13"/>
        <v>28</v>
      </c>
      <c r="Z39" s="31"/>
      <c r="AA39" s="214" t="str">
        <f t="shared" si="14"/>
        <v/>
      </c>
      <c r="AB39" s="214" t="str">
        <f t="shared" si="15"/>
        <v/>
      </c>
      <c r="AC39" s="214" t="str">
        <f t="shared" si="16"/>
        <v/>
      </c>
      <c r="AD39" s="214">
        <f t="shared" si="17"/>
        <v>0</v>
      </c>
    </row>
    <row r="40" spans="2:30" ht="12.75" customHeight="1" thickBot="1">
      <c r="B40" s="261">
        <v>20</v>
      </c>
      <c r="C40" s="259" t="s">
        <v>194</v>
      </c>
      <c r="D40" s="408" t="s">
        <v>198</v>
      </c>
      <c r="E40" s="409"/>
      <c r="F40" s="497"/>
      <c r="G40" s="498"/>
      <c r="H40" s="498"/>
      <c r="I40" s="498"/>
      <c r="J40" s="498"/>
      <c r="K40" s="499"/>
      <c r="L40" s="492"/>
      <c r="M40" s="494"/>
      <c r="N40" s="494"/>
      <c r="O40" s="494"/>
      <c r="P40" s="494"/>
      <c r="Q40" s="496"/>
      <c r="S40" s="214" t="str">
        <f t="shared" si="9"/>
        <v/>
      </c>
      <c r="T40" s="214" t="str">
        <f t="shared" si="10"/>
        <v/>
      </c>
      <c r="U40" s="214" t="str">
        <f t="shared" si="11"/>
        <v/>
      </c>
      <c r="V40" s="214">
        <f t="shared" si="12"/>
        <v>0</v>
      </c>
      <c r="W40" s="214"/>
      <c r="X40" s="227"/>
      <c r="Y40" s="228">
        <f t="shared" si="13"/>
        <v>0</v>
      </c>
      <c r="Z40" s="31"/>
      <c r="AA40" s="214" t="str">
        <f t="shared" si="14"/>
        <v/>
      </c>
      <c r="AB40" s="214" t="str">
        <f t="shared" si="15"/>
        <v/>
      </c>
      <c r="AC40" s="214" t="str">
        <f t="shared" si="16"/>
        <v/>
      </c>
      <c r="AD40" s="214">
        <f t="shared" si="17"/>
        <v>0</v>
      </c>
    </row>
    <row r="41" spans="2:30" ht="12.75" customHeight="1">
      <c r="B41" s="262">
        <v>21</v>
      </c>
      <c r="C41" s="263" t="s">
        <v>196</v>
      </c>
      <c r="D41" s="410" t="s">
        <v>263</v>
      </c>
      <c r="E41" s="411"/>
      <c r="F41" s="485"/>
      <c r="G41" s="487"/>
      <c r="H41" s="487"/>
      <c r="I41" s="487"/>
      <c r="J41" s="487"/>
      <c r="K41" s="489"/>
      <c r="L41" s="485"/>
      <c r="M41" s="487">
        <v>8</v>
      </c>
      <c r="N41" s="487">
        <v>20</v>
      </c>
      <c r="O41" s="487"/>
      <c r="P41" s="487" t="s">
        <v>5</v>
      </c>
      <c r="Q41" s="489">
        <v>3</v>
      </c>
      <c r="S41" s="214" t="str">
        <f t="shared" si="9"/>
        <v/>
      </c>
      <c r="T41" s="214" t="str">
        <f t="shared" si="10"/>
        <v/>
      </c>
      <c r="U41" s="214" t="str">
        <f t="shared" si="11"/>
        <v/>
      </c>
      <c r="V41" s="214">
        <f t="shared" si="12"/>
        <v>28</v>
      </c>
      <c r="W41" s="214"/>
      <c r="X41" s="227"/>
      <c r="Y41" s="228">
        <f t="shared" si="13"/>
        <v>28</v>
      </c>
      <c r="Z41" s="31"/>
      <c r="AA41" s="214" t="str">
        <f t="shared" si="14"/>
        <v/>
      </c>
      <c r="AB41" s="214" t="str">
        <f t="shared" si="15"/>
        <v/>
      </c>
      <c r="AC41" s="214" t="str">
        <f t="shared" si="16"/>
        <v/>
      </c>
      <c r="AD41" s="214">
        <f t="shared" si="17"/>
        <v>0</v>
      </c>
    </row>
    <row r="42" spans="2:30" ht="12.6" thickBot="1">
      <c r="B42" s="257">
        <v>22</v>
      </c>
      <c r="C42" s="259" t="s">
        <v>195</v>
      </c>
      <c r="D42" s="408" t="s">
        <v>199</v>
      </c>
      <c r="E42" s="409"/>
      <c r="F42" s="486"/>
      <c r="G42" s="488"/>
      <c r="H42" s="488"/>
      <c r="I42" s="488"/>
      <c r="J42" s="488"/>
      <c r="K42" s="490"/>
      <c r="L42" s="486"/>
      <c r="M42" s="488"/>
      <c r="N42" s="488"/>
      <c r="O42" s="488"/>
      <c r="P42" s="488"/>
      <c r="Q42" s="490"/>
      <c r="S42" s="214" t="str">
        <f t="shared" si="9"/>
        <v/>
      </c>
      <c r="T42" s="214" t="str">
        <f t="shared" si="10"/>
        <v/>
      </c>
      <c r="U42" s="214" t="str">
        <f t="shared" si="11"/>
        <v/>
      </c>
      <c r="V42" s="214">
        <f t="shared" si="12"/>
        <v>0</v>
      </c>
      <c r="W42" s="214"/>
      <c r="X42" s="227"/>
      <c r="Y42" s="228">
        <f t="shared" si="13"/>
        <v>0</v>
      </c>
      <c r="Z42" s="31"/>
      <c r="AA42" s="214" t="str">
        <f t="shared" si="14"/>
        <v/>
      </c>
      <c r="AB42" s="214" t="str">
        <f t="shared" si="15"/>
        <v/>
      </c>
      <c r="AC42" s="214" t="str">
        <f t="shared" si="16"/>
        <v/>
      </c>
      <c r="AD42" s="214">
        <f t="shared" si="17"/>
        <v>0</v>
      </c>
    </row>
    <row r="43" spans="2:30">
      <c r="B43" s="441" t="s">
        <v>379</v>
      </c>
      <c r="C43" s="442"/>
      <c r="D43" s="442"/>
      <c r="E43" s="442"/>
      <c r="F43" s="264">
        <f>SUM(F35:F42)</f>
        <v>0</v>
      </c>
      <c r="G43" s="265">
        <f>SUM(G35:G42)</f>
        <v>8</v>
      </c>
      <c r="H43" s="265">
        <f>SUM(H35:H42)</f>
        <v>20</v>
      </c>
      <c r="I43" s="265">
        <f>SUM(I35:I42)</f>
        <v>0</v>
      </c>
      <c r="J43" s="476" t="s">
        <v>54</v>
      </c>
      <c r="K43" s="474">
        <f>SUM(K35:K42)</f>
        <v>3</v>
      </c>
      <c r="L43" s="266">
        <f>SUM(L35:L42)</f>
        <v>28</v>
      </c>
      <c r="M43" s="265">
        <f>SUM(M35:M42)</f>
        <v>8</v>
      </c>
      <c r="N43" s="265">
        <f>SUM(N35:N42)</f>
        <v>20</v>
      </c>
      <c r="O43" s="265">
        <f>SUM(O35:O42)</f>
        <v>42</v>
      </c>
      <c r="P43" s="480" t="s">
        <v>201</v>
      </c>
      <c r="Q43" s="481">
        <f>SUM(Q35:Q42)</f>
        <v>9</v>
      </c>
      <c r="S43" s="214" t="str">
        <f t="shared" si="9"/>
        <v/>
      </c>
      <c r="T43" s="214" t="str">
        <f t="shared" si="10"/>
        <v/>
      </c>
      <c r="U43" s="214" t="str">
        <f t="shared" si="11"/>
        <v/>
      </c>
      <c r="V43" s="214" t="str">
        <f t="shared" si="12"/>
        <v/>
      </c>
      <c r="W43" s="214"/>
      <c r="X43" s="227"/>
      <c r="Y43" s="228">
        <f t="shared" si="13"/>
        <v>0</v>
      </c>
      <c r="Z43" s="31"/>
      <c r="AA43" s="214" t="str">
        <f t="shared" si="14"/>
        <v/>
      </c>
      <c r="AB43" s="214" t="str">
        <f t="shared" si="15"/>
        <v/>
      </c>
      <c r="AC43" s="214" t="str">
        <f t="shared" si="16"/>
        <v/>
      </c>
      <c r="AD43" s="214" t="str">
        <f t="shared" si="17"/>
        <v/>
      </c>
    </row>
    <row r="44" spans="2:30" ht="12.6" thickBot="1">
      <c r="B44" s="443"/>
      <c r="C44" s="444"/>
      <c r="D44" s="444"/>
      <c r="E44" s="444"/>
      <c r="F44" s="482">
        <f>SUM(F43:I43)</f>
        <v>28</v>
      </c>
      <c r="G44" s="483"/>
      <c r="H44" s="483"/>
      <c r="I44" s="483"/>
      <c r="J44" s="477"/>
      <c r="K44" s="475"/>
      <c r="L44" s="484">
        <f>SUM(L43:O43)</f>
        <v>98</v>
      </c>
      <c r="M44" s="483"/>
      <c r="N44" s="483"/>
      <c r="O44" s="483"/>
      <c r="P44" s="446"/>
      <c r="Q44" s="448"/>
      <c r="S44" s="214" t="str">
        <f t="shared" si="9"/>
        <v/>
      </c>
      <c r="T44" s="214" t="str">
        <f t="shared" si="10"/>
        <v/>
      </c>
      <c r="U44" s="214" t="str">
        <f t="shared" si="11"/>
        <v/>
      </c>
      <c r="V44" s="214" t="str">
        <f t="shared" si="12"/>
        <v/>
      </c>
      <c r="W44" s="214"/>
      <c r="X44" s="227"/>
      <c r="Y44" s="228">
        <f t="shared" si="13"/>
        <v>0</v>
      </c>
      <c r="Z44" s="31"/>
      <c r="AA44" s="214" t="str">
        <f t="shared" si="14"/>
        <v/>
      </c>
      <c r="AB44" s="214" t="str">
        <f t="shared" si="15"/>
        <v/>
      </c>
      <c r="AC44" s="214" t="str">
        <f t="shared" si="16"/>
        <v/>
      </c>
      <c r="AD44" s="214" t="str">
        <f t="shared" si="17"/>
        <v/>
      </c>
    </row>
    <row r="45" spans="2:30" ht="12.6" thickBot="1">
      <c r="B45" s="245"/>
      <c r="C45" s="245"/>
      <c r="D45" s="245"/>
      <c r="E45" s="245"/>
      <c r="F45" s="245"/>
      <c r="G45" s="245"/>
      <c r="H45" s="245"/>
      <c r="I45" s="245"/>
      <c r="J45" s="267"/>
      <c r="K45" s="245"/>
      <c r="L45" s="245"/>
      <c r="M45" s="245"/>
      <c r="N45" s="245"/>
      <c r="O45" s="245"/>
      <c r="P45" s="267"/>
      <c r="Q45" s="245"/>
    </row>
    <row r="46" spans="2:30" ht="12.75" customHeight="1">
      <c r="B46" s="466" t="s">
        <v>12</v>
      </c>
      <c r="C46" s="467"/>
      <c r="D46" s="467"/>
      <c r="E46" s="468"/>
      <c r="F46" s="264">
        <f>F29+F43</f>
        <v>140</v>
      </c>
      <c r="G46" s="265">
        <f>G29+G43</f>
        <v>20</v>
      </c>
      <c r="H46" s="265">
        <f>H29+H43</f>
        <v>50</v>
      </c>
      <c r="I46" s="265">
        <f>I29+I43</f>
        <v>126</v>
      </c>
      <c r="J46" s="472" t="s">
        <v>168</v>
      </c>
      <c r="K46" s="474">
        <f>K29+K43</f>
        <v>30</v>
      </c>
      <c r="L46" s="264">
        <f>L29+L43</f>
        <v>140</v>
      </c>
      <c r="M46" s="265">
        <f>M29+M43</f>
        <v>20</v>
      </c>
      <c r="N46" s="265">
        <f>N29+N43</f>
        <v>50</v>
      </c>
      <c r="O46" s="265">
        <f>O29+O43</f>
        <v>126</v>
      </c>
      <c r="P46" s="476" t="s">
        <v>168</v>
      </c>
      <c r="Q46" s="474">
        <f>Q29+Q43</f>
        <v>30</v>
      </c>
    </row>
    <row r="47" spans="2:30" ht="12.6" thickBot="1">
      <c r="B47" s="469"/>
      <c r="C47" s="470"/>
      <c r="D47" s="470"/>
      <c r="E47" s="471"/>
      <c r="F47" s="478">
        <f>SUM(F46:I46)</f>
        <v>336</v>
      </c>
      <c r="G47" s="479"/>
      <c r="H47" s="479"/>
      <c r="I47" s="479"/>
      <c r="J47" s="473"/>
      <c r="K47" s="475"/>
      <c r="L47" s="478">
        <f>SUM(L46:O46)</f>
        <v>336</v>
      </c>
      <c r="M47" s="479"/>
      <c r="N47" s="479"/>
      <c r="O47" s="479"/>
      <c r="P47" s="477"/>
      <c r="Q47" s="475"/>
    </row>
    <row r="48" spans="2:30" ht="12.6" thickBot="1">
      <c r="B48" s="252"/>
      <c r="C48" s="268"/>
      <c r="D48" s="269"/>
      <c r="E48" s="269"/>
      <c r="F48" s="252"/>
      <c r="G48" s="252"/>
      <c r="H48" s="252"/>
      <c r="I48" s="252"/>
      <c r="J48" s="252"/>
      <c r="K48" s="252"/>
      <c r="L48" s="270"/>
      <c r="M48" s="270"/>
      <c r="N48" s="270"/>
      <c r="O48" s="270"/>
      <c r="P48" s="270"/>
      <c r="Q48" s="270"/>
      <c r="S48" s="209">
        <f>SUM(S15:S47)</f>
        <v>532</v>
      </c>
      <c r="T48" s="209">
        <f t="shared" ref="T48:AD48" si="18">SUM(T15:T47)</f>
        <v>60</v>
      </c>
      <c r="U48" s="209">
        <f t="shared" si="18"/>
        <v>28</v>
      </c>
      <c r="V48" s="209">
        <f t="shared" si="18"/>
        <v>112</v>
      </c>
      <c r="W48" s="209">
        <f t="shared" si="18"/>
        <v>0</v>
      </c>
      <c r="X48" s="209">
        <f t="shared" si="18"/>
        <v>606</v>
      </c>
      <c r="Y48" s="209">
        <f t="shared" si="18"/>
        <v>126</v>
      </c>
      <c r="Z48" s="209">
        <f t="shared" si="18"/>
        <v>0</v>
      </c>
      <c r="AA48" s="209">
        <f t="shared" si="18"/>
        <v>252</v>
      </c>
      <c r="AB48" s="209">
        <f t="shared" si="18"/>
        <v>0</v>
      </c>
      <c r="AC48" s="209">
        <f t="shared" si="18"/>
        <v>14</v>
      </c>
      <c r="AD48" s="209">
        <f t="shared" si="18"/>
        <v>14</v>
      </c>
    </row>
    <row r="49" spans="2:30" ht="12.75" customHeight="1">
      <c r="B49" s="461" t="s">
        <v>6</v>
      </c>
      <c r="C49" s="455" t="s">
        <v>381</v>
      </c>
      <c r="D49" s="412" t="s">
        <v>367</v>
      </c>
      <c r="E49" s="413"/>
      <c r="F49" s="454" t="s">
        <v>368</v>
      </c>
      <c r="G49" s="455"/>
      <c r="H49" s="455"/>
      <c r="I49" s="455"/>
      <c r="J49" s="456" t="s">
        <v>369</v>
      </c>
      <c r="K49" s="451" t="s">
        <v>370</v>
      </c>
      <c r="L49" s="454" t="s">
        <v>371</v>
      </c>
      <c r="M49" s="455"/>
      <c r="N49" s="455"/>
      <c r="O49" s="455"/>
      <c r="P49" s="456" t="s">
        <v>369</v>
      </c>
      <c r="Q49" s="451" t="s">
        <v>370</v>
      </c>
      <c r="X49" s="209">
        <f>X48-X28</f>
        <v>546</v>
      </c>
    </row>
    <row r="50" spans="2:30" ht="26.05" customHeight="1">
      <c r="B50" s="462"/>
      <c r="C50" s="464"/>
      <c r="D50" s="414"/>
      <c r="E50" s="415"/>
      <c r="F50" s="459" t="s">
        <v>372</v>
      </c>
      <c r="G50" s="460"/>
      <c r="H50" s="460"/>
      <c r="I50" s="460"/>
      <c r="J50" s="457"/>
      <c r="K50" s="452"/>
      <c r="L50" s="459" t="s">
        <v>372</v>
      </c>
      <c r="M50" s="460"/>
      <c r="N50" s="460"/>
      <c r="O50" s="460"/>
      <c r="P50" s="457"/>
      <c r="Q50" s="452"/>
    </row>
    <row r="51" spans="2:30" ht="16" customHeight="1" thickBot="1">
      <c r="B51" s="463"/>
      <c r="C51" s="465"/>
      <c r="D51" s="416"/>
      <c r="E51" s="417"/>
      <c r="F51" s="215" t="s">
        <v>373</v>
      </c>
      <c r="G51" s="216" t="s">
        <v>374</v>
      </c>
      <c r="H51" s="216" t="s">
        <v>375</v>
      </c>
      <c r="I51" s="216" t="s">
        <v>376</v>
      </c>
      <c r="J51" s="458"/>
      <c r="K51" s="453"/>
      <c r="L51" s="215" t="s">
        <v>373</v>
      </c>
      <c r="M51" s="216" t="s">
        <v>374</v>
      </c>
      <c r="N51" s="216" t="s">
        <v>375</v>
      </c>
      <c r="O51" s="216" t="s">
        <v>376</v>
      </c>
      <c r="P51" s="458"/>
      <c r="Q51" s="453"/>
    </row>
    <row r="52" spans="2:30" ht="27" customHeight="1">
      <c r="B52" s="271">
        <v>23</v>
      </c>
      <c r="C52" s="272" t="s">
        <v>240</v>
      </c>
      <c r="D52" s="402" t="s">
        <v>264</v>
      </c>
      <c r="E52" s="403"/>
      <c r="F52" s="273"/>
      <c r="G52" s="274"/>
      <c r="H52" s="274"/>
      <c r="I52" s="274"/>
      <c r="J52" s="274"/>
      <c r="K52" s="221"/>
      <c r="L52" s="271">
        <v>14</v>
      </c>
      <c r="M52" s="275"/>
      <c r="N52" s="275"/>
      <c r="O52" s="275">
        <v>14</v>
      </c>
      <c r="P52" s="274" t="s">
        <v>5</v>
      </c>
      <c r="Q52" s="276">
        <v>2</v>
      </c>
    </row>
    <row r="53" spans="2:30" ht="18" customHeight="1">
      <c r="B53" s="277">
        <v>24</v>
      </c>
      <c r="C53" s="278" t="s">
        <v>169</v>
      </c>
      <c r="D53" s="404" t="s">
        <v>243</v>
      </c>
      <c r="E53" s="405"/>
      <c r="F53" s="279">
        <v>28</v>
      </c>
      <c r="G53" s="280">
        <v>8</v>
      </c>
      <c r="H53" s="280">
        <v>20</v>
      </c>
      <c r="I53" s="280"/>
      <c r="J53" s="280" t="s">
        <v>44</v>
      </c>
      <c r="K53" s="231">
        <v>5</v>
      </c>
      <c r="L53" s="212"/>
      <c r="M53" s="281"/>
      <c r="N53" s="281"/>
      <c r="O53" s="281"/>
      <c r="P53" s="280"/>
      <c r="Q53" s="282"/>
    </row>
    <row r="54" spans="2:30" ht="18.55" customHeight="1" thickBot="1">
      <c r="B54" s="283">
        <v>25</v>
      </c>
      <c r="C54" s="284" t="s">
        <v>170</v>
      </c>
      <c r="D54" s="406" t="s">
        <v>244</v>
      </c>
      <c r="E54" s="407"/>
      <c r="F54" s="285"/>
      <c r="G54" s="286"/>
      <c r="H54" s="286"/>
      <c r="I54" s="286"/>
      <c r="J54" s="286"/>
      <c r="K54" s="241"/>
      <c r="L54" s="287">
        <v>28</v>
      </c>
      <c r="M54" s="288">
        <v>8</v>
      </c>
      <c r="N54" s="288">
        <v>20</v>
      </c>
      <c r="O54" s="288"/>
      <c r="P54" s="286" t="s">
        <v>44</v>
      </c>
      <c r="Q54" s="289">
        <v>5</v>
      </c>
    </row>
    <row r="55" spans="2:30" ht="12.75" customHeight="1">
      <c r="B55" s="441" t="s">
        <v>379</v>
      </c>
      <c r="C55" s="442"/>
      <c r="D55" s="442"/>
      <c r="E55" s="442"/>
      <c r="F55" s="246">
        <f>SUM(F52:F54)</f>
        <v>28</v>
      </c>
      <c r="G55" s="290">
        <f>SUM(G52:G54)</f>
        <v>8</v>
      </c>
      <c r="H55" s="290">
        <f>SUM(H52:H54)</f>
        <v>20</v>
      </c>
      <c r="I55" s="290"/>
      <c r="J55" s="445" t="s">
        <v>171</v>
      </c>
      <c r="K55" s="447">
        <f>SUM(K52:K54)</f>
        <v>5</v>
      </c>
      <c r="L55" s="246">
        <f>SUM(L52:L54)</f>
        <v>42</v>
      </c>
      <c r="M55" s="290">
        <f>SUM(M52:M54)</f>
        <v>8</v>
      </c>
      <c r="N55" s="290">
        <f>SUM(N52:N54)</f>
        <v>20</v>
      </c>
      <c r="O55" s="290">
        <f>SUM(O52:O54)</f>
        <v>14</v>
      </c>
      <c r="P55" s="445" t="s">
        <v>172</v>
      </c>
      <c r="Q55" s="447">
        <f>SUM(Q52:Q54)</f>
        <v>7</v>
      </c>
    </row>
    <row r="56" spans="2:30" ht="12.6" thickBot="1">
      <c r="B56" s="443"/>
      <c r="C56" s="444"/>
      <c r="D56" s="444"/>
      <c r="E56" s="444"/>
      <c r="F56" s="449">
        <f>SUM(F55:I55)</f>
        <v>56</v>
      </c>
      <c r="G56" s="450"/>
      <c r="H56" s="450"/>
      <c r="I56" s="450"/>
      <c r="J56" s="446"/>
      <c r="K56" s="448"/>
      <c r="L56" s="449">
        <f>SUM(L55:O55)</f>
        <v>84</v>
      </c>
      <c r="M56" s="450"/>
      <c r="N56" s="450"/>
      <c r="O56" s="450"/>
      <c r="P56" s="446"/>
      <c r="Q56" s="448"/>
    </row>
    <row r="57" spans="2:30" ht="93" hidden="1" customHeight="1">
      <c r="B57" s="437" t="s">
        <v>383</v>
      </c>
      <c r="C57" s="438"/>
      <c r="D57" s="438"/>
      <c r="E57" s="438"/>
      <c r="F57" s="438"/>
      <c r="G57" s="438"/>
      <c r="H57" s="438"/>
      <c r="I57" s="438"/>
      <c r="J57" s="438"/>
      <c r="K57" s="438"/>
      <c r="L57" s="438"/>
      <c r="M57" s="438"/>
      <c r="N57" s="438"/>
      <c r="O57" s="438"/>
      <c r="P57" s="438"/>
      <c r="Q57" s="438"/>
    </row>
    <row r="58" spans="2:30">
      <c r="B58" s="291" t="s">
        <v>159</v>
      </c>
      <c r="C58" s="291"/>
      <c r="D58" s="439" t="s">
        <v>151</v>
      </c>
      <c r="E58" s="439"/>
      <c r="F58" s="439"/>
      <c r="G58" s="439"/>
      <c r="H58" s="439"/>
      <c r="I58" s="439"/>
      <c r="J58" s="439"/>
      <c r="K58" s="439"/>
      <c r="L58" s="291"/>
      <c r="M58" s="291"/>
      <c r="N58" s="291"/>
      <c r="O58" s="291"/>
      <c r="P58" s="291"/>
      <c r="Q58" s="291"/>
    </row>
    <row r="59" spans="2:30">
      <c r="B59" s="440"/>
      <c r="C59" s="440"/>
      <c r="D59" s="440"/>
      <c r="E59" s="440"/>
      <c r="F59" s="440"/>
      <c r="G59" s="440"/>
      <c r="H59" s="440"/>
      <c r="I59" s="440"/>
      <c r="J59" s="440"/>
      <c r="K59" s="291"/>
      <c r="L59" s="291"/>
      <c r="M59" s="291"/>
      <c r="N59" s="291"/>
      <c r="O59" s="291"/>
      <c r="P59" s="291"/>
      <c r="Q59" s="291"/>
    </row>
    <row r="60" spans="2:30">
      <c r="B60" s="435" t="s">
        <v>42</v>
      </c>
      <c r="C60" s="435"/>
      <c r="D60" s="435"/>
      <c r="E60" s="435" t="s">
        <v>43</v>
      </c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</row>
    <row r="61" spans="2:30" s="130" customFormat="1">
      <c r="B61" s="51"/>
      <c r="C61" s="434" t="s">
        <v>267</v>
      </c>
      <c r="D61" s="434"/>
      <c r="E61" s="434" t="s">
        <v>269</v>
      </c>
      <c r="F61" s="434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T61" s="18"/>
      <c r="U61" s="18"/>
      <c r="V61" s="18"/>
      <c r="X61" s="18"/>
      <c r="Y61" s="18"/>
      <c r="Z61" s="18"/>
      <c r="AB61" s="18"/>
      <c r="AC61" s="18"/>
      <c r="AD61" s="18"/>
    </row>
    <row r="62" spans="2:30" ht="13.75" customHeight="1"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</row>
    <row r="63" spans="2:30" ht="12" customHeight="1">
      <c r="B63" s="435"/>
      <c r="C63" s="435"/>
      <c r="D63" s="435"/>
      <c r="E63" s="435" t="s">
        <v>55</v>
      </c>
      <c r="F63" s="435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</row>
    <row r="64" spans="2:30">
      <c r="B64" s="51"/>
      <c r="C64" s="434"/>
      <c r="D64" s="434"/>
      <c r="E64" s="434" t="s">
        <v>165</v>
      </c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</row>
    <row r="65" spans="2:17">
      <c r="B65" s="8"/>
      <c r="C65" s="8"/>
      <c r="D65" s="2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>
      <c r="B66" s="435"/>
      <c r="C66" s="435"/>
      <c r="D66" s="435"/>
      <c r="E66" s="435" t="s">
        <v>56</v>
      </c>
      <c r="F66" s="435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</row>
    <row r="67" spans="2:17">
      <c r="B67" s="51"/>
      <c r="C67" s="434"/>
      <c r="D67" s="434"/>
      <c r="E67" s="434" t="s">
        <v>365</v>
      </c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</row>
  </sheetData>
  <mergeCells count="154">
    <mergeCell ref="J4:Q4"/>
    <mergeCell ref="B10:Q10"/>
    <mergeCell ref="B12:B14"/>
    <mergeCell ref="C12:C14"/>
    <mergeCell ref="F12:I12"/>
    <mergeCell ref="J12:J14"/>
    <mergeCell ref="AA13:AD13"/>
    <mergeCell ref="L28:O28"/>
    <mergeCell ref="B29:E30"/>
    <mergeCell ref="J29:J30"/>
    <mergeCell ref="K29:K30"/>
    <mergeCell ref="P29:P30"/>
    <mergeCell ref="Q29:Q30"/>
    <mergeCell ref="F30:I30"/>
    <mergeCell ref="L30:O30"/>
    <mergeCell ref="D12:E14"/>
    <mergeCell ref="K12:K14"/>
    <mergeCell ref="L12:O12"/>
    <mergeCell ref="P12:P14"/>
    <mergeCell ref="Q12:Q14"/>
    <mergeCell ref="F13:I13"/>
    <mergeCell ref="L13:O13"/>
    <mergeCell ref="K32:K34"/>
    <mergeCell ref="L32:O32"/>
    <mergeCell ref="P32:P34"/>
    <mergeCell ref="Q32:Q34"/>
    <mergeCell ref="F33:I33"/>
    <mergeCell ref="L33:O33"/>
    <mergeCell ref="B32:B34"/>
    <mergeCell ref="C32:C34"/>
    <mergeCell ref="F32:I32"/>
    <mergeCell ref="J32:J34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L39:L40"/>
    <mergeCell ref="M39:M40"/>
    <mergeCell ref="N39:N40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K43:K44"/>
    <mergeCell ref="P43:P44"/>
    <mergeCell ref="Q43:Q44"/>
    <mergeCell ref="F44:I44"/>
    <mergeCell ref="L44:O44"/>
    <mergeCell ref="L41:L42"/>
    <mergeCell ref="M41:M42"/>
    <mergeCell ref="N41:N42"/>
    <mergeCell ref="O41:O42"/>
    <mergeCell ref="P41:P42"/>
    <mergeCell ref="Q41:Q42"/>
    <mergeCell ref="F41:F42"/>
    <mergeCell ref="G41:G42"/>
    <mergeCell ref="H41:H42"/>
    <mergeCell ref="I41:I42"/>
    <mergeCell ref="J41:J42"/>
    <mergeCell ref="K41:K42"/>
    <mergeCell ref="C67:D67"/>
    <mergeCell ref="E67:Q67"/>
    <mergeCell ref="B3:Q3"/>
    <mergeCell ref="E60:Q60"/>
    <mergeCell ref="E61:Q61"/>
    <mergeCell ref="B63:D63"/>
    <mergeCell ref="E63:Q63"/>
    <mergeCell ref="B57:Q57"/>
    <mergeCell ref="D58:K58"/>
    <mergeCell ref="B59:J59"/>
    <mergeCell ref="B60:D60"/>
    <mergeCell ref="C61:D61"/>
    <mergeCell ref="B55:E56"/>
    <mergeCell ref="J55:J56"/>
    <mergeCell ref="K55:K56"/>
    <mergeCell ref="P55:P56"/>
    <mergeCell ref="Q55:Q56"/>
    <mergeCell ref="F56:I56"/>
    <mergeCell ref="L56:O56"/>
    <mergeCell ref="K49:K51"/>
    <mergeCell ref="L49:O49"/>
    <mergeCell ref="P49:P51"/>
    <mergeCell ref="Q49:Q51"/>
    <mergeCell ref="F50:I50"/>
    <mergeCell ref="D15:E15"/>
    <mergeCell ref="D16:E16"/>
    <mergeCell ref="D17:E17"/>
    <mergeCell ref="D18:E18"/>
    <mergeCell ref="D19:E19"/>
    <mergeCell ref="D20:E20"/>
    <mergeCell ref="C64:D64"/>
    <mergeCell ref="E64:Q64"/>
    <mergeCell ref="B66:D66"/>
    <mergeCell ref="E66:Q66"/>
    <mergeCell ref="L50:O50"/>
    <mergeCell ref="B49:B51"/>
    <mergeCell ref="C49:C51"/>
    <mergeCell ref="F49:I49"/>
    <mergeCell ref="J49:J51"/>
    <mergeCell ref="B46:E47"/>
    <mergeCell ref="J46:J47"/>
    <mergeCell ref="K46:K47"/>
    <mergeCell ref="P46:P47"/>
    <mergeCell ref="Q46:Q47"/>
    <mergeCell ref="F47:I47"/>
    <mergeCell ref="L47:O47"/>
    <mergeCell ref="B43:E44"/>
    <mergeCell ref="J43:J44"/>
    <mergeCell ref="D27:E27"/>
    <mergeCell ref="D28:E28"/>
    <mergeCell ref="D32:E34"/>
    <mergeCell ref="D35:E35"/>
    <mergeCell ref="D36:E36"/>
    <mergeCell ref="D37:E37"/>
    <mergeCell ref="D21:E21"/>
    <mergeCell ref="D22:E22"/>
    <mergeCell ref="D23:E23"/>
    <mergeCell ref="D24:E24"/>
    <mergeCell ref="D25:E25"/>
    <mergeCell ref="D26:E26"/>
    <mergeCell ref="D52:E52"/>
    <mergeCell ref="D53:E53"/>
    <mergeCell ref="D54:E54"/>
    <mergeCell ref="D38:E38"/>
    <mergeCell ref="D39:E39"/>
    <mergeCell ref="D40:E40"/>
    <mergeCell ref="D41:E41"/>
    <mergeCell ref="D42:E42"/>
    <mergeCell ref="D49:E51"/>
  </mergeCells>
  <printOptions horizontalCentered="1"/>
  <pageMargins left="0.39370078740157483" right="0.39370078740157483" top="0.47244094488188981" bottom="0.47244094488188981" header="0" footer="0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A1F7-B9EE-4480-9948-97043C614E1D}">
  <sheetPr>
    <tabColor rgb="FF92D050"/>
    <pageSetUpPr fitToPage="1"/>
  </sheetPr>
  <dimension ref="B1:AD67"/>
  <sheetViews>
    <sheetView zoomScaleNormal="100" zoomScaleSheetLayoutView="115" workbookViewId="0">
      <selection activeCell="F58" sqref="F58:Q58"/>
    </sheetView>
  </sheetViews>
  <sheetFormatPr defaultColWidth="9.109375" defaultRowHeight="12.3"/>
  <cols>
    <col min="1" max="1" width="9.109375" style="18"/>
    <col min="2" max="2" width="3.38671875" style="18" customWidth="1"/>
    <col min="3" max="3" width="33.109375" style="18" customWidth="1"/>
    <col min="4" max="5" width="5.609375" style="35" customWidth="1"/>
    <col min="6" max="6" width="3.5546875" style="18" bestFit="1" customWidth="1"/>
    <col min="7" max="8" width="2.88671875" style="18" customWidth="1"/>
    <col min="9" max="9" width="3.5546875" style="18" bestFit="1" customWidth="1"/>
    <col min="10" max="11" width="6.1640625" style="18" customWidth="1"/>
    <col min="12" max="15" width="3.609375" style="18" customWidth="1"/>
    <col min="16" max="17" width="6.1640625" style="18" customWidth="1"/>
    <col min="18" max="18" width="4" style="18" customWidth="1"/>
    <col min="19" max="19" width="9.109375" style="18" customWidth="1"/>
    <col min="20" max="20" width="3.44140625" style="18" hidden="1" customWidth="1"/>
    <col min="21" max="21" width="3.609375" style="18" hidden="1" customWidth="1"/>
    <col min="22" max="23" width="9.109375" style="18" hidden="1" customWidth="1"/>
    <col min="24" max="24" width="10.609375" style="18" hidden="1" customWidth="1"/>
    <col min="25" max="29" width="9.109375" style="18" hidden="1" customWidth="1"/>
    <col min="30" max="30" width="0" style="18" hidden="1" customWidth="1"/>
    <col min="31" max="16384" width="9.109375" style="18"/>
  </cols>
  <sheetData>
    <row r="1" spans="2:29" ht="13" customHeight="1">
      <c r="B1" s="32" t="s">
        <v>242</v>
      </c>
      <c r="C1" s="32"/>
      <c r="D1" s="36"/>
      <c r="E1" s="36"/>
      <c r="F1" s="36"/>
      <c r="G1" s="36"/>
      <c r="H1" s="36"/>
      <c r="I1" s="36"/>
      <c r="R1" s="36"/>
    </row>
    <row r="2" spans="2:29" ht="13" customHeight="1">
      <c r="B2" s="36" t="s">
        <v>38</v>
      </c>
      <c r="C2" s="36"/>
      <c r="D2" s="36"/>
      <c r="E2" s="36"/>
      <c r="R2" s="36"/>
    </row>
    <row r="3" spans="2:29" ht="20.5" customHeight="1">
      <c r="B3" s="436" t="s">
        <v>11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36"/>
    </row>
    <row r="4" spans="2:29" ht="13" customHeight="1">
      <c r="B4" s="22" t="s">
        <v>404</v>
      </c>
      <c r="C4" s="22"/>
      <c r="D4" s="130"/>
      <c r="E4" s="130"/>
      <c r="F4" s="130"/>
      <c r="G4" s="130"/>
      <c r="H4" s="130"/>
      <c r="I4" s="130"/>
      <c r="J4" s="508"/>
      <c r="K4" s="508"/>
      <c r="L4" s="508"/>
      <c r="M4" s="508"/>
      <c r="N4" s="508"/>
      <c r="O4" s="508"/>
      <c r="P4" s="508"/>
      <c r="Q4" s="508"/>
      <c r="R4" s="36"/>
    </row>
    <row r="5" spans="2:29" ht="13" customHeight="1">
      <c r="B5" s="22" t="s">
        <v>405</v>
      </c>
      <c r="C5" s="22"/>
      <c r="D5" s="130"/>
      <c r="E5" s="130"/>
      <c r="F5" s="130"/>
      <c r="G5" s="130"/>
      <c r="H5" s="130"/>
      <c r="I5" s="130"/>
      <c r="J5" s="210"/>
      <c r="K5" s="210"/>
      <c r="L5" s="210"/>
      <c r="M5" s="210"/>
      <c r="N5" s="210"/>
      <c r="O5" s="210"/>
      <c r="P5" s="210"/>
      <c r="Q5" s="210"/>
      <c r="R5" s="36"/>
    </row>
    <row r="6" spans="2:29" ht="13" customHeight="1">
      <c r="B6" s="22" t="s">
        <v>406</v>
      </c>
      <c r="C6" s="22"/>
      <c r="D6" s="130"/>
      <c r="E6" s="130"/>
      <c r="F6" s="130"/>
      <c r="G6" s="130"/>
      <c r="H6" s="130"/>
      <c r="I6" s="130"/>
      <c r="J6" s="210"/>
      <c r="K6" s="210"/>
      <c r="L6" s="210"/>
      <c r="M6" s="210"/>
      <c r="N6" s="210"/>
      <c r="O6" s="210"/>
      <c r="P6" s="210"/>
      <c r="Q6" s="210"/>
      <c r="R6" s="36"/>
    </row>
    <row r="7" spans="2:29" ht="13" customHeight="1">
      <c r="B7" s="130" t="s">
        <v>407</v>
      </c>
      <c r="C7" s="130"/>
      <c r="D7" s="130"/>
      <c r="E7" s="130"/>
      <c r="F7" s="130"/>
      <c r="G7" s="130"/>
      <c r="H7" s="130"/>
      <c r="I7" s="130"/>
      <c r="J7" s="210"/>
      <c r="K7" s="210"/>
      <c r="L7" s="210"/>
      <c r="M7" s="210"/>
      <c r="N7" s="210"/>
      <c r="O7" s="210"/>
      <c r="P7" s="210"/>
      <c r="Q7" s="210"/>
      <c r="R7" s="36"/>
    </row>
    <row r="8" spans="2:29" ht="13" customHeight="1">
      <c r="B8" s="130" t="s">
        <v>408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R8" s="36"/>
    </row>
    <row r="9" spans="2:29" ht="12.55" customHeight="1">
      <c r="B9" s="22" t="s">
        <v>409</v>
      </c>
      <c r="C9" s="22"/>
      <c r="D9" s="130"/>
      <c r="E9" s="130"/>
      <c r="F9" s="130"/>
      <c r="G9" s="130"/>
      <c r="H9" s="130"/>
      <c r="I9" s="130"/>
      <c r="J9" s="130"/>
      <c r="K9" s="130"/>
      <c r="L9" s="130"/>
      <c r="R9" s="36"/>
    </row>
    <row r="10" spans="2:29" ht="17.7">
      <c r="B10" s="436" t="s">
        <v>384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24"/>
      <c r="S10" s="27"/>
      <c r="T10" s="27"/>
    </row>
    <row r="11" spans="2:29" ht="10.5" customHeight="1" thickBot="1"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U11" s="31"/>
    </row>
    <row r="12" spans="2:29" ht="13.5" customHeight="1">
      <c r="B12" s="509" t="s">
        <v>6</v>
      </c>
      <c r="C12" s="455" t="s">
        <v>366</v>
      </c>
      <c r="D12" s="422" t="s">
        <v>367</v>
      </c>
      <c r="E12" s="423"/>
      <c r="F12" s="454" t="s">
        <v>385</v>
      </c>
      <c r="G12" s="455"/>
      <c r="H12" s="455"/>
      <c r="I12" s="455"/>
      <c r="J12" s="456" t="s">
        <v>369</v>
      </c>
      <c r="K12" s="451" t="s">
        <v>370</v>
      </c>
      <c r="L12" s="454" t="s">
        <v>386</v>
      </c>
      <c r="M12" s="455"/>
      <c r="N12" s="455"/>
      <c r="O12" s="455"/>
      <c r="P12" s="456" t="s">
        <v>369</v>
      </c>
      <c r="Q12" s="451" t="s">
        <v>370</v>
      </c>
      <c r="V12" s="18" t="s">
        <v>387</v>
      </c>
      <c r="W12" s="18" t="s">
        <v>388</v>
      </c>
      <c r="X12" s="18" t="s">
        <v>389</v>
      </c>
      <c r="Y12" s="18" t="s">
        <v>390</v>
      </c>
      <c r="Z12" s="18" t="s">
        <v>391</v>
      </c>
      <c r="AA12" s="18" t="s">
        <v>392</v>
      </c>
      <c r="AB12" s="18" t="s">
        <v>393</v>
      </c>
      <c r="AC12" s="18" t="s">
        <v>394</v>
      </c>
    </row>
    <row r="13" spans="2:29" ht="20.05" customHeight="1">
      <c r="B13" s="510"/>
      <c r="C13" s="464"/>
      <c r="D13" s="424"/>
      <c r="E13" s="425"/>
      <c r="F13" s="459" t="s">
        <v>372</v>
      </c>
      <c r="G13" s="460"/>
      <c r="H13" s="460"/>
      <c r="I13" s="460"/>
      <c r="J13" s="457"/>
      <c r="K13" s="452"/>
      <c r="L13" s="459" t="s">
        <v>372</v>
      </c>
      <c r="M13" s="460"/>
      <c r="N13" s="460"/>
      <c r="O13" s="460"/>
      <c r="P13" s="457"/>
      <c r="Q13" s="452"/>
      <c r="V13" s="18">
        <f>F15+F16+F17+F18+F19+L21+L23+L24+L25+F36</f>
        <v>224</v>
      </c>
      <c r="W13" s="18">
        <f>I15+I16+I17+I18+I19+O21+O23+O24+M25+N25+I36</f>
        <v>168</v>
      </c>
      <c r="X13" s="18">
        <f>F20+L28</f>
        <v>28</v>
      </c>
      <c r="Y13" s="18">
        <f>G20+H20+M28+N28</f>
        <v>14</v>
      </c>
      <c r="Z13" s="18">
        <f>L22+L27</f>
        <v>56</v>
      </c>
      <c r="AA13" s="18">
        <f>M22+N22+O27</f>
        <v>28</v>
      </c>
      <c r="AC13" s="18" t="str">
        <f>L29</f>
        <v>3 săpt. (90 ore)</v>
      </c>
    </row>
    <row r="14" spans="2:29" ht="14.5" customHeight="1" thickBot="1">
      <c r="B14" s="510"/>
      <c r="C14" s="535"/>
      <c r="D14" s="426"/>
      <c r="E14" s="427"/>
      <c r="F14" s="215" t="s">
        <v>373</v>
      </c>
      <c r="G14" s="216" t="s">
        <v>374</v>
      </c>
      <c r="H14" s="216" t="s">
        <v>375</v>
      </c>
      <c r="I14" s="216" t="s">
        <v>376</v>
      </c>
      <c r="J14" s="458"/>
      <c r="K14" s="453"/>
      <c r="L14" s="215" t="s">
        <v>373</v>
      </c>
      <c r="M14" s="216" t="s">
        <v>374</v>
      </c>
      <c r="N14" s="216" t="s">
        <v>375</v>
      </c>
      <c r="O14" s="216" t="s">
        <v>376</v>
      </c>
      <c r="P14" s="458"/>
      <c r="Q14" s="453"/>
      <c r="Z14" s="18">
        <f>L22+L27</f>
        <v>56</v>
      </c>
      <c r="AA14" s="18">
        <f>M22+N22+O27</f>
        <v>28</v>
      </c>
    </row>
    <row r="15" spans="2:29">
      <c r="B15" s="219">
        <v>1</v>
      </c>
      <c r="C15" s="260" t="s">
        <v>64</v>
      </c>
      <c r="D15" s="410" t="s">
        <v>72</v>
      </c>
      <c r="E15" s="411"/>
      <c r="F15" s="219">
        <v>28</v>
      </c>
      <c r="G15" s="292"/>
      <c r="H15" s="292"/>
      <c r="I15" s="292">
        <v>14</v>
      </c>
      <c r="J15" s="293" t="s">
        <v>44</v>
      </c>
      <c r="K15" s="221">
        <v>4</v>
      </c>
      <c r="L15" s="292"/>
      <c r="M15" s="292"/>
      <c r="N15" s="292"/>
      <c r="O15" s="292"/>
      <c r="P15" s="292"/>
      <c r="Q15" s="226"/>
    </row>
    <row r="16" spans="2:29">
      <c r="B16" s="229">
        <v>2</v>
      </c>
      <c r="C16" s="234" t="s">
        <v>65</v>
      </c>
      <c r="D16" s="432" t="s">
        <v>73</v>
      </c>
      <c r="E16" s="433"/>
      <c r="F16" s="229">
        <v>28</v>
      </c>
      <c r="G16" s="243"/>
      <c r="H16" s="232"/>
      <c r="I16" s="232">
        <v>28</v>
      </c>
      <c r="J16" s="280" t="s">
        <v>44</v>
      </c>
      <c r="K16" s="231">
        <v>5</v>
      </c>
      <c r="L16" s="243"/>
      <c r="M16" s="243"/>
      <c r="N16" s="243"/>
      <c r="O16" s="243"/>
      <c r="P16" s="243"/>
      <c r="Q16" s="233"/>
    </row>
    <row r="17" spans="2:24" ht="20.399999999999999">
      <c r="B17" s="229">
        <v>3</v>
      </c>
      <c r="C17" s="294" t="s">
        <v>237</v>
      </c>
      <c r="D17" s="432" t="s">
        <v>74</v>
      </c>
      <c r="E17" s="433"/>
      <c r="F17" s="279">
        <v>28</v>
      </c>
      <c r="G17" s="295"/>
      <c r="H17" s="295"/>
      <c r="I17" s="295">
        <v>28</v>
      </c>
      <c r="J17" s="295" t="s">
        <v>5</v>
      </c>
      <c r="K17" s="231">
        <v>5</v>
      </c>
      <c r="L17" s="243"/>
      <c r="M17" s="243"/>
      <c r="N17" s="243"/>
      <c r="O17" s="243"/>
      <c r="P17" s="243"/>
      <c r="Q17" s="233"/>
    </row>
    <row r="18" spans="2:24">
      <c r="B18" s="229">
        <v>4</v>
      </c>
      <c r="C18" s="263" t="s">
        <v>66</v>
      </c>
      <c r="D18" s="432" t="s">
        <v>75</v>
      </c>
      <c r="E18" s="433"/>
      <c r="F18" s="229">
        <v>28</v>
      </c>
      <c r="G18" s="296"/>
      <c r="H18" s="296"/>
      <c r="I18" s="296">
        <v>28</v>
      </c>
      <c r="J18" s="297" t="s">
        <v>44</v>
      </c>
      <c r="K18" s="298">
        <v>5</v>
      </c>
      <c r="L18" s="296"/>
      <c r="M18" s="296"/>
      <c r="N18" s="296"/>
      <c r="O18" s="296"/>
      <c r="P18" s="296"/>
      <c r="Q18" s="224"/>
    </row>
    <row r="19" spans="2:24" s="235" customFormat="1">
      <c r="B19" s="229">
        <v>5</v>
      </c>
      <c r="C19" s="299" t="s">
        <v>227</v>
      </c>
      <c r="D19" s="432" t="s">
        <v>76</v>
      </c>
      <c r="E19" s="433"/>
      <c r="F19" s="229">
        <v>28</v>
      </c>
      <c r="G19" s="296"/>
      <c r="H19" s="223"/>
      <c r="I19" s="223">
        <v>28</v>
      </c>
      <c r="J19" s="248" t="s">
        <v>44</v>
      </c>
      <c r="K19" s="298">
        <v>5</v>
      </c>
      <c r="L19" s="300"/>
      <c r="M19" s="300"/>
      <c r="N19" s="300"/>
      <c r="O19" s="300"/>
      <c r="P19" s="300"/>
      <c r="Q19" s="301"/>
    </row>
    <row r="20" spans="2:24">
      <c r="B20" s="229">
        <v>6</v>
      </c>
      <c r="C20" s="234" t="s">
        <v>238</v>
      </c>
      <c r="D20" s="432" t="s">
        <v>177</v>
      </c>
      <c r="E20" s="433"/>
      <c r="F20" s="229">
        <v>28</v>
      </c>
      <c r="G20" s="243"/>
      <c r="H20" s="232"/>
      <c r="I20" s="232">
        <v>14</v>
      </c>
      <c r="J20" s="232" t="s">
        <v>44</v>
      </c>
      <c r="K20" s="233">
        <v>4</v>
      </c>
      <c r="L20" s="243"/>
      <c r="M20" s="232"/>
      <c r="N20" s="232"/>
      <c r="O20" s="232"/>
      <c r="P20" s="232"/>
      <c r="Q20" s="233"/>
    </row>
    <row r="21" spans="2:24">
      <c r="B21" s="229">
        <v>7</v>
      </c>
      <c r="C21" s="234" t="s">
        <v>175</v>
      </c>
      <c r="D21" s="418" t="s">
        <v>178</v>
      </c>
      <c r="E21" s="419"/>
      <c r="F21" s="229"/>
      <c r="G21" s="243">
        <v>4</v>
      </c>
      <c r="H21" s="232">
        <v>10</v>
      </c>
      <c r="I21" s="232"/>
      <c r="J21" s="280" t="s">
        <v>152</v>
      </c>
      <c r="K21" s="231">
        <v>1</v>
      </c>
      <c r="L21" s="243"/>
      <c r="M21" s="232"/>
      <c r="N21" s="232"/>
      <c r="O21" s="232"/>
      <c r="P21" s="232"/>
      <c r="Q21" s="233"/>
    </row>
    <row r="22" spans="2:24">
      <c r="B22" s="229">
        <v>8</v>
      </c>
      <c r="C22" s="234" t="s">
        <v>67</v>
      </c>
      <c r="D22" s="432" t="s">
        <v>206</v>
      </c>
      <c r="E22" s="433"/>
      <c r="F22" s="229"/>
      <c r="G22" s="243"/>
      <c r="H22" s="232"/>
      <c r="I22" s="232"/>
      <c r="J22" s="232"/>
      <c r="K22" s="233"/>
      <c r="L22" s="243">
        <v>28</v>
      </c>
      <c r="M22" s="232"/>
      <c r="N22" s="232"/>
      <c r="O22" s="280">
        <v>28</v>
      </c>
      <c r="P22" s="232" t="s">
        <v>44</v>
      </c>
      <c r="Q22" s="233">
        <v>5</v>
      </c>
      <c r="X22" s="18">
        <f>L22+M22+N22+L27+O27+F36+I36</f>
        <v>84</v>
      </c>
    </row>
    <row r="23" spans="2:24">
      <c r="B23" s="229">
        <v>9</v>
      </c>
      <c r="C23" s="234" t="s">
        <v>173</v>
      </c>
      <c r="D23" s="432" t="s">
        <v>77</v>
      </c>
      <c r="E23" s="433"/>
      <c r="F23" s="229"/>
      <c r="G23" s="243"/>
      <c r="H23" s="232"/>
      <c r="I23" s="232"/>
      <c r="J23" s="232"/>
      <c r="K23" s="233"/>
      <c r="L23" s="243">
        <v>28</v>
      </c>
      <c r="M23" s="232"/>
      <c r="N23" s="232"/>
      <c r="O23" s="280">
        <v>28</v>
      </c>
      <c r="P23" s="232" t="s">
        <v>5</v>
      </c>
      <c r="Q23" s="233">
        <v>4</v>
      </c>
    </row>
    <row r="24" spans="2:24">
      <c r="B24" s="229">
        <v>10</v>
      </c>
      <c r="C24" s="234" t="s">
        <v>239</v>
      </c>
      <c r="D24" s="432" t="s">
        <v>179</v>
      </c>
      <c r="E24" s="433"/>
      <c r="F24" s="229"/>
      <c r="G24" s="243"/>
      <c r="H24" s="232"/>
      <c r="I24" s="232"/>
      <c r="J24" s="232"/>
      <c r="K24" s="233"/>
      <c r="L24" s="243">
        <v>28</v>
      </c>
      <c r="M24" s="232"/>
      <c r="N24" s="232"/>
      <c r="O24" s="280">
        <v>14</v>
      </c>
      <c r="P24" s="232" t="s">
        <v>44</v>
      </c>
      <c r="Q24" s="233">
        <v>4</v>
      </c>
    </row>
    <row r="25" spans="2:24">
      <c r="B25" s="229">
        <v>11</v>
      </c>
      <c r="C25" s="234" t="s">
        <v>174</v>
      </c>
      <c r="D25" s="432" t="s">
        <v>78</v>
      </c>
      <c r="E25" s="433"/>
      <c r="F25" s="229"/>
      <c r="G25" s="243"/>
      <c r="H25" s="232"/>
      <c r="I25" s="232"/>
      <c r="J25" s="232"/>
      <c r="K25" s="233"/>
      <c r="L25" s="243">
        <v>28</v>
      </c>
      <c r="M25" s="232"/>
      <c r="N25" s="232"/>
      <c r="O25" s="280">
        <v>28</v>
      </c>
      <c r="P25" s="232" t="s">
        <v>44</v>
      </c>
      <c r="Q25" s="233">
        <v>4</v>
      </c>
    </row>
    <row r="26" spans="2:24">
      <c r="B26" s="229">
        <v>12</v>
      </c>
      <c r="C26" s="234" t="s">
        <v>84</v>
      </c>
      <c r="D26" s="432" t="s">
        <v>207</v>
      </c>
      <c r="E26" s="433"/>
      <c r="F26" s="238"/>
      <c r="G26" s="302"/>
      <c r="H26" s="302"/>
      <c r="I26" s="302"/>
      <c r="J26" s="302"/>
      <c r="K26" s="303"/>
      <c r="L26" s="243">
        <v>28</v>
      </c>
      <c r="M26" s="302"/>
      <c r="N26" s="302"/>
      <c r="O26" s="304">
        <v>14</v>
      </c>
      <c r="P26" s="232" t="s">
        <v>44</v>
      </c>
      <c r="Q26" s="233">
        <v>4</v>
      </c>
    </row>
    <row r="27" spans="2:24">
      <c r="B27" s="229">
        <v>13</v>
      </c>
      <c r="C27" s="234" t="s">
        <v>68</v>
      </c>
      <c r="D27" s="432" t="s">
        <v>208</v>
      </c>
      <c r="E27" s="433"/>
      <c r="F27" s="229"/>
      <c r="G27" s="232"/>
      <c r="H27" s="232"/>
      <c r="I27" s="232"/>
      <c r="J27" s="232"/>
      <c r="K27" s="233"/>
      <c r="L27" s="243">
        <v>28</v>
      </c>
      <c r="M27" s="232"/>
      <c r="N27" s="232"/>
      <c r="O27" s="280">
        <v>28</v>
      </c>
      <c r="P27" s="232" t="s">
        <v>44</v>
      </c>
      <c r="Q27" s="233">
        <v>4</v>
      </c>
    </row>
    <row r="28" spans="2:24">
      <c r="B28" s="229">
        <v>14</v>
      </c>
      <c r="C28" s="234" t="s">
        <v>176</v>
      </c>
      <c r="D28" s="418" t="s">
        <v>209</v>
      </c>
      <c r="E28" s="419"/>
      <c r="F28" s="229"/>
      <c r="G28" s="232"/>
      <c r="H28" s="232"/>
      <c r="I28" s="232"/>
      <c r="J28" s="232"/>
      <c r="K28" s="233"/>
      <c r="L28" s="305"/>
      <c r="M28" s="232">
        <v>4</v>
      </c>
      <c r="N28" s="232">
        <v>10</v>
      </c>
      <c r="O28" s="232"/>
      <c r="P28" s="280" t="s">
        <v>152</v>
      </c>
      <c r="Q28" s="231">
        <v>1</v>
      </c>
    </row>
    <row r="29" spans="2:24" ht="12.6" thickBot="1">
      <c r="B29" s="239">
        <v>15</v>
      </c>
      <c r="C29" s="306" t="s">
        <v>231</v>
      </c>
      <c r="D29" s="420" t="s">
        <v>210</v>
      </c>
      <c r="E29" s="421"/>
      <c r="F29" s="307"/>
      <c r="G29" s="308"/>
      <c r="H29" s="308"/>
      <c r="I29" s="308"/>
      <c r="J29" s="308"/>
      <c r="K29" s="309"/>
      <c r="L29" s="536" t="s">
        <v>395</v>
      </c>
      <c r="M29" s="536"/>
      <c r="N29" s="536"/>
      <c r="O29" s="536"/>
      <c r="P29" s="216" t="s">
        <v>5</v>
      </c>
      <c r="Q29" s="310">
        <v>3</v>
      </c>
    </row>
    <row r="30" spans="2:24">
      <c r="B30" s="441" t="s">
        <v>379</v>
      </c>
      <c r="C30" s="442"/>
      <c r="D30" s="442"/>
      <c r="E30" s="504"/>
      <c r="F30" s="264">
        <f>SUM(F15:F29)</f>
        <v>168</v>
      </c>
      <c r="G30" s="265">
        <f>SUM(G15:G29)</f>
        <v>4</v>
      </c>
      <c r="H30" s="265">
        <f>SUM(H15:H29)</f>
        <v>10</v>
      </c>
      <c r="I30" s="265">
        <f>SUM(I15:I29)</f>
        <v>140</v>
      </c>
      <c r="J30" s="480" t="s">
        <v>216</v>
      </c>
      <c r="K30" s="481">
        <f>SUM(K15:K29)-K21</f>
        <v>28</v>
      </c>
      <c r="L30" s="247">
        <f>SUM(L15:L29)</f>
        <v>168</v>
      </c>
      <c r="M30" s="248">
        <f>SUM(M15:M29)</f>
        <v>4</v>
      </c>
      <c r="N30" s="248">
        <f>SUM(N15:N29)</f>
        <v>10</v>
      </c>
      <c r="O30" s="248">
        <f>SUM(O15:O28)</f>
        <v>140</v>
      </c>
      <c r="P30" s="445" t="s">
        <v>92</v>
      </c>
      <c r="Q30" s="447">
        <f>SUM(Q15:Q29)-Q28</f>
        <v>28</v>
      </c>
    </row>
    <row r="31" spans="2:24" ht="12.6" thickBot="1">
      <c r="B31" s="443"/>
      <c r="C31" s="444"/>
      <c r="D31" s="444"/>
      <c r="E31" s="505"/>
      <c r="F31" s="449">
        <f>SUM(F30:I30)</f>
        <v>322</v>
      </c>
      <c r="G31" s="450"/>
      <c r="H31" s="450"/>
      <c r="I31" s="450"/>
      <c r="J31" s="446"/>
      <c r="K31" s="448"/>
      <c r="L31" s="506">
        <f>SUM(L30:O30)</f>
        <v>322</v>
      </c>
      <c r="M31" s="507"/>
      <c r="N31" s="507"/>
      <c r="O31" s="507"/>
      <c r="P31" s="446"/>
      <c r="Q31" s="448"/>
    </row>
    <row r="32" spans="2:24" ht="12.6" thickBot="1">
      <c r="B32" s="311"/>
      <c r="C32" s="312"/>
      <c r="D32" s="313"/>
      <c r="E32" s="314"/>
      <c r="F32" s="315"/>
      <c r="G32" s="315"/>
      <c r="H32" s="315"/>
      <c r="I32" s="315"/>
      <c r="J32" s="315"/>
      <c r="K32" s="315"/>
      <c r="L32" s="316"/>
      <c r="M32" s="316"/>
      <c r="N32" s="316"/>
      <c r="O32" s="312"/>
      <c r="P32" s="311"/>
      <c r="Q32" s="316"/>
    </row>
    <row r="33" spans="2:21" ht="12.75" customHeight="1">
      <c r="B33" s="461" t="s">
        <v>6</v>
      </c>
      <c r="C33" s="455" t="s">
        <v>380</v>
      </c>
      <c r="D33" s="422" t="s">
        <v>367</v>
      </c>
      <c r="E33" s="423"/>
      <c r="F33" s="454" t="s">
        <v>385</v>
      </c>
      <c r="G33" s="455"/>
      <c r="H33" s="455"/>
      <c r="I33" s="455"/>
      <c r="J33" s="456" t="s">
        <v>369</v>
      </c>
      <c r="K33" s="451" t="s">
        <v>370</v>
      </c>
      <c r="L33" s="454" t="s">
        <v>386</v>
      </c>
      <c r="M33" s="455"/>
      <c r="N33" s="455"/>
      <c r="O33" s="455"/>
      <c r="P33" s="456" t="s">
        <v>369</v>
      </c>
      <c r="Q33" s="451" t="s">
        <v>370</v>
      </c>
    </row>
    <row r="34" spans="2:21" ht="19.5" customHeight="1">
      <c r="B34" s="462"/>
      <c r="C34" s="464"/>
      <c r="D34" s="424"/>
      <c r="E34" s="425"/>
      <c r="F34" s="459" t="s">
        <v>372</v>
      </c>
      <c r="G34" s="460"/>
      <c r="H34" s="460"/>
      <c r="I34" s="460"/>
      <c r="J34" s="457"/>
      <c r="K34" s="452"/>
      <c r="L34" s="459" t="s">
        <v>372</v>
      </c>
      <c r="M34" s="460"/>
      <c r="N34" s="460"/>
      <c r="O34" s="460"/>
      <c r="P34" s="457"/>
      <c r="Q34" s="452"/>
    </row>
    <row r="35" spans="2:21" ht="14.5" customHeight="1" thickBot="1">
      <c r="B35" s="462"/>
      <c r="C35" s="535"/>
      <c r="D35" s="426"/>
      <c r="E35" s="427"/>
      <c r="F35" s="215" t="s">
        <v>373</v>
      </c>
      <c r="G35" s="216" t="s">
        <v>374</v>
      </c>
      <c r="H35" s="216" t="s">
        <v>375</v>
      </c>
      <c r="I35" s="216" t="s">
        <v>376</v>
      </c>
      <c r="J35" s="458"/>
      <c r="K35" s="453"/>
      <c r="L35" s="215" t="s">
        <v>373</v>
      </c>
      <c r="M35" s="216" t="s">
        <v>374</v>
      </c>
      <c r="N35" s="216" t="s">
        <v>375</v>
      </c>
      <c r="O35" s="216" t="s">
        <v>376</v>
      </c>
      <c r="P35" s="458"/>
      <c r="Q35" s="453"/>
    </row>
    <row r="36" spans="2:21" ht="12.75" customHeight="1">
      <c r="B36" s="255">
        <v>16</v>
      </c>
      <c r="C36" s="260" t="s">
        <v>202</v>
      </c>
      <c r="D36" s="410" t="s">
        <v>211</v>
      </c>
      <c r="E36" s="411"/>
      <c r="F36" s="534"/>
      <c r="G36" s="487">
        <v>4</v>
      </c>
      <c r="H36" s="487">
        <v>10</v>
      </c>
      <c r="I36" s="487"/>
      <c r="J36" s="487" t="s">
        <v>5</v>
      </c>
      <c r="K36" s="489">
        <v>2</v>
      </c>
      <c r="L36" s="491"/>
      <c r="M36" s="493"/>
      <c r="N36" s="493"/>
      <c r="O36" s="493"/>
      <c r="P36" s="493"/>
      <c r="Q36" s="495"/>
    </row>
    <row r="37" spans="2:21" ht="12.75" customHeight="1" thickBot="1">
      <c r="B37" s="261">
        <v>17</v>
      </c>
      <c r="C37" s="259" t="s">
        <v>203</v>
      </c>
      <c r="D37" s="408" t="s">
        <v>212</v>
      </c>
      <c r="E37" s="409"/>
      <c r="F37" s="533"/>
      <c r="G37" s="498"/>
      <c r="H37" s="498"/>
      <c r="I37" s="498"/>
      <c r="J37" s="498"/>
      <c r="K37" s="499"/>
      <c r="L37" s="527"/>
      <c r="M37" s="528"/>
      <c r="N37" s="528"/>
      <c r="O37" s="528"/>
      <c r="P37" s="528"/>
      <c r="Q37" s="531"/>
    </row>
    <row r="38" spans="2:21" ht="12.75" customHeight="1">
      <c r="B38" s="255">
        <v>18</v>
      </c>
      <c r="C38" s="260" t="s">
        <v>204</v>
      </c>
      <c r="D38" s="410" t="s">
        <v>213</v>
      </c>
      <c r="E38" s="411"/>
      <c r="F38" s="532"/>
      <c r="G38" s="488"/>
      <c r="H38" s="488"/>
      <c r="I38" s="488"/>
      <c r="J38" s="488"/>
      <c r="K38" s="490"/>
      <c r="L38" s="491"/>
      <c r="M38" s="493">
        <v>4</v>
      </c>
      <c r="N38" s="529">
        <v>10</v>
      </c>
      <c r="O38" s="529"/>
      <c r="P38" s="493" t="s">
        <v>5</v>
      </c>
      <c r="Q38" s="495">
        <v>2</v>
      </c>
    </row>
    <row r="39" spans="2:21" ht="12.6" thickBot="1">
      <c r="B39" s="257">
        <v>19</v>
      </c>
      <c r="C39" s="259" t="s">
        <v>205</v>
      </c>
      <c r="D39" s="408" t="s">
        <v>214</v>
      </c>
      <c r="E39" s="409"/>
      <c r="F39" s="533"/>
      <c r="G39" s="498"/>
      <c r="H39" s="498"/>
      <c r="I39" s="498"/>
      <c r="J39" s="498"/>
      <c r="K39" s="499"/>
      <c r="L39" s="527"/>
      <c r="M39" s="528"/>
      <c r="N39" s="530"/>
      <c r="O39" s="530"/>
      <c r="P39" s="528"/>
      <c r="Q39" s="531"/>
    </row>
    <row r="40" spans="2:21">
      <c r="B40" s="441" t="s">
        <v>379</v>
      </c>
      <c r="C40" s="442"/>
      <c r="D40" s="442"/>
      <c r="E40" s="442"/>
      <c r="F40" s="264">
        <f>SUM(F36)</f>
        <v>0</v>
      </c>
      <c r="G40" s="265">
        <f>SUM(G36)</f>
        <v>4</v>
      </c>
      <c r="H40" s="265">
        <f>SUM(H36)</f>
        <v>10</v>
      </c>
      <c r="I40" s="265"/>
      <c r="J40" s="480" t="s">
        <v>54</v>
      </c>
      <c r="K40" s="525">
        <f>SUM(K36:K39)</f>
        <v>2</v>
      </c>
      <c r="L40" s="264">
        <f>SUM(L36:L39)</f>
        <v>0</v>
      </c>
      <c r="M40" s="265">
        <f>SUM(M36:M39)</f>
        <v>4</v>
      </c>
      <c r="N40" s="265">
        <f>SUM(N36:N39)</f>
        <v>10</v>
      </c>
      <c r="O40" s="265">
        <f>SUM(O36:O39)</f>
        <v>0</v>
      </c>
      <c r="P40" s="476" t="s">
        <v>54</v>
      </c>
      <c r="Q40" s="474">
        <f>SUM(Q36:Q39)</f>
        <v>2</v>
      </c>
    </row>
    <row r="41" spans="2:21" ht="12.6" thickBot="1">
      <c r="B41" s="443"/>
      <c r="C41" s="444"/>
      <c r="D41" s="444"/>
      <c r="E41" s="444"/>
      <c r="F41" s="449">
        <f>SUM(F40:I40)</f>
        <v>14</v>
      </c>
      <c r="G41" s="450"/>
      <c r="H41" s="450"/>
      <c r="I41" s="484"/>
      <c r="J41" s="446"/>
      <c r="K41" s="526"/>
      <c r="L41" s="482">
        <f>SUM(L40:O40)</f>
        <v>14</v>
      </c>
      <c r="M41" s="483"/>
      <c r="N41" s="483"/>
      <c r="O41" s="483"/>
      <c r="P41" s="477"/>
      <c r="Q41" s="475"/>
    </row>
    <row r="42" spans="2:21" ht="12.6" thickBot="1">
      <c r="B42" s="317"/>
      <c r="C42" s="317"/>
      <c r="D42" s="317"/>
      <c r="E42" s="317"/>
      <c r="F42" s="317"/>
      <c r="G42" s="317"/>
      <c r="H42" s="317"/>
      <c r="I42" s="317"/>
      <c r="J42" s="318"/>
      <c r="K42" s="317"/>
      <c r="L42" s="317"/>
      <c r="M42" s="317"/>
      <c r="N42" s="317"/>
      <c r="O42" s="317"/>
      <c r="P42" s="318"/>
      <c r="Q42" s="317"/>
    </row>
    <row r="43" spans="2:21" ht="12.75" customHeight="1">
      <c r="B43" s="466" t="s">
        <v>12</v>
      </c>
      <c r="C43" s="467"/>
      <c r="D43" s="467"/>
      <c r="E43" s="468"/>
      <c r="F43" s="264">
        <f>F30+F40</f>
        <v>168</v>
      </c>
      <c r="G43" s="265">
        <f>G30+G40</f>
        <v>8</v>
      </c>
      <c r="H43" s="265">
        <f>H30+H40</f>
        <v>20</v>
      </c>
      <c r="I43" s="265">
        <f>I30+I40</f>
        <v>140</v>
      </c>
      <c r="J43" s="487" t="s">
        <v>92</v>
      </c>
      <c r="K43" s="474">
        <f>K30+K40</f>
        <v>30</v>
      </c>
      <c r="L43" s="266">
        <f>L30+L40</f>
        <v>168</v>
      </c>
      <c r="M43" s="265">
        <f>M30+M40</f>
        <v>8</v>
      </c>
      <c r="N43" s="265">
        <f>N30+N40</f>
        <v>20</v>
      </c>
      <c r="O43" s="265">
        <f>O30+O40</f>
        <v>140</v>
      </c>
      <c r="P43" s="480" t="s">
        <v>94</v>
      </c>
      <c r="Q43" s="474">
        <f>Q30+Q40</f>
        <v>30</v>
      </c>
    </row>
    <row r="44" spans="2:21" ht="12.6" thickBot="1">
      <c r="B44" s="469"/>
      <c r="C44" s="470"/>
      <c r="D44" s="470"/>
      <c r="E44" s="471"/>
      <c r="F44" s="478">
        <f>SUM(F43:I43)</f>
        <v>336</v>
      </c>
      <c r="G44" s="479"/>
      <c r="H44" s="479"/>
      <c r="I44" s="479"/>
      <c r="J44" s="498"/>
      <c r="K44" s="475"/>
      <c r="L44" s="522">
        <f>SUM(L43:O43)</f>
        <v>336</v>
      </c>
      <c r="M44" s="523"/>
      <c r="N44" s="523"/>
      <c r="O44" s="524"/>
      <c r="P44" s="446"/>
      <c r="Q44" s="475"/>
      <c r="T44" s="319">
        <f>F44/22</f>
        <v>15.272727272727273</v>
      </c>
      <c r="U44" s="18">
        <f>L44/24</f>
        <v>14</v>
      </c>
    </row>
    <row r="45" spans="2:21" ht="12.6" thickBot="1">
      <c r="B45" s="252"/>
      <c r="C45" s="268"/>
      <c r="D45" s="269"/>
      <c r="E45" s="269"/>
      <c r="F45" s="252"/>
      <c r="G45" s="252"/>
      <c r="H45" s="252"/>
      <c r="I45" s="252"/>
      <c r="J45" s="252"/>
      <c r="K45" s="252"/>
      <c r="L45" s="270"/>
      <c r="M45" s="270"/>
      <c r="N45" s="270"/>
      <c r="O45" s="270"/>
      <c r="P45" s="270"/>
      <c r="Q45" s="270"/>
    </row>
    <row r="46" spans="2:21" ht="12.75" customHeight="1">
      <c r="B46" s="461" t="s">
        <v>6</v>
      </c>
      <c r="C46" s="455" t="s">
        <v>381</v>
      </c>
      <c r="D46" s="412" t="s">
        <v>367</v>
      </c>
      <c r="E46" s="413"/>
      <c r="F46" s="454" t="s">
        <v>385</v>
      </c>
      <c r="G46" s="455"/>
      <c r="H46" s="455"/>
      <c r="I46" s="455"/>
      <c r="J46" s="456" t="s">
        <v>369</v>
      </c>
      <c r="K46" s="451" t="s">
        <v>370</v>
      </c>
      <c r="L46" s="454" t="s">
        <v>386</v>
      </c>
      <c r="M46" s="455"/>
      <c r="N46" s="455"/>
      <c r="O46" s="455"/>
      <c r="P46" s="456" t="s">
        <v>369</v>
      </c>
      <c r="Q46" s="451" t="s">
        <v>370</v>
      </c>
    </row>
    <row r="47" spans="2:21" ht="23.05" customHeight="1">
      <c r="B47" s="462"/>
      <c r="C47" s="464"/>
      <c r="D47" s="414"/>
      <c r="E47" s="415"/>
      <c r="F47" s="459" t="s">
        <v>372</v>
      </c>
      <c r="G47" s="460"/>
      <c r="H47" s="460"/>
      <c r="I47" s="460"/>
      <c r="J47" s="457"/>
      <c r="K47" s="452"/>
      <c r="L47" s="459" t="s">
        <v>372</v>
      </c>
      <c r="M47" s="460"/>
      <c r="N47" s="460"/>
      <c r="O47" s="460"/>
      <c r="P47" s="457"/>
      <c r="Q47" s="452"/>
    </row>
    <row r="48" spans="2:21" ht="17.5" customHeight="1" thickBot="1">
      <c r="B48" s="463"/>
      <c r="C48" s="465"/>
      <c r="D48" s="416"/>
      <c r="E48" s="417"/>
      <c r="F48" s="215" t="s">
        <v>373</v>
      </c>
      <c r="G48" s="216" t="s">
        <v>374</v>
      </c>
      <c r="H48" s="216" t="s">
        <v>375</v>
      </c>
      <c r="I48" s="216" t="s">
        <v>376</v>
      </c>
      <c r="J48" s="458"/>
      <c r="K48" s="453"/>
      <c r="L48" s="215" t="s">
        <v>373</v>
      </c>
      <c r="M48" s="216" t="s">
        <v>374</v>
      </c>
      <c r="N48" s="216" t="s">
        <v>375</v>
      </c>
      <c r="O48" s="216" t="s">
        <v>376</v>
      </c>
      <c r="P48" s="458"/>
      <c r="Q48" s="453"/>
    </row>
    <row r="49" spans="2:30" ht="16" customHeight="1">
      <c r="B49" s="271">
        <v>20</v>
      </c>
      <c r="C49" s="320" t="s">
        <v>160</v>
      </c>
      <c r="D49" s="515" t="s">
        <v>215</v>
      </c>
      <c r="E49" s="516"/>
      <c r="F49" s="293"/>
      <c r="G49" s="274"/>
      <c r="H49" s="274"/>
      <c r="I49" s="274"/>
      <c r="J49" s="274"/>
      <c r="K49" s="321"/>
      <c r="L49" s="271">
        <v>14</v>
      </c>
      <c r="M49" s="275">
        <v>4</v>
      </c>
      <c r="N49" s="275">
        <v>10</v>
      </c>
      <c r="O49" s="275"/>
      <c r="P49" s="274" t="s">
        <v>5</v>
      </c>
      <c r="Q49" s="276">
        <v>3</v>
      </c>
    </row>
    <row r="50" spans="2:30">
      <c r="B50" s="212">
        <v>21</v>
      </c>
      <c r="C50" s="322" t="s">
        <v>180</v>
      </c>
      <c r="D50" s="517" t="s">
        <v>246</v>
      </c>
      <c r="E50" s="518"/>
      <c r="F50" s="295">
        <v>28</v>
      </c>
      <c r="G50" s="280">
        <v>8</v>
      </c>
      <c r="H50" s="280">
        <v>20</v>
      </c>
      <c r="I50" s="280"/>
      <c r="J50" s="280" t="s">
        <v>44</v>
      </c>
      <c r="K50" s="323">
        <v>5</v>
      </c>
      <c r="L50" s="212"/>
      <c r="M50" s="281"/>
      <c r="N50" s="281"/>
      <c r="O50" s="281"/>
      <c r="P50" s="280"/>
      <c r="Q50" s="282"/>
    </row>
    <row r="51" spans="2:30" ht="12.6" thickBot="1">
      <c r="B51" s="287">
        <v>22</v>
      </c>
      <c r="C51" s="324" t="s">
        <v>245</v>
      </c>
      <c r="D51" s="513" t="s">
        <v>247</v>
      </c>
      <c r="E51" s="514"/>
      <c r="F51" s="325"/>
      <c r="G51" s="326"/>
      <c r="H51" s="326"/>
      <c r="I51" s="326"/>
      <c r="J51" s="326"/>
      <c r="K51" s="327"/>
      <c r="L51" s="287">
        <v>28</v>
      </c>
      <c r="M51" s="288">
        <v>8</v>
      </c>
      <c r="N51" s="288">
        <v>20</v>
      </c>
      <c r="O51" s="288"/>
      <c r="P51" s="286" t="s">
        <v>44</v>
      </c>
      <c r="Q51" s="289">
        <v>5</v>
      </c>
    </row>
    <row r="52" spans="2:30" ht="12.75" customHeight="1">
      <c r="B52" s="441" t="s">
        <v>379</v>
      </c>
      <c r="C52" s="442"/>
      <c r="D52" s="442"/>
      <c r="E52" s="442"/>
      <c r="F52" s="264">
        <f>SUM(F49:F51)</f>
        <v>28</v>
      </c>
      <c r="G52" s="265">
        <f>SUM(G49:G51)</f>
        <v>8</v>
      </c>
      <c r="H52" s="265">
        <f>SUM(H49:H51)</f>
        <v>20</v>
      </c>
      <c r="I52" s="265">
        <f>SUM(I49:I51)</f>
        <v>0</v>
      </c>
      <c r="J52" s="476" t="s">
        <v>171</v>
      </c>
      <c r="K52" s="474">
        <f>SUM(K49:K51)</f>
        <v>5</v>
      </c>
      <c r="L52" s="273">
        <f>SUM(L49:L51)</f>
        <v>42</v>
      </c>
      <c r="M52" s="274">
        <f>SUM(M49:M51)</f>
        <v>12</v>
      </c>
      <c r="N52" s="274">
        <f>SUM(N49:N51)</f>
        <v>30</v>
      </c>
      <c r="O52" s="274">
        <f>SUM(O49:O51)</f>
        <v>0</v>
      </c>
      <c r="P52" s="476" t="s">
        <v>172</v>
      </c>
      <c r="Q52" s="474">
        <f>SUM(Q49:Q51)</f>
        <v>8</v>
      </c>
    </row>
    <row r="53" spans="2:30" ht="12.6" thickBot="1">
      <c r="B53" s="443"/>
      <c r="C53" s="444"/>
      <c r="D53" s="444"/>
      <c r="E53" s="444"/>
      <c r="F53" s="482">
        <f>SUM(F52:I52)</f>
        <v>56</v>
      </c>
      <c r="G53" s="483"/>
      <c r="H53" s="483"/>
      <c r="I53" s="483"/>
      <c r="J53" s="477"/>
      <c r="K53" s="475"/>
      <c r="L53" s="520">
        <f>SUM(L52:O52)</f>
        <v>84</v>
      </c>
      <c r="M53" s="521"/>
      <c r="N53" s="521"/>
      <c r="O53" s="521"/>
      <c r="P53" s="477"/>
      <c r="Q53" s="475"/>
    </row>
    <row r="54" spans="2:30" ht="93" hidden="1" customHeight="1">
      <c r="B54" s="437" t="s">
        <v>383</v>
      </c>
      <c r="C54" s="438"/>
      <c r="D54" s="438"/>
      <c r="E54" s="438"/>
      <c r="F54" s="519"/>
      <c r="G54" s="519"/>
      <c r="H54" s="519"/>
      <c r="I54" s="519"/>
      <c r="J54" s="519"/>
      <c r="K54" s="519"/>
      <c r="L54" s="519"/>
      <c r="M54" s="519"/>
      <c r="N54" s="519"/>
      <c r="O54" s="519"/>
      <c r="P54" s="519"/>
      <c r="Q54" s="519"/>
    </row>
    <row r="55" spans="2:30">
      <c r="B55" s="291" t="s">
        <v>159</v>
      </c>
      <c r="C55" s="291"/>
      <c r="D55" s="439" t="s">
        <v>151</v>
      </c>
      <c r="E55" s="439"/>
      <c r="F55" s="439"/>
      <c r="G55" s="439"/>
      <c r="H55" s="439"/>
      <c r="I55" s="439"/>
      <c r="J55" s="439"/>
      <c r="K55" s="439"/>
      <c r="L55" s="291"/>
      <c r="M55" s="291"/>
      <c r="N55" s="291"/>
      <c r="O55" s="291"/>
      <c r="P55" s="291"/>
      <c r="Q55" s="291"/>
    </row>
    <row r="56" spans="2:30">
      <c r="B56" s="440"/>
      <c r="C56" s="440"/>
      <c r="D56" s="440"/>
      <c r="E56" s="440"/>
      <c r="F56" s="440"/>
      <c r="G56" s="440"/>
      <c r="H56" s="440"/>
      <c r="I56" s="440"/>
      <c r="J56" s="440"/>
      <c r="K56" s="291"/>
      <c r="L56" s="291"/>
      <c r="M56" s="291"/>
      <c r="N56" s="291"/>
      <c r="O56" s="291"/>
      <c r="P56" s="291"/>
      <c r="Q56" s="291"/>
    </row>
    <row r="57" spans="2:30" ht="13" customHeight="1">
      <c r="B57" s="36"/>
      <c r="C57" s="435" t="s">
        <v>42</v>
      </c>
      <c r="D57" s="435"/>
      <c r="E57" s="435"/>
      <c r="F57" s="435" t="s">
        <v>43</v>
      </c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</row>
    <row r="58" spans="2:30" ht="21.55" customHeight="1">
      <c r="B58" s="36"/>
      <c r="C58" s="512" t="s">
        <v>267</v>
      </c>
      <c r="D58" s="512"/>
      <c r="E58" s="18"/>
      <c r="F58" s="434" t="s">
        <v>269</v>
      </c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107"/>
    </row>
    <row r="59" spans="2:30" s="130" customFormat="1" ht="12.55" customHeight="1">
      <c r="B59" s="36"/>
      <c r="C59" s="51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T59" s="18"/>
      <c r="U59" s="18"/>
      <c r="V59" s="18"/>
      <c r="X59" s="18"/>
      <c r="Y59" s="18"/>
      <c r="Z59" s="18"/>
      <c r="AB59" s="18"/>
      <c r="AC59" s="18"/>
      <c r="AD59" s="18"/>
    </row>
    <row r="60" spans="2:30" ht="15" customHeight="1">
      <c r="B60" s="36"/>
      <c r="C60" s="435"/>
      <c r="D60" s="435"/>
      <c r="E60" s="435"/>
      <c r="F60" s="435" t="s">
        <v>55</v>
      </c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</row>
    <row r="61" spans="2:30" ht="15" customHeight="1">
      <c r="B61" s="36"/>
      <c r="C61" s="51"/>
      <c r="D61" s="434"/>
      <c r="E61" s="434"/>
      <c r="F61" s="434" t="s">
        <v>165</v>
      </c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</row>
    <row r="62" spans="2:30" ht="11.5" customHeight="1">
      <c r="B62" s="36"/>
      <c r="C62" s="8"/>
      <c r="D62" s="8"/>
      <c r="E62" s="2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2:30" s="130" customFormat="1" ht="14.5" customHeight="1">
      <c r="B63" s="36"/>
      <c r="C63" s="435"/>
      <c r="D63" s="435"/>
      <c r="E63" s="435"/>
      <c r="F63" s="435" t="s">
        <v>56</v>
      </c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T63" s="18"/>
      <c r="U63" s="18"/>
      <c r="V63" s="18"/>
      <c r="X63" s="18"/>
      <c r="Y63" s="18"/>
      <c r="Z63" s="18"/>
      <c r="AB63" s="18"/>
      <c r="AC63" s="18"/>
      <c r="AD63" s="18"/>
    </row>
    <row r="64" spans="2:30" ht="14.5" customHeight="1">
      <c r="B64" s="36"/>
      <c r="C64" s="51"/>
      <c r="D64" s="434"/>
      <c r="E64" s="434"/>
      <c r="F64" s="434" t="s">
        <v>365</v>
      </c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</row>
    <row r="65" spans="2:17" ht="12.55" customHeight="1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2:17" ht="12.55" customHeight="1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2:17" ht="12.55" customHeight="1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</row>
  </sheetData>
  <mergeCells count="127">
    <mergeCell ref="B10:Q10"/>
    <mergeCell ref="B11:Q11"/>
    <mergeCell ref="B12:B14"/>
    <mergeCell ref="C12:C14"/>
    <mergeCell ref="F12:I12"/>
    <mergeCell ref="J12:J14"/>
    <mergeCell ref="L29:O29"/>
    <mergeCell ref="B30:E31"/>
    <mergeCell ref="J30:J31"/>
    <mergeCell ref="K30:K31"/>
    <mergeCell ref="P30:P31"/>
    <mergeCell ref="Q30:Q31"/>
    <mergeCell ref="F31:I31"/>
    <mergeCell ref="L31:O31"/>
    <mergeCell ref="K12:K14"/>
    <mergeCell ref="L12:O12"/>
    <mergeCell ref="P12:P14"/>
    <mergeCell ref="Q12:Q14"/>
    <mergeCell ref="F13:I13"/>
    <mergeCell ref="L13:O13"/>
    <mergeCell ref="K33:K35"/>
    <mergeCell ref="L33:O33"/>
    <mergeCell ref="P33:P35"/>
    <mergeCell ref="Q33:Q35"/>
    <mergeCell ref="F34:I34"/>
    <mergeCell ref="L34:O34"/>
    <mergeCell ref="B33:B35"/>
    <mergeCell ref="C33:C35"/>
    <mergeCell ref="F33:I33"/>
    <mergeCell ref="J33:J35"/>
    <mergeCell ref="L36:L37"/>
    <mergeCell ref="M36:M37"/>
    <mergeCell ref="N36:N37"/>
    <mergeCell ref="O36:O37"/>
    <mergeCell ref="P36:P37"/>
    <mergeCell ref="Q36:Q37"/>
    <mergeCell ref="F36:F37"/>
    <mergeCell ref="G36:G37"/>
    <mergeCell ref="H36:H37"/>
    <mergeCell ref="I36:I37"/>
    <mergeCell ref="J36:J37"/>
    <mergeCell ref="K36:K37"/>
    <mergeCell ref="B40:E41"/>
    <mergeCell ref="J40:J41"/>
    <mergeCell ref="K40:K41"/>
    <mergeCell ref="P40:P41"/>
    <mergeCell ref="Q40:Q41"/>
    <mergeCell ref="F41:I41"/>
    <mergeCell ref="L41:O41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F46:I46"/>
    <mergeCell ref="J46:J48"/>
    <mergeCell ref="B43:E44"/>
    <mergeCell ref="J43:J44"/>
    <mergeCell ref="K43:K44"/>
    <mergeCell ref="P43:P44"/>
    <mergeCell ref="Q43:Q44"/>
    <mergeCell ref="F44:I44"/>
    <mergeCell ref="L44:O44"/>
    <mergeCell ref="D12:E14"/>
    <mergeCell ref="D15:E15"/>
    <mergeCell ref="D16:E16"/>
    <mergeCell ref="D17:E17"/>
    <mergeCell ref="D18:E18"/>
    <mergeCell ref="D19:E19"/>
    <mergeCell ref="B54:Q54"/>
    <mergeCell ref="D55:K55"/>
    <mergeCell ref="B56:J56"/>
    <mergeCell ref="B52:E53"/>
    <mergeCell ref="J52:J53"/>
    <mergeCell ref="K52:K53"/>
    <mergeCell ref="P52:P53"/>
    <mergeCell ref="Q52:Q53"/>
    <mergeCell ref="F53:I53"/>
    <mergeCell ref="L53:O53"/>
    <mergeCell ref="K46:K48"/>
    <mergeCell ref="L46:O46"/>
    <mergeCell ref="P46:P48"/>
    <mergeCell ref="Q46:Q48"/>
    <mergeCell ref="F47:I47"/>
    <mergeCell ref="L47:O47"/>
    <mergeCell ref="B46:B48"/>
    <mergeCell ref="C46:C48"/>
    <mergeCell ref="D51:E51"/>
    <mergeCell ref="B3:Q3"/>
    <mergeCell ref="J4:Q4"/>
    <mergeCell ref="C57:E57"/>
    <mergeCell ref="F57:R57"/>
    <mergeCell ref="C60:E60"/>
    <mergeCell ref="D37:E37"/>
    <mergeCell ref="D38:E38"/>
    <mergeCell ref="D39:E39"/>
    <mergeCell ref="D46:E48"/>
    <mergeCell ref="D49:E49"/>
    <mergeCell ref="D50:E50"/>
    <mergeCell ref="D26:E26"/>
    <mergeCell ref="D27:E27"/>
    <mergeCell ref="D28:E28"/>
    <mergeCell ref="D29:E29"/>
    <mergeCell ref="D33:E35"/>
    <mergeCell ref="D36:E36"/>
    <mergeCell ref="D20:E20"/>
    <mergeCell ref="D21:E21"/>
    <mergeCell ref="D22:E22"/>
    <mergeCell ref="D23:E23"/>
    <mergeCell ref="D24:E24"/>
    <mergeCell ref="D25:E25"/>
    <mergeCell ref="C58:D58"/>
    <mergeCell ref="F58:Q58"/>
    <mergeCell ref="F60:R60"/>
    <mergeCell ref="D61:E61"/>
    <mergeCell ref="F61:R61"/>
    <mergeCell ref="C63:E63"/>
    <mergeCell ref="F63:R63"/>
    <mergeCell ref="D64:E64"/>
    <mergeCell ref="F64:R64"/>
  </mergeCells>
  <printOptions horizontalCentered="1"/>
  <pageMargins left="0.39370078740157483" right="0.39370078740157483" top="0.47244094488188981" bottom="0.47244094488188981" header="0" footer="0"/>
  <pageSetup paperSize="9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C592-717D-4DA6-8D7B-A2D4C3764C07}">
  <sheetPr>
    <tabColor rgb="FF92D050"/>
    <pageSetUpPr fitToPage="1"/>
  </sheetPr>
  <dimension ref="B1:AD63"/>
  <sheetViews>
    <sheetView zoomScaleNormal="100" zoomScaleSheetLayoutView="85" workbookViewId="0">
      <selection activeCell="C35" sqref="C35"/>
    </sheetView>
  </sheetViews>
  <sheetFormatPr defaultColWidth="9.109375" defaultRowHeight="12.3"/>
  <cols>
    <col min="1" max="1" width="8" style="18" customWidth="1"/>
    <col min="2" max="2" width="3.38671875" style="18" customWidth="1"/>
    <col min="3" max="3" width="33.109375" style="18" customWidth="1"/>
    <col min="4" max="5" width="6.1640625" style="35" customWidth="1"/>
    <col min="6" max="9" width="3.609375" style="18" customWidth="1"/>
    <col min="10" max="11" width="5.71875" style="18" customWidth="1"/>
    <col min="12" max="15" width="3.38671875" style="18" customWidth="1"/>
    <col min="16" max="18" width="6" style="18" customWidth="1"/>
    <col min="19" max="19" width="9.109375" style="18" customWidth="1"/>
    <col min="20" max="20" width="3.44140625" style="18" customWidth="1"/>
    <col min="21" max="21" width="3.609375" style="18" customWidth="1"/>
    <col min="22" max="23" width="0" style="18" hidden="1" customWidth="1"/>
    <col min="24" max="24" width="10.609375" style="18" hidden="1" customWidth="1"/>
    <col min="25" max="29" width="0" style="18" hidden="1" customWidth="1"/>
    <col min="30" max="16384" width="9.109375" style="18"/>
  </cols>
  <sheetData>
    <row r="1" spans="2:29">
      <c r="B1" s="32" t="s">
        <v>242</v>
      </c>
      <c r="C1" s="32"/>
      <c r="D1" s="36"/>
      <c r="E1" s="36"/>
      <c r="F1" s="36"/>
      <c r="G1" s="36"/>
      <c r="H1" s="36"/>
      <c r="I1" s="36"/>
    </row>
    <row r="2" spans="2:29">
      <c r="B2" s="36" t="s">
        <v>38</v>
      </c>
      <c r="C2" s="36"/>
      <c r="D2" s="36"/>
      <c r="E2" s="36"/>
    </row>
    <row r="3" spans="2:29" ht="17.7">
      <c r="B3" s="436" t="s">
        <v>11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</row>
    <row r="4" spans="2:29">
      <c r="B4" s="22" t="s">
        <v>404</v>
      </c>
      <c r="C4" s="22"/>
      <c r="D4" s="130"/>
      <c r="E4" s="130"/>
      <c r="F4" s="130"/>
      <c r="G4" s="130"/>
      <c r="H4" s="130"/>
      <c r="I4" s="130"/>
      <c r="J4" s="508"/>
      <c r="K4" s="508"/>
      <c r="L4" s="508"/>
      <c r="M4" s="508"/>
      <c r="N4" s="508"/>
      <c r="O4" s="508"/>
      <c r="P4" s="508"/>
      <c r="Q4" s="508"/>
    </row>
    <row r="5" spans="2:29">
      <c r="B5" s="22" t="s">
        <v>405</v>
      </c>
      <c r="C5" s="22"/>
      <c r="D5" s="130"/>
      <c r="E5" s="130"/>
      <c r="F5" s="130"/>
      <c r="G5" s="130"/>
      <c r="H5" s="130"/>
      <c r="I5" s="130"/>
      <c r="J5" s="210"/>
      <c r="K5" s="210"/>
      <c r="L5" s="210"/>
      <c r="M5" s="210"/>
      <c r="N5" s="210"/>
      <c r="O5" s="210"/>
      <c r="P5" s="210"/>
      <c r="Q5" s="210"/>
    </row>
    <row r="6" spans="2:29">
      <c r="B6" s="22" t="s">
        <v>406</v>
      </c>
      <c r="C6" s="22"/>
      <c r="D6" s="130"/>
      <c r="E6" s="130"/>
      <c r="F6" s="130"/>
      <c r="G6" s="130"/>
      <c r="H6" s="130"/>
      <c r="I6" s="130"/>
      <c r="J6" s="210"/>
      <c r="K6" s="210"/>
      <c r="L6" s="210"/>
      <c r="M6" s="210"/>
      <c r="N6" s="210"/>
      <c r="O6" s="210"/>
      <c r="P6" s="210"/>
      <c r="Q6" s="210"/>
    </row>
    <row r="7" spans="2:29">
      <c r="B7" s="130" t="s">
        <v>407</v>
      </c>
      <c r="C7" s="130"/>
      <c r="D7" s="130"/>
      <c r="E7" s="130"/>
      <c r="F7" s="130"/>
      <c r="G7" s="130"/>
      <c r="H7" s="130"/>
      <c r="I7" s="130"/>
      <c r="J7" s="210"/>
      <c r="K7" s="210"/>
      <c r="L7" s="210"/>
      <c r="M7" s="210"/>
      <c r="N7" s="210"/>
      <c r="O7" s="210"/>
      <c r="P7" s="210"/>
      <c r="Q7" s="210"/>
    </row>
    <row r="8" spans="2:29">
      <c r="B8" s="130" t="s">
        <v>408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2:29">
      <c r="B9" s="22" t="s">
        <v>409</v>
      </c>
      <c r="C9" s="22"/>
      <c r="D9" s="130"/>
      <c r="E9" s="130"/>
      <c r="F9" s="130"/>
      <c r="G9" s="130"/>
      <c r="H9" s="130"/>
      <c r="I9" s="130"/>
      <c r="J9" s="130"/>
      <c r="K9" s="130"/>
      <c r="L9" s="130"/>
    </row>
    <row r="10" spans="2:29" ht="17.7">
      <c r="B10" s="436" t="s">
        <v>396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24"/>
      <c r="S10" s="27"/>
      <c r="T10" s="27"/>
    </row>
    <row r="11" spans="2:29" ht="10.5" customHeight="1" thickBot="1"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U11" s="31"/>
    </row>
    <row r="12" spans="2:29" ht="13.5" customHeight="1">
      <c r="B12" s="461" t="s">
        <v>6</v>
      </c>
      <c r="C12" s="455" t="s">
        <v>366</v>
      </c>
      <c r="D12" s="422" t="s">
        <v>367</v>
      </c>
      <c r="E12" s="423"/>
      <c r="F12" s="454" t="s">
        <v>397</v>
      </c>
      <c r="G12" s="455"/>
      <c r="H12" s="455"/>
      <c r="I12" s="455"/>
      <c r="J12" s="456" t="s">
        <v>369</v>
      </c>
      <c r="K12" s="451" t="s">
        <v>370</v>
      </c>
      <c r="L12" s="454" t="s">
        <v>398</v>
      </c>
      <c r="M12" s="455"/>
      <c r="N12" s="455"/>
      <c r="O12" s="455"/>
      <c r="P12" s="456" t="s">
        <v>369</v>
      </c>
      <c r="Q12" s="451" t="s">
        <v>370</v>
      </c>
      <c r="V12" s="18" t="s">
        <v>387</v>
      </c>
      <c r="W12" s="18" t="s">
        <v>388</v>
      </c>
      <c r="X12" s="18" t="s">
        <v>389</v>
      </c>
      <c r="Y12" s="18" t="s">
        <v>390</v>
      </c>
      <c r="Z12" s="18" t="s">
        <v>391</v>
      </c>
      <c r="AA12" s="18" t="s">
        <v>392</v>
      </c>
      <c r="AB12" s="18" t="s">
        <v>393</v>
      </c>
      <c r="AC12" s="18" t="s">
        <v>394</v>
      </c>
    </row>
    <row r="13" spans="2:29" ht="22" customHeight="1">
      <c r="B13" s="462"/>
      <c r="C13" s="464"/>
      <c r="D13" s="424"/>
      <c r="E13" s="425"/>
      <c r="F13" s="459" t="s">
        <v>372</v>
      </c>
      <c r="G13" s="460"/>
      <c r="H13" s="460"/>
      <c r="I13" s="460"/>
      <c r="J13" s="457"/>
      <c r="K13" s="452"/>
      <c r="L13" s="459" t="s">
        <v>372</v>
      </c>
      <c r="M13" s="460"/>
      <c r="N13" s="460"/>
      <c r="O13" s="460"/>
      <c r="P13" s="457"/>
      <c r="Q13" s="452"/>
      <c r="V13" s="18">
        <f>F15+F16+F17+F18+F19+L21+L23+L24+L25+F35</f>
        <v>210</v>
      </c>
      <c r="W13" s="18">
        <f>I15+I16+I17+I18+I19+O21+O23+O24+M25+N25+I35</f>
        <v>154</v>
      </c>
      <c r="X13" s="18" t="e">
        <f>F20+#REF!</f>
        <v>#REF!</v>
      </c>
      <c r="Y13" s="18" t="e">
        <f>G20+H20+#REF!+#REF!</f>
        <v>#REF!</v>
      </c>
      <c r="Z13" s="18">
        <f>L22+L26</f>
        <v>56</v>
      </c>
      <c r="AA13" s="18">
        <f>M22+N22+O26</f>
        <v>28</v>
      </c>
      <c r="AC13" s="18">
        <f>O28</f>
        <v>0</v>
      </c>
    </row>
    <row r="14" spans="2:29" ht="16.5" customHeight="1" thickBot="1">
      <c r="B14" s="463"/>
      <c r="C14" s="465"/>
      <c r="D14" s="426"/>
      <c r="E14" s="427"/>
      <c r="F14" s="215" t="s">
        <v>373</v>
      </c>
      <c r="G14" s="216" t="s">
        <v>374</v>
      </c>
      <c r="H14" s="216" t="s">
        <v>375</v>
      </c>
      <c r="I14" s="216" t="s">
        <v>376</v>
      </c>
      <c r="J14" s="458"/>
      <c r="K14" s="453"/>
      <c r="L14" s="215" t="s">
        <v>373</v>
      </c>
      <c r="M14" s="216" t="s">
        <v>374</v>
      </c>
      <c r="N14" s="216" t="s">
        <v>375</v>
      </c>
      <c r="O14" s="216" t="s">
        <v>376</v>
      </c>
      <c r="P14" s="458"/>
      <c r="Q14" s="453"/>
      <c r="Z14" s="18">
        <f>L22+L26</f>
        <v>56</v>
      </c>
      <c r="AA14" s="18">
        <f>M22+N22+O26</f>
        <v>28</v>
      </c>
    </row>
    <row r="15" spans="2:29">
      <c r="B15" s="222">
        <v>1</v>
      </c>
      <c r="C15" s="260" t="s">
        <v>79</v>
      </c>
      <c r="D15" s="410" t="s">
        <v>95</v>
      </c>
      <c r="E15" s="411"/>
      <c r="F15" s="219">
        <v>28</v>
      </c>
      <c r="G15" s="225"/>
      <c r="H15" s="225"/>
      <c r="I15" s="225">
        <v>28</v>
      </c>
      <c r="J15" s="292" t="s">
        <v>44</v>
      </c>
      <c r="K15" s="226">
        <v>5</v>
      </c>
      <c r="L15" s="296"/>
      <c r="M15" s="223"/>
      <c r="N15" s="223"/>
      <c r="O15" s="223"/>
      <c r="P15" s="223"/>
      <c r="Q15" s="224"/>
    </row>
    <row r="16" spans="2:29">
      <c r="B16" s="229">
        <v>2</v>
      </c>
      <c r="C16" s="234" t="s">
        <v>182</v>
      </c>
      <c r="D16" s="432" t="s">
        <v>181</v>
      </c>
      <c r="E16" s="433"/>
      <c r="F16" s="229">
        <v>28</v>
      </c>
      <c r="G16" s="232"/>
      <c r="H16" s="232"/>
      <c r="I16" s="232">
        <v>14</v>
      </c>
      <c r="J16" s="232" t="s">
        <v>5</v>
      </c>
      <c r="K16" s="233">
        <v>4</v>
      </c>
      <c r="L16" s="243"/>
      <c r="M16" s="232"/>
      <c r="N16" s="232"/>
      <c r="O16" s="232"/>
      <c r="P16" s="232"/>
      <c r="Q16" s="233"/>
    </row>
    <row r="17" spans="2:24">
      <c r="B17" s="229">
        <v>3</v>
      </c>
      <c r="C17" s="329" t="s">
        <v>235</v>
      </c>
      <c r="D17" s="432" t="s">
        <v>96</v>
      </c>
      <c r="E17" s="433"/>
      <c r="F17" s="229">
        <v>28</v>
      </c>
      <c r="G17" s="232"/>
      <c r="H17" s="232"/>
      <c r="I17" s="232">
        <v>14</v>
      </c>
      <c r="J17" s="243" t="s">
        <v>44</v>
      </c>
      <c r="K17" s="233">
        <v>4</v>
      </c>
      <c r="L17" s="243"/>
      <c r="M17" s="232"/>
      <c r="N17" s="232"/>
      <c r="O17" s="232"/>
      <c r="P17" s="232"/>
      <c r="Q17" s="233"/>
    </row>
    <row r="18" spans="2:24">
      <c r="B18" s="229">
        <v>4</v>
      </c>
      <c r="C18" s="263" t="s">
        <v>80</v>
      </c>
      <c r="D18" s="432" t="s">
        <v>97</v>
      </c>
      <c r="E18" s="433"/>
      <c r="F18" s="229">
        <v>28</v>
      </c>
      <c r="G18" s="232"/>
      <c r="H18" s="232"/>
      <c r="I18" s="232">
        <v>28</v>
      </c>
      <c r="J18" s="296" t="s">
        <v>44</v>
      </c>
      <c r="K18" s="224">
        <v>5</v>
      </c>
      <c r="L18" s="243"/>
      <c r="M18" s="232"/>
      <c r="N18" s="232"/>
      <c r="O18" s="232"/>
      <c r="P18" s="232"/>
      <c r="Q18" s="233"/>
    </row>
    <row r="19" spans="2:24" s="235" customFormat="1">
      <c r="B19" s="229">
        <v>5</v>
      </c>
      <c r="C19" s="263" t="s">
        <v>81</v>
      </c>
      <c r="D19" s="432" t="s">
        <v>98</v>
      </c>
      <c r="E19" s="433"/>
      <c r="F19" s="229">
        <v>28</v>
      </c>
      <c r="G19" s="232"/>
      <c r="H19" s="232"/>
      <c r="I19" s="232">
        <v>14</v>
      </c>
      <c r="J19" s="223" t="s">
        <v>5</v>
      </c>
      <c r="K19" s="224">
        <v>4</v>
      </c>
      <c r="L19" s="243"/>
      <c r="M19" s="232"/>
      <c r="N19" s="232"/>
      <c r="O19" s="232"/>
      <c r="P19" s="232"/>
      <c r="Q19" s="233"/>
    </row>
    <row r="20" spans="2:24">
      <c r="B20" s="229">
        <v>6</v>
      </c>
      <c r="C20" s="234" t="s">
        <v>82</v>
      </c>
      <c r="D20" s="432" t="s">
        <v>99</v>
      </c>
      <c r="E20" s="433"/>
      <c r="F20" s="229">
        <v>28</v>
      </c>
      <c r="G20" s="232"/>
      <c r="H20" s="232"/>
      <c r="I20" s="232">
        <v>14</v>
      </c>
      <c r="J20" s="232" t="s">
        <v>44</v>
      </c>
      <c r="K20" s="233">
        <v>4</v>
      </c>
      <c r="L20" s="243"/>
      <c r="M20" s="232"/>
      <c r="N20" s="232"/>
      <c r="O20" s="232"/>
      <c r="P20" s="232"/>
      <c r="Q20" s="233"/>
    </row>
    <row r="21" spans="2:24">
      <c r="B21" s="229">
        <v>7</v>
      </c>
      <c r="C21" s="234" t="s">
        <v>89</v>
      </c>
      <c r="D21" s="432" t="s">
        <v>100</v>
      </c>
      <c r="E21" s="433"/>
      <c r="F21" s="229">
        <v>28</v>
      </c>
      <c r="G21" s="232"/>
      <c r="H21" s="232"/>
      <c r="I21" s="232">
        <v>28</v>
      </c>
      <c r="J21" s="232" t="s">
        <v>5</v>
      </c>
      <c r="K21" s="233">
        <v>4</v>
      </c>
      <c r="L21" s="243"/>
      <c r="M21" s="232"/>
      <c r="N21" s="232"/>
      <c r="O21" s="232"/>
      <c r="P21" s="232"/>
      <c r="Q21" s="233"/>
    </row>
    <row r="22" spans="2:24">
      <c r="B22" s="229">
        <v>8</v>
      </c>
      <c r="C22" s="234" t="s">
        <v>85</v>
      </c>
      <c r="D22" s="432" t="s">
        <v>183</v>
      </c>
      <c r="E22" s="433"/>
      <c r="F22" s="229"/>
      <c r="G22" s="232"/>
      <c r="H22" s="232"/>
      <c r="I22" s="232"/>
      <c r="J22" s="232"/>
      <c r="K22" s="233"/>
      <c r="L22" s="243">
        <v>28</v>
      </c>
      <c r="M22" s="232"/>
      <c r="N22" s="232"/>
      <c r="O22" s="232">
        <v>28</v>
      </c>
      <c r="P22" s="232" t="s">
        <v>44</v>
      </c>
      <c r="Q22" s="233">
        <v>5</v>
      </c>
      <c r="X22" s="18">
        <f>L22+M22+N22+L26+O26+F35+I35</f>
        <v>84</v>
      </c>
    </row>
    <row r="23" spans="2:24">
      <c r="B23" s="229">
        <v>9</v>
      </c>
      <c r="C23" s="234" t="s">
        <v>86</v>
      </c>
      <c r="D23" s="432" t="s">
        <v>101</v>
      </c>
      <c r="E23" s="433"/>
      <c r="F23" s="229"/>
      <c r="G23" s="232"/>
      <c r="H23" s="232"/>
      <c r="I23" s="232"/>
      <c r="J23" s="232"/>
      <c r="K23" s="233"/>
      <c r="L23" s="243">
        <v>28</v>
      </c>
      <c r="M23" s="232"/>
      <c r="N23" s="232"/>
      <c r="O23" s="232">
        <v>28</v>
      </c>
      <c r="P23" s="232" t="s">
        <v>44</v>
      </c>
      <c r="Q23" s="233">
        <v>4</v>
      </c>
    </row>
    <row r="24" spans="2:24">
      <c r="B24" s="229">
        <v>10</v>
      </c>
      <c r="C24" s="234" t="s">
        <v>87</v>
      </c>
      <c r="D24" s="432" t="s">
        <v>102</v>
      </c>
      <c r="E24" s="433"/>
      <c r="F24" s="229"/>
      <c r="G24" s="232"/>
      <c r="H24" s="232"/>
      <c r="I24" s="232"/>
      <c r="J24" s="232"/>
      <c r="K24" s="233"/>
      <c r="L24" s="243">
        <v>28</v>
      </c>
      <c r="M24" s="232"/>
      <c r="N24" s="232"/>
      <c r="O24" s="232">
        <v>28</v>
      </c>
      <c r="P24" s="232" t="s">
        <v>5</v>
      </c>
      <c r="Q24" s="233">
        <v>5</v>
      </c>
    </row>
    <row r="25" spans="2:24">
      <c r="B25" s="229">
        <v>11</v>
      </c>
      <c r="C25" s="234" t="s">
        <v>236</v>
      </c>
      <c r="D25" s="432" t="s">
        <v>184</v>
      </c>
      <c r="E25" s="433"/>
      <c r="F25" s="229"/>
      <c r="G25" s="232"/>
      <c r="H25" s="232"/>
      <c r="I25" s="232"/>
      <c r="J25" s="232"/>
      <c r="K25" s="233"/>
      <c r="L25" s="243">
        <v>14</v>
      </c>
      <c r="M25" s="232"/>
      <c r="N25" s="232"/>
      <c r="O25" s="232">
        <v>28</v>
      </c>
      <c r="P25" s="232" t="s">
        <v>5</v>
      </c>
      <c r="Q25" s="233">
        <v>3</v>
      </c>
    </row>
    <row r="26" spans="2:24">
      <c r="B26" s="229">
        <v>12</v>
      </c>
      <c r="C26" s="234" t="s">
        <v>90</v>
      </c>
      <c r="D26" s="432" t="s">
        <v>185</v>
      </c>
      <c r="E26" s="433"/>
      <c r="F26" s="229"/>
      <c r="G26" s="232"/>
      <c r="H26" s="232"/>
      <c r="I26" s="232"/>
      <c r="J26" s="232"/>
      <c r="K26" s="233"/>
      <c r="L26" s="243">
        <v>28</v>
      </c>
      <c r="M26" s="232"/>
      <c r="N26" s="232"/>
      <c r="O26" s="232">
        <v>28</v>
      </c>
      <c r="P26" s="232" t="s">
        <v>44</v>
      </c>
      <c r="Q26" s="233">
        <v>5</v>
      </c>
    </row>
    <row r="27" spans="2:24">
      <c r="B27" s="229">
        <v>13</v>
      </c>
      <c r="C27" s="330" t="s">
        <v>91</v>
      </c>
      <c r="D27" s="432" t="s">
        <v>104</v>
      </c>
      <c r="E27" s="433"/>
      <c r="F27" s="229"/>
      <c r="G27" s="232"/>
      <c r="H27" s="232"/>
      <c r="I27" s="232"/>
      <c r="J27" s="232"/>
      <c r="K27" s="233"/>
      <c r="L27" s="243">
        <v>28</v>
      </c>
      <c r="M27" s="232"/>
      <c r="N27" s="232"/>
      <c r="O27" s="232">
        <v>14</v>
      </c>
      <c r="P27" s="331" t="s">
        <v>44</v>
      </c>
      <c r="Q27" s="332">
        <v>3</v>
      </c>
    </row>
    <row r="28" spans="2:24" ht="12.6" thickBot="1">
      <c r="B28" s="333">
        <v>14</v>
      </c>
      <c r="C28" s="306" t="s">
        <v>232</v>
      </c>
      <c r="D28" s="420" t="s">
        <v>186</v>
      </c>
      <c r="E28" s="421"/>
      <c r="F28" s="334"/>
      <c r="G28" s="335"/>
      <c r="H28" s="335"/>
      <c r="I28" s="335"/>
      <c r="J28" s="335"/>
      <c r="K28" s="336"/>
      <c r="L28" s="553" t="s">
        <v>395</v>
      </c>
      <c r="M28" s="554"/>
      <c r="N28" s="554"/>
      <c r="O28" s="555"/>
      <c r="P28" s="331" t="s">
        <v>5</v>
      </c>
      <c r="Q28" s="337">
        <v>3</v>
      </c>
    </row>
    <row r="29" spans="2:24" ht="12.75" customHeight="1">
      <c r="B29" s="543" t="s">
        <v>379</v>
      </c>
      <c r="C29" s="544"/>
      <c r="D29" s="544"/>
      <c r="E29" s="544"/>
      <c r="F29" s="264">
        <f>SUM(F15:F28)</f>
        <v>196</v>
      </c>
      <c r="G29" s="265">
        <f>SUM(G15:G28)</f>
        <v>0</v>
      </c>
      <c r="H29" s="265">
        <f>SUM(H15:H28)</f>
        <v>0</v>
      </c>
      <c r="I29" s="265">
        <f>SUM(I15:I28)</f>
        <v>140</v>
      </c>
      <c r="J29" s="480" t="s">
        <v>93</v>
      </c>
      <c r="K29" s="525">
        <f>SUM(K1:K28)</f>
        <v>30</v>
      </c>
      <c r="L29" s="273">
        <f>SUM(L15:L28)</f>
        <v>154</v>
      </c>
      <c r="M29" s="274">
        <f>SUM(M15:M28)</f>
        <v>0</v>
      </c>
      <c r="N29" s="274">
        <f>SUM(N15:N28)</f>
        <v>0</v>
      </c>
      <c r="O29" s="274">
        <f>SUM(O15:O27)</f>
        <v>154</v>
      </c>
      <c r="P29" s="480" t="s">
        <v>93</v>
      </c>
      <c r="Q29" s="481">
        <f>SUM(Q1:Q28)</f>
        <v>28</v>
      </c>
    </row>
    <row r="30" spans="2:24" ht="12.6" thickBot="1">
      <c r="B30" s="443"/>
      <c r="C30" s="444"/>
      <c r="D30" s="444"/>
      <c r="E30" s="444"/>
      <c r="F30" s="449">
        <f>SUM(F29:I29)</f>
        <v>336</v>
      </c>
      <c r="G30" s="450"/>
      <c r="H30" s="450"/>
      <c r="I30" s="450"/>
      <c r="J30" s="446" t="s">
        <v>53</v>
      </c>
      <c r="K30" s="526"/>
      <c r="L30" s="520">
        <f>SUM(L29:O29)</f>
        <v>308</v>
      </c>
      <c r="M30" s="521"/>
      <c r="N30" s="521"/>
      <c r="O30" s="521"/>
      <c r="P30" s="446" t="s">
        <v>53</v>
      </c>
      <c r="Q30" s="448"/>
    </row>
    <row r="31" spans="2:24" ht="10" customHeight="1" thickBot="1">
      <c r="B31" s="250"/>
      <c r="C31" s="251"/>
      <c r="D31" s="252"/>
      <c r="E31" s="253"/>
      <c r="F31" s="254"/>
      <c r="G31" s="254"/>
      <c r="H31" s="254"/>
      <c r="I31" s="254"/>
      <c r="J31" s="254"/>
      <c r="K31" s="254"/>
      <c r="L31" s="35"/>
      <c r="M31" s="35"/>
      <c r="N31" s="35"/>
      <c r="O31" s="251"/>
      <c r="P31" s="250"/>
      <c r="Q31" s="35"/>
    </row>
    <row r="32" spans="2:24" ht="12.75" customHeight="1">
      <c r="B32" s="461" t="s">
        <v>6</v>
      </c>
      <c r="C32" s="455" t="s">
        <v>380</v>
      </c>
      <c r="D32" s="422" t="s">
        <v>367</v>
      </c>
      <c r="E32" s="423"/>
      <c r="F32" s="454" t="s">
        <v>397</v>
      </c>
      <c r="G32" s="455"/>
      <c r="H32" s="455"/>
      <c r="I32" s="455"/>
      <c r="J32" s="456" t="s">
        <v>369</v>
      </c>
      <c r="K32" s="451" t="s">
        <v>370</v>
      </c>
      <c r="L32" s="454" t="s">
        <v>398</v>
      </c>
      <c r="M32" s="455"/>
      <c r="N32" s="455"/>
      <c r="O32" s="455"/>
      <c r="P32" s="456" t="s">
        <v>369</v>
      </c>
      <c r="Q32" s="451" t="s">
        <v>370</v>
      </c>
    </row>
    <row r="33" spans="2:17" ht="21.55" customHeight="1">
      <c r="B33" s="462"/>
      <c r="C33" s="464"/>
      <c r="D33" s="424"/>
      <c r="E33" s="425"/>
      <c r="F33" s="459" t="s">
        <v>372</v>
      </c>
      <c r="G33" s="460"/>
      <c r="H33" s="460"/>
      <c r="I33" s="460"/>
      <c r="J33" s="457"/>
      <c r="K33" s="452"/>
      <c r="L33" s="459" t="s">
        <v>372</v>
      </c>
      <c r="M33" s="460"/>
      <c r="N33" s="460"/>
      <c r="O33" s="460"/>
      <c r="P33" s="457"/>
      <c r="Q33" s="452"/>
    </row>
    <row r="34" spans="2:17" ht="13" customHeight="1" thickBot="1">
      <c r="B34" s="463"/>
      <c r="C34" s="465"/>
      <c r="D34" s="426"/>
      <c r="E34" s="427"/>
      <c r="F34" s="215" t="s">
        <v>373</v>
      </c>
      <c r="G34" s="216" t="s">
        <v>374</v>
      </c>
      <c r="H34" s="216" t="s">
        <v>375</v>
      </c>
      <c r="I34" s="216" t="s">
        <v>376</v>
      </c>
      <c r="J34" s="458"/>
      <c r="K34" s="453"/>
      <c r="L34" s="215" t="s">
        <v>373</v>
      </c>
      <c r="M34" s="216" t="s">
        <v>374</v>
      </c>
      <c r="N34" s="216" t="s">
        <v>375</v>
      </c>
      <c r="O34" s="216" t="s">
        <v>376</v>
      </c>
      <c r="P34" s="458"/>
      <c r="Q34" s="453"/>
    </row>
    <row r="35" spans="2:17" ht="12.75" customHeight="1">
      <c r="B35" s="338">
        <v>15</v>
      </c>
      <c r="C35" s="299" t="s">
        <v>112</v>
      </c>
      <c r="D35" s="410" t="s">
        <v>187</v>
      </c>
      <c r="E35" s="411"/>
      <c r="F35" s="550"/>
      <c r="G35" s="529"/>
      <c r="H35" s="529" t="s">
        <v>399</v>
      </c>
      <c r="I35" s="529"/>
      <c r="J35" s="529"/>
      <c r="K35" s="548"/>
      <c r="L35" s="545">
        <v>14</v>
      </c>
      <c r="M35" s="529">
        <v>4</v>
      </c>
      <c r="N35" s="529">
        <v>10</v>
      </c>
      <c r="O35" s="529"/>
      <c r="P35" s="529" t="s">
        <v>5</v>
      </c>
      <c r="Q35" s="548">
        <v>2</v>
      </c>
    </row>
    <row r="36" spans="2:17" ht="12.6" thickBot="1">
      <c r="B36" s="339">
        <v>16</v>
      </c>
      <c r="C36" s="340" t="s">
        <v>241</v>
      </c>
      <c r="D36" s="408" t="s">
        <v>188</v>
      </c>
      <c r="E36" s="409"/>
      <c r="F36" s="551"/>
      <c r="G36" s="530"/>
      <c r="H36" s="530"/>
      <c r="I36" s="530"/>
      <c r="J36" s="530"/>
      <c r="K36" s="552"/>
      <c r="L36" s="546"/>
      <c r="M36" s="547"/>
      <c r="N36" s="547"/>
      <c r="O36" s="547"/>
      <c r="P36" s="547"/>
      <c r="Q36" s="549"/>
    </row>
    <row r="37" spans="2:17">
      <c r="B37" s="543" t="s">
        <v>379</v>
      </c>
      <c r="C37" s="544"/>
      <c r="D37" s="544"/>
      <c r="E37" s="544"/>
      <c r="F37" s="264"/>
      <c r="G37" s="265"/>
      <c r="H37" s="265"/>
      <c r="I37" s="265"/>
      <c r="J37" s="480"/>
      <c r="K37" s="481"/>
      <c r="L37" s="264">
        <f>SUM(L35)</f>
        <v>14</v>
      </c>
      <c r="M37" s="265">
        <f>SUM(M35)</f>
        <v>4</v>
      </c>
      <c r="N37" s="265">
        <f>SUM(N35)</f>
        <v>10</v>
      </c>
      <c r="O37" s="265"/>
      <c r="P37" s="480" t="s">
        <v>54</v>
      </c>
      <c r="Q37" s="481">
        <v>2</v>
      </c>
    </row>
    <row r="38" spans="2:17" ht="12.6" thickBot="1">
      <c r="B38" s="443"/>
      <c r="C38" s="444"/>
      <c r="D38" s="444"/>
      <c r="E38" s="444"/>
      <c r="F38" s="449"/>
      <c r="G38" s="450"/>
      <c r="H38" s="450"/>
      <c r="I38" s="484"/>
      <c r="J38" s="446"/>
      <c r="K38" s="448"/>
      <c r="L38" s="482">
        <f>SUM(L37:O37)</f>
        <v>28</v>
      </c>
      <c r="M38" s="483"/>
      <c r="N38" s="483"/>
      <c r="O38" s="483"/>
      <c r="P38" s="446"/>
      <c r="Q38" s="448"/>
    </row>
    <row r="39" spans="2:17" ht="11.05" customHeight="1" thickBot="1">
      <c r="B39" s="245"/>
      <c r="C39" s="245"/>
      <c r="D39" s="245"/>
      <c r="E39" s="245"/>
      <c r="F39" s="245"/>
      <c r="G39" s="245"/>
      <c r="H39" s="245"/>
      <c r="I39" s="245"/>
      <c r="J39" s="267"/>
      <c r="K39" s="245"/>
      <c r="L39" s="245"/>
      <c r="M39" s="245"/>
      <c r="N39" s="245"/>
      <c r="O39" s="245"/>
      <c r="P39" s="267"/>
      <c r="Q39" s="245"/>
    </row>
    <row r="40" spans="2:17" ht="12.75" customHeight="1">
      <c r="B40" s="466" t="s">
        <v>12</v>
      </c>
      <c r="C40" s="467"/>
      <c r="D40" s="467"/>
      <c r="E40" s="468"/>
      <c r="F40" s="264">
        <f>F29+F37</f>
        <v>196</v>
      </c>
      <c r="G40" s="265"/>
      <c r="H40" s="265"/>
      <c r="I40" s="265">
        <f>I29+I37</f>
        <v>140</v>
      </c>
      <c r="J40" s="480" t="s">
        <v>93</v>
      </c>
      <c r="K40" s="474">
        <f>IF((K29+K37)&lt;&gt;30,"NU",30)</f>
        <v>30</v>
      </c>
      <c r="L40" s="266">
        <f>L29+L37</f>
        <v>168</v>
      </c>
      <c r="M40" s="265">
        <f>M29+M37</f>
        <v>4</v>
      </c>
      <c r="N40" s="265">
        <f>N29+N37</f>
        <v>10</v>
      </c>
      <c r="O40" s="265">
        <f>O29+O37</f>
        <v>154</v>
      </c>
      <c r="P40" s="480" t="s">
        <v>117</v>
      </c>
      <c r="Q40" s="474">
        <f>IF((Q29+Q37)&lt;&gt;30,"NU",30)</f>
        <v>30</v>
      </c>
    </row>
    <row r="41" spans="2:17" ht="12.55" customHeight="1" thickBot="1">
      <c r="B41" s="469"/>
      <c r="C41" s="470"/>
      <c r="D41" s="470"/>
      <c r="E41" s="471"/>
      <c r="F41" s="520">
        <f>SUM(F40:I40)</f>
        <v>336</v>
      </c>
      <c r="G41" s="521"/>
      <c r="H41" s="521"/>
      <c r="I41" s="521"/>
      <c r="J41" s="446"/>
      <c r="K41" s="475"/>
      <c r="L41" s="506">
        <f>SUM(L40:O40)</f>
        <v>336</v>
      </c>
      <c r="M41" s="507"/>
      <c r="N41" s="507"/>
      <c r="O41" s="542"/>
      <c r="P41" s="446"/>
      <c r="Q41" s="475"/>
    </row>
    <row r="42" spans="2:17" ht="12.6" thickBot="1">
      <c r="B42" s="540"/>
      <c r="C42" s="540"/>
      <c r="D42" s="540"/>
      <c r="E42" s="540"/>
      <c r="F42" s="540"/>
      <c r="G42" s="540"/>
      <c r="H42" s="540"/>
      <c r="I42" s="540"/>
      <c r="J42" s="252"/>
      <c r="K42" s="252"/>
      <c r="L42" s="270"/>
      <c r="M42" s="270"/>
      <c r="N42" s="270"/>
      <c r="O42" s="270"/>
      <c r="P42" s="270"/>
      <c r="Q42" s="270"/>
    </row>
    <row r="43" spans="2:17" ht="93" hidden="1" customHeight="1">
      <c r="B43" s="541" t="s">
        <v>383</v>
      </c>
      <c r="C43" s="519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</row>
    <row r="44" spans="2:17" ht="12.75" customHeight="1">
      <c r="B44" s="461" t="s">
        <v>6</v>
      </c>
      <c r="C44" s="455" t="s">
        <v>381</v>
      </c>
      <c r="D44" s="422" t="s">
        <v>367</v>
      </c>
      <c r="E44" s="423"/>
      <c r="F44" s="454" t="s">
        <v>397</v>
      </c>
      <c r="G44" s="455"/>
      <c r="H44" s="455"/>
      <c r="I44" s="455"/>
      <c r="J44" s="456" t="s">
        <v>369</v>
      </c>
      <c r="K44" s="451" t="s">
        <v>370</v>
      </c>
      <c r="L44" s="454" t="s">
        <v>398</v>
      </c>
      <c r="M44" s="455"/>
      <c r="N44" s="455"/>
      <c r="O44" s="455"/>
      <c r="P44" s="456" t="s">
        <v>369</v>
      </c>
      <c r="Q44" s="451" t="s">
        <v>370</v>
      </c>
    </row>
    <row r="45" spans="2:17" ht="24" customHeight="1">
      <c r="B45" s="462"/>
      <c r="C45" s="464"/>
      <c r="D45" s="424"/>
      <c r="E45" s="425"/>
      <c r="F45" s="459" t="s">
        <v>372</v>
      </c>
      <c r="G45" s="460"/>
      <c r="H45" s="460"/>
      <c r="I45" s="460"/>
      <c r="J45" s="457"/>
      <c r="K45" s="452"/>
      <c r="L45" s="459" t="s">
        <v>372</v>
      </c>
      <c r="M45" s="460"/>
      <c r="N45" s="460"/>
      <c r="O45" s="460"/>
      <c r="P45" s="457"/>
      <c r="Q45" s="452"/>
    </row>
    <row r="46" spans="2:17" ht="15.55" customHeight="1" thickBot="1">
      <c r="B46" s="463"/>
      <c r="C46" s="465"/>
      <c r="D46" s="426"/>
      <c r="E46" s="427"/>
      <c r="F46" s="215" t="s">
        <v>373</v>
      </c>
      <c r="G46" s="216" t="s">
        <v>374</v>
      </c>
      <c r="H46" s="216" t="s">
        <v>375</v>
      </c>
      <c r="I46" s="216" t="s">
        <v>376</v>
      </c>
      <c r="J46" s="458"/>
      <c r="K46" s="453"/>
      <c r="L46" s="215" t="s">
        <v>373</v>
      </c>
      <c r="M46" s="216" t="s">
        <v>374</v>
      </c>
      <c r="N46" s="216" t="s">
        <v>375</v>
      </c>
      <c r="O46" s="216" t="s">
        <v>376</v>
      </c>
      <c r="P46" s="458"/>
      <c r="Q46" s="453"/>
    </row>
    <row r="47" spans="2:17">
      <c r="B47" s="341">
        <v>17</v>
      </c>
      <c r="C47" s="256" t="s">
        <v>248</v>
      </c>
      <c r="D47" s="515" t="s">
        <v>254</v>
      </c>
      <c r="E47" s="516"/>
      <c r="F47" s="293">
        <v>14</v>
      </c>
      <c r="G47" s="274">
        <v>4</v>
      </c>
      <c r="H47" s="274">
        <v>10</v>
      </c>
      <c r="I47" s="274"/>
      <c r="J47" s="274" t="s">
        <v>5</v>
      </c>
      <c r="K47" s="321">
        <v>2</v>
      </c>
      <c r="L47" s="271"/>
      <c r="M47" s="275"/>
      <c r="N47" s="275"/>
      <c r="O47" s="275"/>
      <c r="P47" s="274"/>
      <c r="Q47" s="276"/>
    </row>
    <row r="48" spans="2:17" ht="20.399999999999999">
      <c r="B48" s="342">
        <v>18</v>
      </c>
      <c r="C48" s="343" t="s">
        <v>250</v>
      </c>
      <c r="D48" s="538" t="s">
        <v>252</v>
      </c>
      <c r="E48" s="539"/>
      <c r="F48" s="297"/>
      <c r="G48" s="248">
        <v>12</v>
      </c>
      <c r="H48" s="248">
        <v>30</v>
      </c>
      <c r="I48" s="248"/>
      <c r="J48" s="248" t="s">
        <v>5</v>
      </c>
      <c r="K48" s="328">
        <v>3</v>
      </c>
      <c r="L48" s="344"/>
      <c r="M48" s="345"/>
      <c r="N48" s="345"/>
      <c r="O48" s="345"/>
      <c r="P48" s="248"/>
      <c r="Q48" s="346"/>
    </row>
    <row r="49" spans="2:30">
      <c r="B49" s="212">
        <v>19</v>
      </c>
      <c r="C49" s="347" t="s">
        <v>249</v>
      </c>
      <c r="D49" s="517" t="s">
        <v>255</v>
      </c>
      <c r="E49" s="518"/>
      <c r="F49" s="295"/>
      <c r="G49" s="280"/>
      <c r="H49" s="280"/>
      <c r="I49" s="280"/>
      <c r="J49" s="280"/>
      <c r="K49" s="323"/>
      <c r="L49" s="212">
        <v>14</v>
      </c>
      <c r="M49" s="281">
        <v>4</v>
      </c>
      <c r="N49" s="281">
        <v>10</v>
      </c>
      <c r="O49" s="281"/>
      <c r="P49" s="280" t="s">
        <v>44</v>
      </c>
      <c r="Q49" s="282">
        <v>3</v>
      </c>
    </row>
    <row r="50" spans="2:30" ht="20.7" thickBot="1">
      <c r="B50" s="287">
        <v>20</v>
      </c>
      <c r="C50" s="348" t="s">
        <v>251</v>
      </c>
      <c r="D50" s="513" t="s">
        <v>253</v>
      </c>
      <c r="E50" s="514"/>
      <c r="F50" s="325"/>
      <c r="G50" s="326"/>
      <c r="H50" s="326"/>
      <c r="I50" s="326"/>
      <c r="J50" s="326"/>
      <c r="K50" s="327"/>
      <c r="L50" s="287"/>
      <c r="M50" s="288">
        <v>12</v>
      </c>
      <c r="N50" s="288">
        <v>30</v>
      </c>
      <c r="O50" s="288"/>
      <c r="P50" s="286" t="s">
        <v>5</v>
      </c>
      <c r="Q50" s="289">
        <v>2</v>
      </c>
    </row>
    <row r="51" spans="2:30" ht="12.75" customHeight="1">
      <c r="B51" s="441" t="s">
        <v>379</v>
      </c>
      <c r="C51" s="442"/>
      <c r="D51" s="442"/>
      <c r="E51" s="442"/>
      <c r="F51" s="264">
        <f>SUM(F47:F50)</f>
        <v>14</v>
      </c>
      <c r="G51" s="265">
        <f>SUM(G47:G50)</f>
        <v>16</v>
      </c>
      <c r="H51" s="265">
        <f>SUM(H47:H50)</f>
        <v>40</v>
      </c>
      <c r="I51" s="265">
        <f>SUM(I47:I50)</f>
        <v>0</v>
      </c>
      <c r="J51" s="476" t="s">
        <v>116</v>
      </c>
      <c r="K51" s="474">
        <f>SUM(K47:K50)</f>
        <v>5</v>
      </c>
      <c r="L51" s="273">
        <f>SUM(L47:L50)</f>
        <v>14</v>
      </c>
      <c r="M51" s="274">
        <f>SUM(M47:M50)</f>
        <v>16</v>
      </c>
      <c r="N51" s="274">
        <f>SUM(N47:N50)</f>
        <v>40</v>
      </c>
      <c r="O51" s="274">
        <f>SUM(O47:O50)</f>
        <v>0</v>
      </c>
      <c r="P51" s="476" t="s">
        <v>172</v>
      </c>
      <c r="Q51" s="474">
        <f>SUM(Q47:Q50)</f>
        <v>5</v>
      </c>
    </row>
    <row r="52" spans="2:30" ht="12.6" thickBot="1">
      <c r="B52" s="443"/>
      <c r="C52" s="444"/>
      <c r="D52" s="444"/>
      <c r="E52" s="444"/>
      <c r="F52" s="482">
        <f>SUM(F51:I51)</f>
        <v>70</v>
      </c>
      <c r="G52" s="483"/>
      <c r="H52" s="483"/>
      <c r="I52" s="483"/>
      <c r="J52" s="477"/>
      <c r="K52" s="475"/>
      <c r="L52" s="520">
        <f>SUM(L51:O51)</f>
        <v>70</v>
      </c>
      <c r="M52" s="521"/>
      <c r="N52" s="521"/>
      <c r="O52" s="521"/>
      <c r="P52" s="477"/>
      <c r="Q52" s="475"/>
    </row>
    <row r="53" spans="2:30" ht="93" hidden="1" customHeight="1">
      <c r="B53" s="437" t="s">
        <v>383</v>
      </c>
      <c r="C53" s="438"/>
      <c r="D53" s="438"/>
      <c r="E53" s="438"/>
      <c r="F53" s="519"/>
      <c r="G53" s="519"/>
      <c r="H53" s="519"/>
      <c r="I53" s="519"/>
      <c r="J53" s="519"/>
      <c r="K53" s="519"/>
      <c r="L53" s="519"/>
      <c r="M53" s="519"/>
      <c r="N53" s="519"/>
      <c r="O53" s="519"/>
      <c r="P53" s="519"/>
      <c r="Q53" s="519"/>
    </row>
    <row r="54" spans="2:30">
      <c r="B54" s="291"/>
      <c r="C54" s="291"/>
      <c r="D54" s="439" t="s">
        <v>151</v>
      </c>
      <c r="E54" s="439"/>
      <c r="F54" s="439"/>
      <c r="G54" s="439"/>
      <c r="H54" s="439"/>
      <c r="I54" s="439"/>
      <c r="J54" s="439"/>
      <c r="K54" s="439"/>
      <c r="L54" s="291"/>
      <c r="M54" s="291"/>
      <c r="N54" s="291"/>
      <c r="O54" s="291"/>
      <c r="P54" s="291"/>
      <c r="Q54" s="291"/>
    </row>
    <row r="56" spans="2:30">
      <c r="B56" s="34"/>
      <c r="C56" s="435" t="s">
        <v>42</v>
      </c>
      <c r="D56" s="435"/>
      <c r="E56" s="435"/>
      <c r="F56" s="435" t="s">
        <v>43</v>
      </c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9"/>
    </row>
    <row r="57" spans="2:30" ht="18" customHeight="1">
      <c r="B57" s="29"/>
      <c r="C57" s="512" t="s">
        <v>267</v>
      </c>
      <c r="D57" s="512"/>
      <c r="E57" s="512"/>
      <c r="F57" s="434" t="s">
        <v>269</v>
      </c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107"/>
    </row>
    <row r="58" spans="2:30" s="130" customFormat="1">
      <c r="C58" s="51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T58" s="18"/>
      <c r="U58" s="18"/>
      <c r="V58" s="18"/>
      <c r="X58" s="18"/>
      <c r="Y58" s="18"/>
      <c r="Z58" s="18"/>
      <c r="AB58" s="18"/>
      <c r="AC58" s="18"/>
      <c r="AD58" s="18"/>
    </row>
    <row r="59" spans="2:30">
      <c r="C59" s="435"/>
      <c r="D59" s="435"/>
      <c r="E59" s="435"/>
      <c r="F59" s="435" t="s">
        <v>55</v>
      </c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9"/>
    </row>
    <row r="60" spans="2:30">
      <c r="B60" s="34"/>
      <c r="C60" s="51"/>
      <c r="D60" s="434"/>
      <c r="E60" s="434"/>
      <c r="F60" s="434" t="s">
        <v>165</v>
      </c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52"/>
    </row>
    <row r="61" spans="2:30" ht="7.5" customHeight="1">
      <c r="B61" s="29"/>
      <c r="C61" s="8"/>
      <c r="D61" s="8"/>
      <c r="E61" s="2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2:30">
      <c r="B62" s="130"/>
      <c r="C62" s="435"/>
      <c r="D62" s="435"/>
      <c r="E62" s="435"/>
      <c r="F62" s="435" t="s">
        <v>56</v>
      </c>
      <c r="G62" s="435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9"/>
    </row>
    <row r="63" spans="2:30">
      <c r="C63" s="51"/>
      <c r="D63" s="434"/>
      <c r="E63" s="434"/>
      <c r="F63" s="434" t="s">
        <v>365</v>
      </c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52"/>
    </row>
  </sheetData>
  <mergeCells count="114">
    <mergeCell ref="B10:Q10"/>
    <mergeCell ref="B11:Q11"/>
    <mergeCell ref="B12:B14"/>
    <mergeCell ref="C12:C14"/>
    <mergeCell ref="F12:I12"/>
    <mergeCell ref="J12:J14"/>
    <mergeCell ref="L28:O28"/>
    <mergeCell ref="B29:E30"/>
    <mergeCell ref="J29:J30"/>
    <mergeCell ref="K29:K30"/>
    <mergeCell ref="P29:P30"/>
    <mergeCell ref="Q29:Q30"/>
    <mergeCell ref="F30:I30"/>
    <mergeCell ref="L30:O30"/>
    <mergeCell ref="K12:K14"/>
    <mergeCell ref="L12:O12"/>
    <mergeCell ref="P12:P14"/>
    <mergeCell ref="Q12:Q14"/>
    <mergeCell ref="F13:I13"/>
    <mergeCell ref="L13:O13"/>
    <mergeCell ref="K32:K34"/>
    <mergeCell ref="L32:O32"/>
    <mergeCell ref="P32:P34"/>
    <mergeCell ref="Q32:Q34"/>
    <mergeCell ref="F33:I33"/>
    <mergeCell ref="L33:O33"/>
    <mergeCell ref="B32:B34"/>
    <mergeCell ref="C32:C34"/>
    <mergeCell ref="F32:I32"/>
    <mergeCell ref="J32:J34"/>
    <mergeCell ref="L35:L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K40:K41"/>
    <mergeCell ref="P40:P41"/>
    <mergeCell ref="Q40:Q41"/>
    <mergeCell ref="F41:I41"/>
    <mergeCell ref="L41:O41"/>
    <mergeCell ref="B37:E38"/>
    <mergeCell ref="J37:J38"/>
    <mergeCell ref="K37:K38"/>
    <mergeCell ref="P37:P38"/>
    <mergeCell ref="Q37:Q38"/>
    <mergeCell ref="F38:I38"/>
    <mergeCell ref="L38:O38"/>
    <mergeCell ref="D19:E19"/>
    <mergeCell ref="L52:O52"/>
    <mergeCell ref="B53:Q53"/>
    <mergeCell ref="D54:K54"/>
    <mergeCell ref="P44:P46"/>
    <mergeCell ref="Q44:Q46"/>
    <mergeCell ref="F45:I45"/>
    <mergeCell ref="L45:O45"/>
    <mergeCell ref="B51:E52"/>
    <mergeCell ref="J51:J52"/>
    <mergeCell ref="K51:K52"/>
    <mergeCell ref="P51:P52"/>
    <mergeCell ref="Q51:Q52"/>
    <mergeCell ref="F52:I52"/>
    <mergeCell ref="B42:I42"/>
    <mergeCell ref="B43:Q43"/>
    <mergeCell ref="B44:B46"/>
    <mergeCell ref="C44:C46"/>
    <mergeCell ref="F44:I44"/>
    <mergeCell ref="J44:J46"/>
    <mergeCell ref="K44:K46"/>
    <mergeCell ref="L44:O44"/>
    <mergeCell ref="B40:E41"/>
    <mergeCell ref="J40:J41"/>
    <mergeCell ref="D44:E46"/>
    <mergeCell ref="D47:E47"/>
    <mergeCell ref="D48:E48"/>
    <mergeCell ref="D49:E49"/>
    <mergeCell ref="D50:E50"/>
    <mergeCell ref="B3:Q3"/>
    <mergeCell ref="J4:Q4"/>
    <mergeCell ref="D26:E26"/>
    <mergeCell ref="D27:E27"/>
    <mergeCell ref="D28:E28"/>
    <mergeCell ref="D32:E34"/>
    <mergeCell ref="D35:E35"/>
    <mergeCell ref="D36:E36"/>
    <mergeCell ref="D20:E20"/>
    <mergeCell ref="D21:E21"/>
    <mergeCell ref="D22:E22"/>
    <mergeCell ref="D23:E23"/>
    <mergeCell ref="D24:E24"/>
    <mergeCell ref="D25:E25"/>
    <mergeCell ref="D12:E14"/>
    <mergeCell ref="D15:E15"/>
    <mergeCell ref="D16:E16"/>
    <mergeCell ref="D17:E17"/>
    <mergeCell ref="D18:E18"/>
    <mergeCell ref="D60:E60"/>
    <mergeCell ref="C62:E62"/>
    <mergeCell ref="D63:E63"/>
    <mergeCell ref="F63:Q63"/>
    <mergeCell ref="C56:E56"/>
    <mergeCell ref="F57:Q57"/>
    <mergeCell ref="C59:E59"/>
    <mergeCell ref="F59:Q59"/>
    <mergeCell ref="F56:Q56"/>
    <mergeCell ref="C57:E57"/>
    <mergeCell ref="F60:Q60"/>
    <mergeCell ref="F62:Q62"/>
  </mergeCells>
  <printOptions horizontalCentered="1"/>
  <pageMargins left="0.39370078740157483" right="0.39370078740157483" top="0.47244094488188981" bottom="0.47244094488188981" header="0" footer="0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AB-E5D8-433C-A2FC-253448444F91}">
  <sheetPr>
    <tabColor rgb="FF92D050"/>
    <pageSetUpPr fitToPage="1"/>
  </sheetPr>
  <dimension ref="B1:AL56"/>
  <sheetViews>
    <sheetView topLeftCell="A22" zoomScaleNormal="100" zoomScaleSheetLayoutView="115" workbookViewId="0">
      <selection activeCell="L22" sqref="L22:L26"/>
    </sheetView>
  </sheetViews>
  <sheetFormatPr defaultColWidth="9.109375" defaultRowHeight="12.3"/>
  <cols>
    <col min="1" max="1" width="4.83203125" style="18" customWidth="1"/>
    <col min="2" max="2" width="3.38671875" style="18" customWidth="1"/>
    <col min="3" max="3" width="33.109375" style="18" customWidth="1"/>
    <col min="4" max="5" width="6.609375" style="35" customWidth="1"/>
    <col min="6" max="9" width="3.609375" style="18" customWidth="1"/>
    <col min="10" max="10" width="6.5546875" style="18" customWidth="1"/>
    <col min="11" max="11" width="5.5546875" style="18" customWidth="1"/>
    <col min="12" max="15" width="3.44140625" style="18" customWidth="1"/>
    <col min="16" max="16" width="6.44140625" style="18" customWidth="1"/>
    <col min="17" max="17" width="5.71875" style="18" customWidth="1"/>
    <col min="18" max="18" width="4.88671875" style="18" customWidth="1"/>
    <col min="19" max="19" width="9.109375" style="18" customWidth="1"/>
    <col min="20" max="20" width="3.44140625" style="18" customWidth="1"/>
    <col min="21" max="21" width="3.609375" style="18" customWidth="1"/>
    <col min="22" max="23" width="0" style="18" hidden="1" customWidth="1"/>
    <col min="24" max="24" width="10.609375" style="18" hidden="1" customWidth="1"/>
    <col min="25" max="29" width="0" style="18" hidden="1" customWidth="1"/>
    <col min="30" max="16384" width="9.109375" style="18"/>
  </cols>
  <sheetData>
    <row r="1" spans="2:29">
      <c r="B1" s="36"/>
      <c r="C1" s="32" t="s">
        <v>242</v>
      </c>
      <c r="D1" s="32"/>
      <c r="E1" s="36"/>
      <c r="F1" s="36"/>
      <c r="G1" s="36"/>
      <c r="H1" s="36"/>
      <c r="I1" s="36"/>
      <c r="J1" s="36"/>
    </row>
    <row r="2" spans="2:29">
      <c r="B2" s="36"/>
      <c r="C2" s="36" t="s">
        <v>38</v>
      </c>
      <c r="D2" s="36"/>
      <c r="E2" s="36"/>
      <c r="F2" s="36"/>
    </row>
    <row r="3" spans="2:29" ht="17.7">
      <c r="B3" s="130"/>
      <c r="C3" s="436" t="s">
        <v>11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</row>
    <row r="4" spans="2:29" ht="14.05" customHeight="1">
      <c r="B4" s="130"/>
      <c r="C4" s="22" t="s">
        <v>404</v>
      </c>
      <c r="D4" s="22"/>
      <c r="E4" s="130"/>
      <c r="F4" s="130"/>
      <c r="G4" s="130"/>
      <c r="H4" s="130"/>
      <c r="I4" s="130"/>
      <c r="J4" s="130"/>
      <c r="K4" s="508"/>
      <c r="L4" s="508"/>
      <c r="M4" s="508"/>
      <c r="N4" s="508"/>
      <c r="O4" s="508"/>
      <c r="P4" s="508"/>
      <c r="Q4" s="508"/>
      <c r="R4" s="508"/>
    </row>
    <row r="5" spans="2:29" ht="14.05" customHeight="1">
      <c r="B5" s="130"/>
      <c r="C5" s="22" t="s">
        <v>405</v>
      </c>
      <c r="D5" s="22"/>
      <c r="E5" s="130"/>
      <c r="F5" s="130"/>
      <c r="G5" s="130"/>
      <c r="H5" s="130"/>
      <c r="I5" s="130"/>
      <c r="J5" s="130"/>
      <c r="K5" s="210"/>
      <c r="L5" s="210"/>
      <c r="M5" s="210"/>
      <c r="N5" s="210"/>
      <c r="O5" s="210"/>
      <c r="P5" s="210"/>
      <c r="Q5" s="210"/>
      <c r="R5" s="210"/>
    </row>
    <row r="6" spans="2:29" ht="14.05" customHeight="1">
      <c r="B6" s="130"/>
      <c r="C6" s="22" t="s">
        <v>406</v>
      </c>
      <c r="D6" s="22"/>
      <c r="E6" s="130"/>
      <c r="F6" s="130"/>
      <c r="G6" s="130"/>
      <c r="H6" s="130"/>
      <c r="I6" s="130"/>
      <c r="J6" s="130"/>
      <c r="K6" s="210"/>
      <c r="L6" s="210"/>
      <c r="M6" s="210"/>
      <c r="N6" s="210"/>
      <c r="O6" s="210"/>
      <c r="P6" s="210"/>
      <c r="Q6" s="210"/>
      <c r="R6" s="210"/>
    </row>
    <row r="7" spans="2:29" ht="14.05" customHeight="1">
      <c r="B7" s="130"/>
      <c r="C7" s="130" t="s">
        <v>407</v>
      </c>
      <c r="D7" s="130"/>
      <c r="E7" s="130"/>
      <c r="F7" s="130"/>
      <c r="G7" s="130"/>
      <c r="H7" s="130"/>
      <c r="I7" s="130"/>
      <c r="J7" s="130"/>
      <c r="K7" s="210"/>
      <c r="L7" s="210"/>
      <c r="M7" s="210"/>
      <c r="N7" s="210"/>
      <c r="O7" s="210"/>
      <c r="P7" s="210"/>
      <c r="Q7" s="210"/>
      <c r="R7" s="210"/>
    </row>
    <row r="8" spans="2:29" ht="14.05" customHeight="1">
      <c r="B8" s="130"/>
      <c r="C8" s="130" t="s">
        <v>408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2:29" ht="16.5" customHeight="1">
      <c r="B9" s="33"/>
      <c r="C9" s="22" t="s">
        <v>409</v>
      </c>
      <c r="D9" s="22"/>
      <c r="E9" s="130"/>
      <c r="F9" s="130"/>
      <c r="G9" s="130"/>
      <c r="H9" s="130"/>
      <c r="I9" s="130"/>
      <c r="J9" s="130"/>
      <c r="K9" s="130"/>
      <c r="L9" s="130"/>
      <c r="M9" s="130"/>
      <c r="S9" s="34"/>
    </row>
    <row r="10" spans="2:29" ht="17.7">
      <c r="B10" s="436" t="s">
        <v>400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24"/>
      <c r="S10" s="27"/>
      <c r="T10" s="27"/>
    </row>
    <row r="11" spans="2:29" ht="10.5" customHeight="1" thickBot="1"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U11" s="31"/>
    </row>
    <row r="12" spans="2:29" ht="13.5" customHeight="1">
      <c r="B12" s="461" t="s">
        <v>6</v>
      </c>
      <c r="C12" s="455" t="s">
        <v>366</v>
      </c>
      <c r="D12" s="422" t="s">
        <v>367</v>
      </c>
      <c r="E12" s="423"/>
      <c r="F12" s="454" t="s">
        <v>401</v>
      </c>
      <c r="G12" s="455"/>
      <c r="H12" s="455"/>
      <c r="I12" s="455"/>
      <c r="J12" s="456" t="s">
        <v>369</v>
      </c>
      <c r="K12" s="451" t="s">
        <v>370</v>
      </c>
      <c r="L12" s="454" t="s">
        <v>402</v>
      </c>
      <c r="M12" s="455"/>
      <c r="N12" s="455"/>
      <c r="O12" s="455"/>
      <c r="P12" s="456" t="s">
        <v>369</v>
      </c>
      <c r="Q12" s="451" t="s">
        <v>370</v>
      </c>
      <c r="V12" s="18" t="s">
        <v>387</v>
      </c>
      <c r="W12" s="18" t="s">
        <v>388</v>
      </c>
      <c r="X12" s="18" t="s">
        <v>389</v>
      </c>
      <c r="Y12" s="18" t="s">
        <v>390</v>
      </c>
      <c r="Z12" s="18" t="s">
        <v>391</v>
      </c>
      <c r="AA12" s="18" t="s">
        <v>392</v>
      </c>
      <c r="AB12" s="18" t="s">
        <v>393</v>
      </c>
      <c r="AC12" s="18" t="s">
        <v>394</v>
      </c>
    </row>
    <row r="13" spans="2:29" ht="22.5" customHeight="1">
      <c r="B13" s="462"/>
      <c r="C13" s="464"/>
      <c r="D13" s="424"/>
      <c r="E13" s="425"/>
      <c r="F13" s="459" t="s">
        <v>372</v>
      </c>
      <c r="G13" s="460"/>
      <c r="H13" s="460"/>
      <c r="I13" s="460"/>
      <c r="J13" s="457"/>
      <c r="K13" s="452"/>
      <c r="L13" s="459" t="s">
        <v>372</v>
      </c>
      <c r="M13" s="460"/>
      <c r="N13" s="460"/>
      <c r="O13" s="460"/>
      <c r="P13" s="457"/>
      <c r="Q13" s="452"/>
      <c r="V13" s="18">
        <f>F15+F16+F17+F18+F19+L21+L23+L24+L27+F35</f>
        <v>196</v>
      </c>
      <c r="W13" s="18">
        <f>I15+I16+I17+I18+I19+O21+O23+O24+M27+N27+I35</f>
        <v>140</v>
      </c>
      <c r="X13" s="18" t="e">
        <f>F20+#REF!</f>
        <v>#REF!</v>
      </c>
      <c r="Y13" s="18" t="e">
        <f>G20+H20+#REF!+#REF!</f>
        <v>#REF!</v>
      </c>
      <c r="Z13" s="18" t="e">
        <f>L22+#REF!</f>
        <v>#REF!</v>
      </c>
      <c r="AA13" s="18" t="e">
        <f>M22+N22+#REF!</f>
        <v>#REF!</v>
      </c>
      <c r="AC13" s="18">
        <f>O28</f>
        <v>0</v>
      </c>
    </row>
    <row r="14" spans="2:29" ht="15.55" customHeight="1" thickBot="1">
      <c r="B14" s="463"/>
      <c r="C14" s="465"/>
      <c r="D14" s="426"/>
      <c r="E14" s="427"/>
      <c r="F14" s="215" t="s">
        <v>373</v>
      </c>
      <c r="G14" s="216" t="s">
        <v>374</v>
      </c>
      <c r="H14" s="216" t="s">
        <v>375</v>
      </c>
      <c r="I14" s="216" t="s">
        <v>376</v>
      </c>
      <c r="J14" s="458"/>
      <c r="K14" s="453"/>
      <c r="L14" s="215" t="s">
        <v>373</v>
      </c>
      <c r="M14" s="216" t="s">
        <v>374</v>
      </c>
      <c r="N14" s="216" t="s">
        <v>375</v>
      </c>
      <c r="O14" s="216" t="s">
        <v>376</v>
      </c>
      <c r="P14" s="458"/>
      <c r="Q14" s="453"/>
      <c r="Z14" s="18" t="e">
        <f>L22+#REF!</f>
        <v>#REF!</v>
      </c>
      <c r="AA14" s="18" t="e">
        <f>M22+N22+#REF!</f>
        <v>#REF!</v>
      </c>
    </row>
    <row r="15" spans="2:29">
      <c r="B15" s="349">
        <v>1</v>
      </c>
      <c r="C15" s="260" t="s">
        <v>105</v>
      </c>
      <c r="D15" s="410" t="s">
        <v>118</v>
      </c>
      <c r="E15" s="411"/>
      <c r="F15" s="222">
        <v>28</v>
      </c>
      <c r="G15" s="223"/>
      <c r="H15" s="223"/>
      <c r="I15" s="223">
        <v>28</v>
      </c>
      <c r="J15" s="292" t="s">
        <v>44</v>
      </c>
      <c r="K15" s="226">
        <v>5</v>
      </c>
      <c r="L15" s="296"/>
      <c r="M15" s="223"/>
      <c r="N15" s="223"/>
      <c r="O15" s="223"/>
      <c r="P15" s="223"/>
      <c r="Q15" s="224"/>
    </row>
    <row r="16" spans="2:29">
      <c r="B16" s="242">
        <v>2</v>
      </c>
      <c r="C16" s="234" t="s">
        <v>189</v>
      </c>
      <c r="D16" s="432" t="s">
        <v>153</v>
      </c>
      <c r="E16" s="433"/>
      <c r="F16" s="229">
        <v>28</v>
      </c>
      <c r="G16" s="232"/>
      <c r="H16" s="232"/>
      <c r="I16" s="232">
        <v>28</v>
      </c>
      <c r="J16" s="232" t="s">
        <v>5</v>
      </c>
      <c r="K16" s="233">
        <v>4</v>
      </c>
      <c r="L16" s="243"/>
      <c r="M16" s="232"/>
      <c r="N16" s="232"/>
      <c r="O16" s="232"/>
      <c r="P16" s="232"/>
      <c r="Q16" s="233"/>
    </row>
    <row r="17" spans="2:38">
      <c r="B17" s="242">
        <v>3</v>
      </c>
      <c r="C17" s="234" t="s">
        <v>110</v>
      </c>
      <c r="D17" s="432" t="s">
        <v>119</v>
      </c>
      <c r="E17" s="433"/>
      <c r="F17" s="229">
        <v>28</v>
      </c>
      <c r="G17" s="232"/>
      <c r="H17" s="232"/>
      <c r="I17" s="232">
        <v>14</v>
      </c>
      <c r="J17" s="243" t="s">
        <v>44</v>
      </c>
      <c r="K17" s="233">
        <v>4</v>
      </c>
      <c r="L17" s="243"/>
      <c r="M17" s="232"/>
      <c r="N17" s="232"/>
      <c r="O17" s="232"/>
      <c r="P17" s="232"/>
      <c r="Q17" s="233"/>
    </row>
    <row r="18" spans="2:38">
      <c r="B18" s="242">
        <v>4</v>
      </c>
      <c r="C18" s="263" t="s">
        <v>106</v>
      </c>
      <c r="D18" s="432" t="s">
        <v>120</v>
      </c>
      <c r="E18" s="433"/>
      <c r="F18" s="229">
        <v>28</v>
      </c>
      <c r="G18" s="232"/>
      <c r="H18" s="232"/>
      <c r="I18" s="232">
        <v>14</v>
      </c>
      <c r="J18" s="296" t="s">
        <v>44</v>
      </c>
      <c r="K18" s="224">
        <v>4</v>
      </c>
      <c r="L18" s="243"/>
      <c r="M18" s="232"/>
      <c r="N18" s="232"/>
      <c r="O18" s="232"/>
      <c r="P18" s="232"/>
      <c r="Q18" s="233"/>
    </row>
    <row r="19" spans="2:38" s="235" customFormat="1">
      <c r="B19" s="242">
        <v>5</v>
      </c>
      <c r="C19" s="263" t="s">
        <v>107</v>
      </c>
      <c r="D19" s="432" t="s">
        <v>121</v>
      </c>
      <c r="E19" s="433"/>
      <c r="F19" s="229">
        <v>14</v>
      </c>
      <c r="G19" s="232"/>
      <c r="H19" s="232"/>
      <c r="I19" s="232">
        <v>14</v>
      </c>
      <c r="J19" s="223" t="s">
        <v>5</v>
      </c>
      <c r="K19" s="224">
        <v>3</v>
      </c>
      <c r="L19" s="243"/>
      <c r="M19" s="232"/>
      <c r="N19" s="232"/>
      <c r="O19" s="232"/>
      <c r="P19" s="232"/>
      <c r="Q19" s="233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2:38">
      <c r="B20" s="242">
        <v>6</v>
      </c>
      <c r="C20" s="234" t="s">
        <v>149</v>
      </c>
      <c r="D20" s="432" t="s">
        <v>122</v>
      </c>
      <c r="E20" s="433"/>
      <c r="F20" s="229">
        <v>28</v>
      </c>
      <c r="G20" s="232">
        <v>4</v>
      </c>
      <c r="H20" s="232">
        <v>10</v>
      </c>
      <c r="I20" s="232"/>
      <c r="J20" s="232" t="s">
        <v>44</v>
      </c>
      <c r="K20" s="233">
        <v>4</v>
      </c>
      <c r="L20" s="243"/>
      <c r="M20" s="232"/>
      <c r="N20" s="232"/>
      <c r="O20" s="232"/>
      <c r="P20" s="232"/>
      <c r="Q20" s="233"/>
    </row>
    <row r="21" spans="2:38">
      <c r="B21" s="242">
        <v>7</v>
      </c>
      <c r="C21" s="234" t="s">
        <v>83</v>
      </c>
      <c r="D21" s="432" t="s">
        <v>100</v>
      </c>
      <c r="E21" s="433"/>
      <c r="F21" s="229">
        <v>28</v>
      </c>
      <c r="G21" s="232"/>
      <c r="H21" s="232"/>
      <c r="I21" s="232">
        <v>14</v>
      </c>
      <c r="J21" s="232" t="s">
        <v>5</v>
      </c>
      <c r="K21" s="233">
        <v>4</v>
      </c>
      <c r="L21" s="243"/>
      <c r="M21" s="232"/>
      <c r="N21" s="232"/>
      <c r="O21" s="232"/>
      <c r="P21" s="232"/>
      <c r="Q21" s="233"/>
    </row>
    <row r="22" spans="2:38">
      <c r="B22" s="242">
        <v>8</v>
      </c>
      <c r="C22" s="234" t="s">
        <v>111</v>
      </c>
      <c r="D22" s="432" t="s">
        <v>123</v>
      </c>
      <c r="E22" s="433"/>
      <c r="F22" s="229"/>
      <c r="G22" s="232"/>
      <c r="H22" s="232"/>
      <c r="I22" s="232"/>
      <c r="J22" s="232"/>
      <c r="K22" s="233"/>
      <c r="L22" s="243">
        <v>28</v>
      </c>
      <c r="M22" s="232"/>
      <c r="N22" s="232"/>
      <c r="O22" s="232">
        <v>14</v>
      </c>
      <c r="P22" s="232" t="s">
        <v>5</v>
      </c>
      <c r="Q22" s="233">
        <v>4</v>
      </c>
      <c r="X22" s="18" t="e">
        <f>L22+M22+N22+#REF!+#REF!+F35+I35</f>
        <v>#REF!</v>
      </c>
    </row>
    <row r="23" spans="2:38">
      <c r="B23" s="242">
        <v>9</v>
      </c>
      <c r="C23" s="234" t="s">
        <v>150</v>
      </c>
      <c r="D23" s="432" t="s">
        <v>124</v>
      </c>
      <c r="E23" s="433"/>
      <c r="F23" s="229"/>
      <c r="G23" s="232"/>
      <c r="H23" s="232"/>
      <c r="I23" s="232"/>
      <c r="J23" s="232"/>
      <c r="K23" s="233"/>
      <c r="L23" s="243">
        <v>14</v>
      </c>
      <c r="M23" s="232">
        <v>4</v>
      </c>
      <c r="N23" s="232">
        <v>10</v>
      </c>
      <c r="O23" s="232"/>
      <c r="P23" s="232" t="s">
        <v>44</v>
      </c>
      <c r="Q23" s="233">
        <v>3</v>
      </c>
    </row>
    <row r="24" spans="2:38">
      <c r="B24" s="242">
        <v>10</v>
      </c>
      <c r="C24" s="234" t="s">
        <v>108</v>
      </c>
      <c r="D24" s="432" t="s">
        <v>125</v>
      </c>
      <c r="E24" s="433"/>
      <c r="F24" s="229"/>
      <c r="G24" s="232"/>
      <c r="H24" s="232"/>
      <c r="I24" s="232"/>
      <c r="J24" s="232"/>
      <c r="K24" s="233"/>
      <c r="L24" s="243">
        <v>28</v>
      </c>
      <c r="M24" s="232"/>
      <c r="N24" s="232"/>
      <c r="O24" s="232">
        <v>28</v>
      </c>
      <c r="P24" s="232" t="s">
        <v>44</v>
      </c>
      <c r="Q24" s="233">
        <v>4</v>
      </c>
    </row>
    <row r="25" spans="2:38">
      <c r="B25" s="242">
        <v>11</v>
      </c>
      <c r="C25" s="234" t="s">
        <v>190</v>
      </c>
      <c r="D25" s="432" t="s">
        <v>192</v>
      </c>
      <c r="E25" s="433"/>
      <c r="F25" s="229"/>
      <c r="G25" s="232"/>
      <c r="H25" s="232"/>
      <c r="I25" s="232"/>
      <c r="J25" s="232"/>
      <c r="K25" s="233"/>
      <c r="L25" s="243">
        <v>28</v>
      </c>
      <c r="M25" s="232"/>
      <c r="N25" s="232"/>
      <c r="O25" s="232">
        <v>28</v>
      </c>
      <c r="P25" s="232" t="s">
        <v>5</v>
      </c>
      <c r="Q25" s="233">
        <v>4</v>
      </c>
    </row>
    <row r="26" spans="2:38">
      <c r="B26" s="242">
        <v>12</v>
      </c>
      <c r="C26" s="350" t="s">
        <v>109</v>
      </c>
      <c r="D26" s="432" t="s">
        <v>126</v>
      </c>
      <c r="E26" s="433"/>
      <c r="F26" s="229"/>
      <c r="G26" s="232"/>
      <c r="H26" s="232"/>
      <c r="I26" s="232"/>
      <c r="J26" s="232"/>
      <c r="K26" s="233"/>
      <c r="L26" s="243">
        <v>28</v>
      </c>
      <c r="M26" s="232">
        <v>8</v>
      </c>
      <c r="N26" s="232">
        <v>20</v>
      </c>
      <c r="O26" s="232"/>
      <c r="P26" s="331" t="s">
        <v>44</v>
      </c>
      <c r="Q26" s="332">
        <v>5</v>
      </c>
    </row>
    <row r="27" spans="2:38">
      <c r="B27" s="242">
        <v>13</v>
      </c>
      <c r="C27" s="234" t="s">
        <v>88</v>
      </c>
      <c r="D27" s="432" t="s">
        <v>103</v>
      </c>
      <c r="E27" s="433"/>
      <c r="F27" s="229"/>
      <c r="G27" s="232"/>
      <c r="H27" s="232"/>
      <c r="I27" s="232"/>
      <c r="J27" s="232"/>
      <c r="K27" s="233"/>
      <c r="L27" s="243">
        <v>14</v>
      </c>
      <c r="M27" s="232"/>
      <c r="N27" s="232"/>
      <c r="O27" s="232">
        <v>28</v>
      </c>
      <c r="P27" s="331" t="s">
        <v>44</v>
      </c>
      <c r="Q27" s="332">
        <v>3</v>
      </c>
    </row>
    <row r="28" spans="2:38" ht="12.6" thickBot="1">
      <c r="B28" s="242">
        <v>14</v>
      </c>
      <c r="C28" s="306" t="s">
        <v>158</v>
      </c>
      <c r="D28" s="420" t="s">
        <v>127</v>
      </c>
      <c r="E28" s="421"/>
      <c r="F28" s="351"/>
      <c r="G28" s="352"/>
      <c r="H28" s="352"/>
      <c r="I28" s="352"/>
      <c r="J28" s="352"/>
      <c r="K28" s="353"/>
      <c r="L28" s="553" t="s">
        <v>378</v>
      </c>
      <c r="M28" s="554"/>
      <c r="N28" s="554"/>
      <c r="O28" s="555"/>
      <c r="P28" s="354" t="s">
        <v>5</v>
      </c>
      <c r="Q28" s="355">
        <v>3</v>
      </c>
    </row>
    <row r="29" spans="2:38">
      <c r="B29" s="543" t="s">
        <v>379</v>
      </c>
      <c r="C29" s="544"/>
      <c r="D29" s="544"/>
      <c r="E29" s="563"/>
      <c r="F29" s="264">
        <f>SUM(F15:F28)</f>
        <v>182</v>
      </c>
      <c r="G29" s="265">
        <f>SUM(G15:G28)</f>
        <v>4</v>
      </c>
      <c r="H29" s="265">
        <f>SUM(H15:H28)</f>
        <v>10</v>
      </c>
      <c r="I29" s="265">
        <f>SUM(I15:I28)</f>
        <v>112</v>
      </c>
      <c r="J29" s="480" t="s">
        <v>93</v>
      </c>
      <c r="K29" s="525">
        <f>SUM(K15:K28)</f>
        <v>28</v>
      </c>
      <c r="L29" s="273">
        <f>SUM(L15:L27)</f>
        <v>140</v>
      </c>
      <c r="M29" s="274">
        <f>SUM(M15:M27)</f>
        <v>12</v>
      </c>
      <c r="N29" s="274">
        <f>SUM(N15:N27)</f>
        <v>30</v>
      </c>
      <c r="O29" s="274">
        <f>SUM(O15:O27)</f>
        <v>98</v>
      </c>
      <c r="P29" s="480" t="s">
        <v>93</v>
      </c>
      <c r="Q29" s="481">
        <f>SUM(Q15:Q28)</f>
        <v>26</v>
      </c>
    </row>
    <row r="30" spans="2:38" ht="12.6" thickBot="1">
      <c r="B30" s="443"/>
      <c r="C30" s="444"/>
      <c r="D30" s="444"/>
      <c r="E30" s="505"/>
      <c r="F30" s="449">
        <f>SUM(F29:I29)</f>
        <v>308</v>
      </c>
      <c r="G30" s="450"/>
      <c r="H30" s="450"/>
      <c r="I30" s="450"/>
      <c r="J30" s="446" t="s">
        <v>53</v>
      </c>
      <c r="K30" s="526"/>
      <c r="L30" s="520">
        <f>SUM(L29:O29)</f>
        <v>280</v>
      </c>
      <c r="M30" s="521"/>
      <c r="N30" s="521"/>
      <c r="O30" s="521"/>
      <c r="P30" s="446" t="s">
        <v>53</v>
      </c>
      <c r="Q30" s="448"/>
    </row>
    <row r="31" spans="2:38" ht="9" customHeight="1" thickBot="1">
      <c r="B31" s="311"/>
      <c r="C31" s="312"/>
      <c r="D31" s="313"/>
      <c r="E31" s="314"/>
      <c r="F31" s="315"/>
      <c r="G31" s="315"/>
      <c r="H31" s="315"/>
      <c r="I31" s="315"/>
      <c r="J31" s="315"/>
      <c r="K31" s="315"/>
      <c r="L31" s="316"/>
      <c r="M31" s="316"/>
      <c r="N31" s="316"/>
      <c r="O31" s="312"/>
      <c r="P31" s="311"/>
      <c r="Q31" s="316"/>
    </row>
    <row r="32" spans="2:38" ht="12.75" customHeight="1">
      <c r="B32" s="461" t="s">
        <v>6</v>
      </c>
      <c r="C32" s="455" t="s">
        <v>380</v>
      </c>
      <c r="D32" s="422" t="s">
        <v>367</v>
      </c>
      <c r="E32" s="423"/>
      <c r="F32" s="454" t="s">
        <v>401</v>
      </c>
      <c r="G32" s="455"/>
      <c r="H32" s="455"/>
      <c r="I32" s="455"/>
      <c r="J32" s="456" t="s">
        <v>369</v>
      </c>
      <c r="K32" s="451" t="s">
        <v>370</v>
      </c>
      <c r="L32" s="454" t="s">
        <v>402</v>
      </c>
      <c r="M32" s="455"/>
      <c r="N32" s="455"/>
      <c r="O32" s="455"/>
      <c r="P32" s="456" t="s">
        <v>369</v>
      </c>
      <c r="Q32" s="451" t="s">
        <v>370</v>
      </c>
    </row>
    <row r="33" spans="2:24" ht="22" customHeight="1">
      <c r="B33" s="462"/>
      <c r="C33" s="464"/>
      <c r="D33" s="424"/>
      <c r="E33" s="425"/>
      <c r="F33" s="459" t="s">
        <v>372</v>
      </c>
      <c r="G33" s="460"/>
      <c r="H33" s="460"/>
      <c r="I33" s="460"/>
      <c r="J33" s="457"/>
      <c r="K33" s="452"/>
      <c r="L33" s="459" t="s">
        <v>372</v>
      </c>
      <c r="M33" s="460"/>
      <c r="N33" s="460"/>
      <c r="O33" s="460"/>
      <c r="P33" s="457"/>
      <c r="Q33" s="452"/>
    </row>
    <row r="34" spans="2:24" ht="12.55" customHeight="1" thickBot="1">
      <c r="B34" s="462"/>
      <c r="C34" s="535"/>
      <c r="D34" s="426"/>
      <c r="E34" s="427"/>
      <c r="F34" s="215" t="s">
        <v>373</v>
      </c>
      <c r="G34" s="216" t="s">
        <v>374</v>
      </c>
      <c r="H34" s="216" t="s">
        <v>375</v>
      </c>
      <c r="I34" s="216" t="s">
        <v>376</v>
      </c>
      <c r="J34" s="458"/>
      <c r="K34" s="453"/>
      <c r="L34" s="215" t="s">
        <v>373</v>
      </c>
      <c r="M34" s="216" t="s">
        <v>374</v>
      </c>
      <c r="N34" s="216" t="s">
        <v>375</v>
      </c>
      <c r="O34" s="216" t="s">
        <v>376</v>
      </c>
      <c r="P34" s="458"/>
      <c r="Q34" s="453"/>
    </row>
    <row r="35" spans="2:24" ht="12.75" customHeight="1">
      <c r="B35" s="264">
        <v>15</v>
      </c>
      <c r="C35" s="356" t="s">
        <v>114</v>
      </c>
      <c r="D35" s="410" t="s">
        <v>154</v>
      </c>
      <c r="E35" s="556"/>
      <c r="F35" s="545">
        <v>14</v>
      </c>
      <c r="G35" s="529"/>
      <c r="H35" s="529"/>
      <c r="I35" s="529">
        <v>14</v>
      </c>
      <c r="J35" s="529" t="s">
        <v>5</v>
      </c>
      <c r="K35" s="548">
        <v>2</v>
      </c>
      <c r="L35" s="550"/>
      <c r="M35" s="529"/>
      <c r="N35" s="529"/>
      <c r="O35" s="529"/>
      <c r="P35" s="529"/>
      <c r="Q35" s="548"/>
    </row>
    <row r="36" spans="2:24" ht="12.75" customHeight="1" thickBot="1">
      <c r="B36" s="357">
        <v>16</v>
      </c>
      <c r="C36" s="358" t="s">
        <v>191</v>
      </c>
      <c r="D36" s="408" t="s">
        <v>155</v>
      </c>
      <c r="E36" s="557"/>
      <c r="F36" s="546"/>
      <c r="G36" s="547"/>
      <c r="H36" s="547"/>
      <c r="I36" s="547"/>
      <c r="J36" s="547"/>
      <c r="K36" s="549"/>
      <c r="L36" s="562"/>
      <c r="M36" s="547"/>
      <c r="N36" s="547"/>
      <c r="O36" s="547"/>
      <c r="P36" s="547"/>
      <c r="Q36" s="549"/>
    </row>
    <row r="37" spans="2:24" ht="12.75" customHeight="1">
      <c r="B37" s="264">
        <v>17</v>
      </c>
      <c r="C37" s="359" t="s">
        <v>115</v>
      </c>
      <c r="D37" s="410" t="s">
        <v>128</v>
      </c>
      <c r="E37" s="556"/>
      <c r="F37" s="545"/>
      <c r="G37" s="529"/>
      <c r="H37" s="529"/>
      <c r="I37" s="529"/>
      <c r="J37" s="529"/>
      <c r="K37" s="548"/>
      <c r="L37" s="550">
        <v>14</v>
      </c>
      <c r="M37" s="529"/>
      <c r="N37" s="529"/>
      <c r="O37" s="529">
        <v>14</v>
      </c>
      <c r="P37" s="529" t="s">
        <v>5</v>
      </c>
      <c r="Q37" s="548">
        <v>2</v>
      </c>
    </row>
    <row r="38" spans="2:24" ht="12.75" customHeight="1" thickBot="1">
      <c r="B38" s="357">
        <v>18</v>
      </c>
      <c r="C38" s="306" t="s">
        <v>113</v>
      </c>
      <c r="D38" s="408" t="s">
        <v>129</v>
      </c>
      <c r="E38" s="557"/>
      <c r="F38" s="546"/>
      <c r="G38" s="547"/>
      <c r="H38" s="547"/>
      <c r="I38" s="547"/>
      <c r="J38" s="547"/>
      <c r="K38" s="549"/>
      <c r="L38" s="562"/>
      <c r="M38" s="547"/>
      <c r="N38" s="547"/>
      <c r="O38" s="547"/>
      <c r="P38" s="547"/>
      <c r="Q38" s="549"/>
    </row>
    <row r="39" spans="2:24" ht="12.75" customHeight="1">
      <c r="B39" s="264">
        <v>19</v>
      </c>
      <c r="C39" s="356" t="s">
        <v>234</v>
      </c>
      <c r="D39" s="410" t="s">
        <v>156</v>
      </c>
      <c r="E39" s="556"/>
      <c r="F39" s="545"/>
      <c r="G39" s="529"/>
      <c r="H39" s="529"/>
      <c r="I39" s="529"/>
      <c r="J39" s="529"/>
      <c r="K39" s="548"/>
      <c r="L39" s="550">
        <v>14</v>
      </c>
      <c r="M39" s="529">
        <v>4</v>
      </c>
      <c r="N39" s="529">
        <v>10</v>
      </c>
      <c r="O39" s="529"/>
      <c r="P39" s="529" t="s">
        <v>5</v>
      </c>
      <c r="Q39" s="548">
        <v>2</v>
      </c>
    </row>
    <row r="40" spans="2:24" ht="12.6" thickBot="1">
      <c r="B40" s="357">
        <v>20</v>
      </c>
      <c r="C40" s="306" t="s">
        <v>233</v>
      </c>
      <c r="D40" s="408" t="s">
        <v>157</v>
      </c>
      <c r="E40" s="557"/>
      <c r="F40" s="546"/>
      <c r="G40" s="547"/>
      <c r="H40" s="547"/>
      <c r="I40" s="547"/>
      <c r="J40" s="547"/>
      <c r="K40" s="549"/>
      <c r="L40" s="562"/>
      <c r="M40" s="547"/>
      <c r="N40" s="547"/>
      <c r="O40" s="547"/>
      <c r="P40" s="547"/>
      <c r="Q40" s="549"/>
    </row>
    <row r="41" spans="2:24">
      <c r="B41" s="441" t="s">
        <v>379</v>
      </c>
      <c r="C41" s="442"/>
      <c r="D41" s="442"/>
      <c r="E41" s="442"/>
      <c r="F41" s="246">
        <f>SUM(F35:F40)</f>
        <v>14</v>
      </c>
      <c r="G41" s="290">
        <f>SUM(G35:G40)</f>
        <v>0</v>
      </c>
      <c r="H41" s="290">
        <f>SUM(H35:H40)</f>
        <v>0</v>
      </c>
      <c r="I41" s="290">
        <f>SUM(I35:I40)</f>
        <v>14</v>
      </c>
      <c r="J41" s="558" t="s">
        <v>54</v>
      </c>
      <c r="K41" s="559">
        <f>SUM(K35:K40)</f>
        <v>2</v>
      </c>
      <c r="L41" s="246">
        <f>SUM(L35:L40)</f>
        <v>28</v>
      </c>
      <c r="M41" s="290">
        <f>SUM(M35:M40)</f>
        <v>4</v>
      </c>
      <c r="N41" s="290">
        <f>SUM(N35:N40)</f>
        <v>10</v>
      </c>
      <c r="O41" s="290">
        <f>SUM(O35:O40)</f>
        <v>14</v>
      </c>
      <c r="P41" s="558" t="s">
        <v>116</v>
      </c>
      <c r="Q41" s="561">
        <f>SUM(Q35:S40)</f>
        <v>4</v>
      </c>
    </row>
    <row r="42" spans="2:24" ht="12.6" thickBot="1">
      <c r="B42" s="443"/>
      <c r="C42" s="444"/>
      <c r="D42" s="444"/>
      <c r="E42" s="444"/>
      <c r="F42" s="482">
        <f>SUM(F41:I41)</f>
        <v>28</v>
      </c>
      <c r="G42" s="483"/>
      <c r="H42" s="483"/>
      <c r="I42" s="483"/>
      <c r="J42" s="477"/>
      <c r="K42" s="560"/>
      <c r="L42" s="482">
        <f>SUM(L41:O41)</f>
        <v>56</v>
      </c>
      <c r="M42" s="483"/>
      <c r="N42" s="483"/>
      <c r="O42" s="483"/>
      <c r="P42" s="477"/>
      <c r="Q42" s="475"/>
    </row>
    <row r="43" spans="2:24" ht="8.5" customHeight="1" thickBot="1">
      <c r="B43" s="245"/>
      <c r="C43" s="245"/>
      <c r="D43" s="245"/>
      <c r="E43" s="245"/>
      <c r="F43" s="245"/>
      <c r="G43" s="245"/>
      <c r="H43" s="245"/>
      <c r="I43" s="245"/>
      <c r="J43" s="267"/>
      <c r="K43" s="245"/>
      <c r="L43" s="245"/>
      <c r="M43" s="245"/>
      <c r="N43" s="245"/>
      <c r="O43" s="245"/>
      <c r="P43" s="267"/>
      <c r="Q43" s="245"/>
    </row>
    <row r="44" spans="2:24" ht="12.75" customHeight="1">
      <c r="B44" s="466" t="s">
        <v>12</v>
      </c>
      <c r="C44" s="467"/>
      <c r="D44" s="467"/>
      <c r="E44" s="468"/>
      <c r="F44" s="264">
        <f>F29+F41</f>
        <v>196</v>
      </c>
      <c r="G44" s="265">
        <f>G29+G41</f>
        <v>4</v>
      </c>
      <c r="H44" s="265">
        <f>H29+H41</f>
        <v>10</v>
      </c>
      <c r="I44" s="265">
        <f>I29+I41</f>
        <v>126</v>
      </c>
      <c r="J44" s="480" t="s">
        <v>117</v>
      </c>
      <c r="K44" s="474">
        <f>IF((K29+K41)&lt;&gt;30,"NU",30)</f>
        <v>30</v>
      </c>
      <c r="L44" s="266">
        <f>L29+L41</f>
        <v>168</v>
      </c>
      <c r="M44" s="265">
        <f>M29+M41</f>
        <v>16</v>
      </c>
      <c r="N44" s="265">
        <f>N29+N41</f>
        <v>40</v>
      </c>
      <c r="O44" s="265">
        <f>O29+O41</f>
        <v>112</v>
      </c>
      <c r="P44" s="480" t="s">
        <v>168</v>
      </c>
      <c r="Q44" s="474">
        <f>IF((Q29+Q41)&lt;&gt;30,"NU",30)</f>
        <v>30</v>
      </c>
    </row>
    <row r="45" spans="2:24" ht="12.6" thickBot="1">
      <c r="B45" s="469"/>
      <c r="C45" s="470"/>
      <c r="D45" s="470"/>
      <c r="E45" s="471"/>
      <c r="F45" s="478">
        <f>SUM(F44:I44)</f>
        <v>336</v>
      </c>
      <c r="G45" s="479"/>
      <c r="H45" s="479"/>
      <c r="I45" s="479"/>
      <c r="J45" s="446"/>
      <c r="K45" s="475"/>
      <c r="L45" s="522">
        <f>SUM(L44:O44)</f>
        <v>336</v>
      </c>
      <c r="M45" s="523"/>
      <c r="N45" s="523"/>
      <c r="O45" s="524"/>
      <c r="P45" s="446"/>
      <c r="Q45" s="475"/>
    </row>
    <row r="46" spans="2:24">
      <c r="B46" s="313"/>
      <c r="C46" s="540" t="s">
        <v>151</v>
      </c>
      <c r="D46" s="540"/>
      <c r="E46" s="540"/>
      <c r="F46" s="540"/>
      <c r="G46" s="540"/>
      <c r="H46" s="540"/>
      <c r="I46" s="540"/>
      <c r="J46" s="540"/>
      <c r="K46" s="313"/>
      <c r="L46" s="360"/>
      <c r="M46" s="360"/>
      <c r="N46" s="360"/>
      <c r="O46" s="360"/>
      <c r="P46" s="360"/>
      <c r="Q46" s="360"/>
    </row>
    <row r="47" spans="2:24" ht="93" hidden="1" customHeight="1">
      <c r="B47" s="437" t="s">
        <v>383</v>
      </c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</row>
    <row r="48" spans="2:24">
      <c r="B48" s="361"/>
      <c r="C48" s="362"/>
      <c r="D48" s="250"/>
      <c r="E48" s="250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T48" s="34"/>
      <c r="U48" s="34"/>
      <c r="V48" s="34"/>
      <c r="W48" s="34"/>
      <c r="X48" s="34"/>
    </row>
    <row r="49" spans="2:30">
      <c r="B49" s="34"/>
      <c r="C49" s="435" t="s">
        <v>42</v>
      </c>
      <c r="D49" s="435"/>
      <c r="E49" s="435"/>
      <c r="F49" s="435" t="s">
        <v>43</v>
      </c>
      <c r="G49" s="435"/>
      <c r="H49" s="435"/>
      <c r="I49" s="435"/>
      <c r="J49" s="435"/>
      <c r="K49" s="435"/>
      <c r="L49" s="435"/>
      <c r="M49" s="435"/>
      <c r="N49" s="435"/>
      <c r="O49" s="435"/>
      <c r="P49" s="435"/>
      <c r="Q49" s="435"/>
    </row>
    <row r="50" spans="2:30" ht="19" customHeight="1">
      <c r="B50" s="29"/>
      <c r="C50" s="512" t="s">
        <v>267</v>
      </c>
      <c r="D50" s="512"/>
      <c r="E50" s="512"/>
      <c r="F50" s="434" t="s">
        <v>269</v>
      </c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</row>
    <row r="51" spans="2:30" s="130" customFormat="1"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T51" s="18"/>
      <c r="U51" s="18"/>
      <c r="V51" s="18"/>
      <c r="X51" s="18"/>
      <c r="Y51" s="18"/>
      <c r="Z51" s="18"/>
      <c r="AB51" s="18"/>
      <c r="AC51" s="18"/>
      <c r="AD51" s="18"/>
    </row>
    <row r="52" spans="2:30" ht="21.75" customHeight="1">
      <c r="C52" s="435"/>
      <c r="D52" s="435"/>
      <c r="E52" s="435"/>
      <c r="F52" s="435" t="s">
        <v>55</v>
      </c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</row>
    <row r="53" spans="2:30">
      <c r="B53" s="34"/>
      <c r="C53" s="51"/>
      <c r="D53" s="434"/>
      <c r="E53" s="434"/>
      <c r="F53" s="434" t="s">
        <v>165</v>
      </c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</row>
    <row r="54" spans="2:30" ht="7.5" customHeight="1">
      <c r="B54" s="29"/>
      <c r="C54" s="8"/>
      <c r="D54" s="8"/>
      <c r="E54" s="2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30" s="130" customFormat="1">
      <c r="C55" s="435"/>
      <c r="D55" s="435"/>
      <c r="E55" s="435"/>
      <c r="F55" s="435" t="s">
        <v>56</v>
      </c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T55" s="18"/>
      <c r="U55" s="18"/>
      <c r="V55" s="18"/>
      <c r="X55" s="18"/>
      <c r="Y55" s="18"/>
      <c r="Z55" s="18"/>
      <c r="AB55" s="18"/>
      <c r="AC55" s="18"/>
      <c r="AD55" s="18"/>
    </row>
    <row r="56" spans="2:30">
      <c r="C56" s="51"/>
      <c r="D56" s="434"/>
      <c r="E56" s="434"/>
      <c r="F56" s="434" t="s">
        <v>365</v>
      </c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</row>
  </sheetData>
  <mergeCells count="118">
    <mergeCell ref="B10:Q10"/>
    <mergeCell ref="B11:Q11"/>
    <mergeCell ref="B12:B14"/>
    <mergeCell ref="C12:C14"/>
    <mergeCell ref="F12:I12"/>
    <mergeCell ref="J12:J14"/>
    <mergeCell ref="Q29:Q30"/>
    <mergeCell ref="F30:I30"/>
    <mergeCell ref="L30:O30"/>
    <mergeCell ref="K12:K14"/>
    <mergeCell ref="L12:O12"/>
    <mergeCell ref="P12:P14"/>
    <mergeCell ref="Q12:Q14"/>
    <mergeCell ref="F13:I13"/>
    <mergeCell ref="L13:O13"/>
    <mergeCell ref="B32:B34"/>
    <mergeCell ref="C32:C34"/>
    <mergeCell ref="F32:I32"/>
    <mergeCell ref="J32:J34"/>
    <mergeCell ref="L28:O28"/>
    <mergeCell ref="B29:E30"/>
    <mergeCell ref="J29:J30"/>
    <mergeCell ref="K29:K30"/>
    <mergeCell ref="P29:P30"/>
    <mergeCell ref="P35:P36"/>
    <mergeCell ref="Q35:Q36"/>
    <mergeCell ref="F35:F36"/>
    <mergeCell ref="G35:G36"/>
    <mergeCell ref="H35:H36"/>
    <mergeCell ref="I35:I36"/>
    <mergeCell ref="J35:J36"/>
    <mergeCell ref="K35:K36"/>
    <mergeCell ref="K32:K34"/>
    <mergeCell ref="L32:O32"/>
    <mergeCell ref="P32:P34"/>
    <mergeCell ref="Q32:Q34"/>
    <mergeCell ref="F33:I33"/>
    <mergeCell ref="L33:O33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L45:O45"/>
    <mergeCell ref="B41:E42"/>
    <mergeCell ref="J41:J42"/>
    <mergeCell ref="K41:K42"/>
    <mergeCell ref="P41:P42"/>
    <mergeCell ref="Q41:Q42"/>
    <mergeCell ref="F42:I42"/>
    <mergeCell ref="L42:O42"/>
    <mergeCell ref="L39:L40"/>
    <mergeCell ref="M39:M40"/>
    <mergeCell ref="N39:N40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C3:R3"/>
    <mergeCell ref="K4:R4"/>
    <mergeCell ref="D26:E26"/>
    <mergeCell ref="D27:E27"/>
    <mergeCell ref="D28:E28"/>
    <mergeCell ref="D32:E34"/>
    <mergeCell ref="D35:E35"/>
    <mergeCell ref="D36:E36"/>
    <mergeCell ref="D20:E20"/>
    <mergeCell ref="D21:E21"/>
    <mergeCell ref="D22:E22"/>
    <mergeCell ref="D23:E23"/>
    <mergeCell ref="D24:E24"/>
    <mergeCell ref="D25:E25"/>
    <mergeCell ref="D12:E14"/>
    <mergeCell ref="D15:E15"/>
    <mergeCell ref="D16:E16"/>
    <mergeCell ref="D17:E17"/>
    <mergeCell ref="D18:E18"/>
    <mergeCell ref="D19:E19"/>
    <mergeCell ref="L35:L36"/>
    <mergeCell ref="M35:M36"/>
    <mergeCell ref="N35:N36"/>
    <mergeCell ref="O35:O36"/>
    <mergeCell ref="C52:E52"/>
    <mergeCell ref="F52:Q52"/>
    <mergeCell ref="D53:E53"/>
    <mergeCell ref="C55:E55"/>
    <mergeCell ref="D56:E56"/>
    <mergeCell ref="F56:Q56"/>
    <mergeCell ref="D37:E37"/>
    <mergeCell ref="D38:E38"/>
    <mergeCell ref="D39:E39"/>
    <mergeCell ref="D40:E40"/>
    <mergeCell ref="F53:Q53"/>
    <mergeCell ref="F55:Q55"/>
    <mergeCell ref="C46:J46"/>
    <mergeCell ref="B47:Q47"/>
    <mergeCell ref="F49:Q49"/>
    <mergeCell ref="C49:E49"/>
    <mergeCell ref="C50:E50"/>
    <mergeCell ref="F50:Q50"/>
    <mergeCell ref="B44:E45"/>
    <mergeCell ref="J44:J45"/>
    <mergeCell ref="K44:K45"/>
    <mergeCell ref="P44:P45"/>
    <mergeCell ref="Q44:Q45"/>
    <mergeCell ref="F45:I45"/>
  </mergeCells>
  <printOptions horizontalCentered="1"/>
  <pageMargins left="0.39370078740157483" right="0.39370078740157483" top="0.47244094488188981" bottom="0.47244094488188981" header="0" footer="0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BG76"/>
  <sheetViews>
    <sheetView topLeftCell="A22" zoomScaleNormal="100" zoomScaleSheetLayoutView="100" workbookViewId="0">
      <selection activeCell="K15" sqref="K15"/>
    </sheetView>
  </sheetViews>
  <sheetFormatPr defaultRowHeight="12.3"/>
  <cols>
    <col min="2" max="2" width="2.83203125" customWidth="1"/>
    <col min="3" max="3" width="5.1640625" customWidth="1"/>
    <col min="4" max="4" width="35.5546875" customWidth="1"/>
    <col min="5" max="7" width="10.83203125" customWidth="1"/>
    <col min="8" max="8" width="9.44140625" customWidth="1"/>
    <col min="9" max="9" width="9.83203125" customWidth="1"/>
    <col min="10" max="10" width="9" customWidth="1"/>
    <col min="11" max="11" width="5.44140625" customWidth="1"/>
    <col min="12" max="12" width="8.1640625" customWidth="1"/>
    <col min="13" max="13" width="9.1640625" customWidth="1"/>
  </cols>
  <sheetData>
    <row r="1" spans="2:59" s="18" customFormat="1">
      <c r="B1" s="564" t="s">
        <v>242</v>
      </c>
      <c r="C1" s="564"/>
      <c r="D1" s="564"/>
      <c r="E1" s="564"/>
      <c r="F1" s="564"/>
      <c r="G1" s="32"/>
    </row>
    <row r="2" spans="2:59" s="18" customFormat="1">
      <c r="B2" s="572" t="s">
        <v>38</v>
      </c>
      <c r="C2" s="572"/>
      <c r="D2" s="572"/>
    </row>
    <row r="3" spans="2:59" s="18" customFormat="1" ht="22.5" customHeight="1">
      <c r="B3" s="436" t="s">
        <v>11</v>
      </c>
      <c r="C3" s="436"/>
      <c r="D3" s="436"/>
      <c r="E3" s="436"/>
      <c r="F3" s="436"/>
      <c r="G3" s="436"/>
      <c r="H3" s="436"/>
      <c r="I3" s="436"/>
      <c r="J3" s="436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2:59" s="18" customFormat="1">
      <c r="D4" s="3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7"/>
      <c r="U4" s="27"/>
    </row>
    <row r="5" spans="2:59" s="18" customFormat="1">
      <c r="B5" s="565" t="s">
        <v>360</v>
      </c>
      <c r="C5" s="565"/>
      <c r="D5" s="565"/>
      <c r="E5" s="565"/>
      <c r="F5" s="565"/>
      <c r="G5" s="565"/>
      <c r="H5" s="565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27"/>
      <c r="U5" s="27"/>
    </row>
    <row r="6" spans="2:59" s="18" customFormat="1">
      <c r="B6" s="565" t="s">
        <v>361</v>
      </c>
      <c r="C6" s="565"/>
      <c r="D6" s="565"/>
      <c r="E6" s="565"/>
      <c r="F6" s="565"/>
      <c r="G6" s="565"/>
      <c r="H6" s="565"/>
      <c r="I6" s="23"/>
      <c r="J6" s="23"/>
      <c r="K6" s="24"/>
      <c r="L6" s="24"/>
      <c r="M6" s="24"/>
      <c r="N6" s="23"/>
      <c r="O6" s="23"/>
      <c r="P6" s="23"/>
      <c r="Q6" s="23"/>
      <c r="R6" s="23"/>
      <c r="S6" s="23"/>
      <c r="T6" s="21"/>
      <c r="U6" s="21"/>
      <c r="V6" s="21"/>
      <c r="W6" s="21"/>
      <c r="X6" s="21"/>
      <c r="Y6" s="21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38"/>
      <c r="BE6" s="38"/>
      <c r="BF6" s="29"/>
      <c r="BG6" s="29"/>
    </row>
    <row r="7" spans="2:59" s="18" customFormat="1">
      <c r="B7" s="30" t="s">
        <v>362</v>
      </c>
      <c r="C7" s="30"/>
      <c r="D7" s="30"/>
      <c r="E7" s="30"/>
      <c r="F7" s="30"/>
      <c r="G7" s="30"/>
      <c r="H7" s="30"/>
      <c r="I7" s="25"/>
      <c r="J7" s="25"/>
      <c r="K7" s="25"/>
      <c r="L7" s="26"/>
      <c r="M7" s="26"/>
      <c r="N7" s="26"/>
      <c r="O7" s="26"/>
      <c r="P7" s="26"/>
      <c r="Q7" s="26"/>
      <c r="R7" s="26"/>
      <c r="S7" s="26"/>
      <c r="T7" s="27"/>
      <c r="U7" s="27"/>
    </row>
    <row r="8" spans="2:59" s="18" customFormat="1">
      <c r="B8" s="586" t="s">
        <v>363</v>
      </c>
      <c r="C8" s="586"/>
      <c r="D8" s="586"/>
      <c r="E8" s="586"/>
      <c r="F8" s="586"/>
      <c r="G8" s="586"/>
      <c r="H8" s="58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2:59" s="18" customFormat="1">
      <c r="B9" s="586" t="s">
        <v>364</v>
      </c>
      <c r="C9" s="586"/>
      <c r="D9" s="586"/>
      <c r="E9" s="586"/>
      <c r="F9" s="586"/>
      <c r="G9" s="586"/>
      <c r="H9" s="586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1"/>
      <c r="U9" s="21"/>
    </row>
    <row r="10" spans="2:59" s="18" customFormat="1">
      <c r="B10" s="565" t="s">
        <v>268</v>
      </c>
      <c r="C10" s="565"/>
      <c r="D10" s="565"/>
      <c r="E10" s="565"/>
      <c r="F10" s="565"/>
      <c r="G10" s="565"/>
      <c r="H10" s="565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1"/>
      <c r="U10" s="21"/>
    </row>
    <row r="11" spans="2:59" s="18" customFormat="1" ht="12.6" thickBot="1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1"/>
      <c r="U11" s="21"/>
    </row>
    <row r="12" spans="2:59" ht="23.25" customHeight="1">
      <c r="D12" s="105" t="s">
        <v>37</v>
      </c>
      <c r="E12" s="587" t="s">
        <v>36</v>
      </c>
      <c r="F12" s="588"/>
      <c r="G12" s="589" t="s">
        <v>224</v>
      </c>
      <c r="H12" s="590"/>
    </row>
    <row r="13" spans="2:59" ht="15" customHeight="1" thickBot="1">
      <c r="D13" s="12" t="s">
        <v>34</v>
      </c>
      <c r="E13" s="5" t="s">
        <v>0</v>
      </c>
      <c r="F13" s="6" t="s">
        <v>1</v>
      </c>
      <c r="G13" s="7" t="s">
        <v>0</v>
      </c>
      <c r="H13" s="6" t="s">
        <v>1</v>
      </c>
    </row>
    <row r="14" spans="2:59" ht="15" customHeight="1">
      <c r="D14" s="10" t="s">
        <v>2</v>
      </c>
      <c r="E14" s="13">
        <v>14</v>
      </c>
      <c r="F14" s="14">
        <v>14</v>
      </c>
      <c r="G14" s="39">
        <v>24</v>
      </c>
      <c r="H14" s="40">
        <v>24</v>
      </c>
    </row>
    <row r="15" spans="2:59" ht="15" customHeight="1">
      <c r="D15" s="11" t="s">
        <v>3</v>
      </c>
      <c r="E15" s="15">
        <v>14</v>
      </c>
      <c r="F15" s="16">
        <v>14</v>
      </c>
      <c r="G15" s="41">
        <v>24</v>
      </c>
      <c r="H15" s="42">
        <v>24</v>
      </c>
    </row>
    <row r="16" spans="2:59" ht="15" customHeight="1">
      <c r="D16" s="11" t="s">
        <v>4</v>
      </c>
      <c r="E16" s="15">
        <v>14</v>
      </c>
      <c r="F16" s="16">
        <v>14</v>
      </c>
      <c r="G16" s="43">
        <v>24</v>
      </c>
      <c r="H16" s="44">
        <v>24</v>
      </c>
    </row>
    <row r="17" spans="2:21" ht="15" customHeight="1" thickBot="1">
      <c r="D17" s="12" t="s">
        <v>35</v>
      </c>
      <c r="E17" s="5">
        <v>14</v>
      </c>
      <c r="F17" s="6" t="s">
        <v>40</v>
      </c>
      <c r="G17" s="45">
        <v>24</v>
      </c>
      <c r="H17" s="46">
        <v>24</v>
      </c>
    </row>
    <row r="18" spans="2:21" ht="15" customHeight="1" thickBot="1">
      <c r="D18" s="8"/>
      <c r="F18" s="106" t="s">
        <v>41</v>
      </c>
      <c r="G18" s="574">
        <f>AVERAGE(G14:H17)</f>
        <v>24</v>
      </c>
      <c r="H18" s="575"/>
    </row>
    <row r="19" spans="2:21" s="8" customFormat="1" ht="13.5" customHeight="1">
      <c r="C19" s="2"/>
      <c r="D19" s="573" t="s">
        <v>226</v>
      </c>
      <c r="E19" s="573"/>
      <c r="F19" s="573"/>
      <c r="G19" s="573"/>
      <c r="H19" s="573"/>
    </row>
    <row r="20" spans="2:21" s="8" customFormat="1" ht="13.5" customHeight="1">
      <c r="C20" s="2"/>
      <c r="D20" s="573" t="s">
        <v>146</v>
      </c>
      <c r="E20" s="573"/>
      <c r="F20" s="573"/>
      <c r="G20" s="573"/>
      <c r="H20" s="573"/>
    </row>
    <row r="21" spans="2:21" s="18" customFormat="1">
      <c r="B21" s="22"/>
      <c r="C21" s="22"/>
      <c r="D21" s="22" t="s">
        <v>225</v>
      </c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1"/>
      <c r="U21" s="21"/>
    </row>
    <row r="22" spans="2:21" s="18" customFormat="1">
      <c r="B22" s="22"/>
      <c r="C22" s="22"/>
      <c r="D22" s="22"/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1"/>
      <c r="U22" s="21"/>
    </row>
    <row r="23" spans="2:21" s="8" customFormat="1" ht="20.25" customHeight="1">
      <c r="B23" s="585" t="s">
        <v>130</v>
      </c>
      <c r="C23" s="585"/>
      <c r="D23" s="585"/>
      <c r="E23" s="585"/>
      <c r="F23" s="585"/>
      <c r="G23" s="585"/>
      <c r="H23" s="585"/>
      <c r="I23" s="585"/>
      <c r="J23" s="56"/>
      <c r="K23" s="56"/>
      <c r="L23" s="56"/>
      <c r="M23" s="56"/>
      <c r="N23" s="56"/>
      <c r="O23" s="56"/>
      <c r="P23" s="56"/>
      <c r="Q23" s="56"/>
      <c r="R23" s="56"/>
      <c r="U23" s="57"/>
    </row>
    <row r="24" spans="2:21" s="8" customFormat="1" ht="7.5" customHeight="1" thickBot="1"/>
    <row r="25" spans="2:21" s="8" customFormat="1" ht="14.25" customHeight="1">
      <c r="C25" s="570" t="s">
        <v>6</v>
      </c>
      <c r="D25" s="570" t="s">
        <v>19</v>
      </c>
      <c r="E25" s="570" t="s">
        <v>23</v>
      </c>
      <c r="F25" s="58" t="s">
        <v>16</v>
      </c>
      <c r="G25" s="59" t="s">
        <v>16</v>
      </c>
      <c r="H25" s="60"/>
      <c r="I25" s="60"/>
      <c r="J25" s="60"/>
    </row>
    <row r="26" spans="2:21" s="8" customFormat="1" ht="13.5" customHeight="1" thickBot="1">
      <c r="C26" s="571"/>
      <c r="D26" s="571"/>
      <c r="E26" s="571"/>
      <c r="F26" s="61" t="s">
        <v>17</v>
      </c>
      <c r="G26" s="62" t="s">
        <v>131</v>
      </c>
      <c r="H26" s="63"/>
      <c r="I26" s="60"/>
      <c r="J26" s="60"/>
    </row>
    <row r="27" spans="2:21" s="8" customFormat="1" ht="15" customHeight="1">
      <c r="C27" s="566">
        <v>1</v>
      </c>
      <c r="D27" s="65" t="s">
        <v>15</v>
      </c>
      <c r="E27" s="364">
        <v>2422</v>
      </c>
      <c r="F27" s="576">
        <f>(E27+E28)/E30*100</f>
        <v>91.097724230254357</v>
      </c>
      <c r="G27" s="583" t="s">
        <v>132</v>
      </c>
      <c r="H27" s="60"/>
      <c r="I27" s="60"/>
      <c r="J27" s="60"/>
    </row>
    <row r="28" spans="2:21" s="8" customFormat="1" ht="15" customHeight="1">
      <c r="C28" s="567"/>
      <c r="D28" s="68" t="s">
        <v>39</v>
      </c>
      <c r="E28" s="365">
        <v>300</v>
      </c>
      <c r="F28" s="577"/>
      <c r="G28" s="584"/>
      <c r="H28" s="60"/>
      <c r="I28" s="60"/>
      <c r="J28" s="60"/>
    </row>
    <row r="29" spans="2:21" s="8" customFormat="1" ht="15" customHeight="1">
      <c r="C29" s="69">
        <v>2</v>
      </c>
      <c r="D29" s="70" t="s">
        <v>20</v>
      </c>
      <c r="E29" s="366">
        <v>266</v>
      </c>
      <c r="F29" s="367">
        <f>F30-F27</f>
        <v>8.9022757697456427</v>
      </c>
      <c r="G29" s="368" t="s">
        <v>133</v>
      </c>
      <c r="H29" s="60"/>
      <c r="I29" s="60"/>
      <c r="J29" s="60"/>
    </row>
    <row r="30" spans="2:21" s="8" customFormat="1" ht="15.75" customHeight="1" thickBot="1">
      <c r="C30" s="69"/>
      <c r="D30" s="71" t="s">
        <v>21</v>
      </c>
      <c r="E30" s="369">
        <f>SUM(E27:E29)</f>
        <v>2988</v>
      </c>
      <c r="F30" s="370">
        <v>100</v>
      </c>
      <c r="G30" s="371">
        <v>100</v>
      </c>
      <c r="H30" s="60"/>
      <c r="I30" s="60"/>
      <c r="J30" s="60"/>
    </row>
    <row r="31" spans="2:21" s="8" customFormat="1" ht="15.75" customHeight="1" thickBot="1">
      <c r="C31" s="54">
        <v>3</v>
      </c>
      <c r="D31" s="55" t="s">
        <v>18</v>
      </c>
      <c r="E31" s="372">
        <v>420</v>
      </c>
      <c r="F31" s="373"/>
      <c r="G31" s="373"/>
      <c r="H31" s="60"/>
      <c r="I31" s="60"/>
      <c r="J31" s="60"/>
    </row>
    <row r="32" spans="2:21" s="8" customFormat="1" ht="12.6" thickBot="1">
      <c r="C32" s="72"/>
      <c r="D32" s="73" t="s">
        <v>22</v>
      </c>
      <c r="E32" s="374">
        <f>SUM(E30:E31)</f>
        <v>3408</v>
      </c>
      <c r="F32" s="375"/>
      <c r="G32" s="375"/>
      <c r="H32" s="60"/>
      <c r="I32" s="60"/>
      <c r="J32" s="60"/>
    </row>
    <row r="33" spans="3:10" s="8" customFormat="1" ht="15.75" customHeight="1" thickBot="1">
      <c r="C33" s="63"/>
      <c r="D33" s="76"/>
      <c r="E33" s="60"/>
      <c r="F33" s="74"/>
      <c r="G33" s="75"/>
      <c r="H33" s="60"/>
      <c r="I33" s="60"/>
      <c r="J33" s="60"/>
    </row>
    <row r="34" spans="3:10" s="8" customFormat="1">
      <c r="C34" s="570" t="s">
        <v>6</v>
      </c>
      <c r="D34" s="570" t="s">
        <v>19</v>
      </c>
      <c r="E34" s="570" t="s">
        <v>23</v>
      </c>
      <c r="F34" s="58" t="s">
        <v>16</v>
      </c>
      <c r="G34" s="59" t="s">
        <v>16</v>
      </c>
      <c r="H34" s="568" t="s">
        <v>134</v>
      </c>
      <c r="I34" s="569"/>
    </row>
    <row r="35" spans="3:10" s="8" customFormat="1" ht="15.75" customHeight="1" thickBot="1">
      <c r="C35" s="571"/>
      <c r="D35" s="571"/>
      <c r="E35" s="571"/>
      <c r="F35" s="61" t="s">
        <v>17</v>
      </c>
      <c r="G35" s="62" t="s">
        <v>131</v>
      </c>
      <c r="H35" s="77" t="s">
        <v>373</v>
      </c>
      <c r="I35" s="78" t="s">
        <v>403</v>
      </c>
    </row>
    <row r="36" spans="3:10" s="8" customFormat="1" ht="15.75" customHeight="1">
      <c r="C36" s="69">
        <v>1</v>
      </c>
      <c r="D36" s="79" t="s">
        <v>8</v>
      </c>
      <c r="E36" s="211">
        <v>784</v>
      </c>
      <c r="F36" s="378">
        <f>E36/E40*100</f>
        <v>26.238286479250334</v>
      </c>
      <c r="G36" s="379" t="s">
        <v>135</v>
      </c>
      <c r="H36" s="80">
        <v>392</v>
      </c>
      <c r="I36" s="81">
        <f>E36-H36</f>
        <v>392</v>
      </c>
    </row>
    <row r="37" spans="3:10" s="8" customFormat="1" ht="15" customHeight="1">
      <c r="C37" s="69">
        <v>2</v>
      </c>
      <c r="D37" s="82" t="s">
        <v>136</v>
      </c>
      <c r="E37" s="381">
        <v>1270</v>
      </c>
      <c r="F37" s="367">
        <f>E37/E40*100</f>
        <v>42.503346720214189</v>
      </c>
      <c r="G37" s="368" t="s">
        <v>137</v>
      </c>
      <c r="H37" s="83">
        <v>616</v>
      </c>
      <c r="I37" s="84">
        <f>E37-H37</f>
        <v>654</v>
      </c>
    </row>
    <row r="38" spans="3:10" s="8" customFormat="1" ht="15.75" customHeight="1">
      <c r="C38" s="69">
        <v>3</v>
      </c>
      <c r="D38" s="85" t="s">
        <v>10</v>
      </c>
      <c r="E38" s="381">
        <v>766</v>
      </c>
      <c r="F38" s="367">
        <f>E38/E40*100</f>
        <v>25.63587684069612</v>
      </c>
      <c r="G38" s="368" t="s">
        <v>138</v>
      </c>
      <c r="H38" s="83">
        <v>322</v>
      </c>
      <c r="I38" s="84">
        <f>E38-H38</f>
        <v>444</v>
      </c>
    </row>
    <row r="39" spans="3:10" s="8" customFormat="1" ht="15" customHeight="1" thickBot="1">
      <c r="C39" s="69">
        <v>4</v>
      </c>
      <c r="D39" s="85" t="s">
        <v>9</v>
      </c>
      <c r="E39" s="381">
        <v>168</v>
      </c>
      <c r="F39" s="367">
        <f>F40-F37-F36-F38</f>
        <v>5.6224899598393563</v>
      </c>
      <c r="G39" s="368" t="s">
        <v>139</v>
      </c>
      <c r="H39" s="83">
        <v>14</v>
      </c>
      <c r="I39" s="84">
        <f>E39-H39</f>
        <v>154</v>
      </c>
    </row>
    <row r="40" spans="3:10" s="8" customFormat="1" ht="12.6" thickBot="1">
      <c r="C40" s="86"/>
      <c r="D40" s="87" t="s">
        <v>31</v>
      </c>
      <c r="E40" s="382">
        <f>SUM(E36:E39)</f>
        <v>2988</v>
      </c>
      <c r="F40" s="383">
        <v>100</v>
      </c>
      <c r="G40" s="384">
        <v>100</v>
      </c>
      <c r="H40" s="88">
        <v>1344</v>
      </c>
      <c r="I40" s="89">
        <f>SUM(I36:I39)</f>
        <v>1644</v>
      </c>
    </row>
    <row r="41" spans="3:10" s="8" customFormat="1" ht="24.75" customHeight="1" thickBot="1">
      <c r="C41" s="60"/>
      <c r="D41" s="90" t="s">
        <v>140</v>
      </c>
      <c r="E41" s="386">
        <v>294</v>
      </c>
      <c r="F41" s="387">
        <f>E41/E40*100</f>
        <v>9.8393574297188753</v>
      </c>
      <c r="G41" s="388" t="s">
        <v>141</v>
      </c>
      <c r="H41" s="389"/>
      <c r="I41" s="389"/>
    </row>
    <row r="42" spans="3:10" s="8" customFormat="1" ht="7.5" customHeight="1" thickBot="1">
      <c r="C42" s="63"/>
      <c r="D42" s="92"/>
      <c r="E42" s="376"/>
      <c r="F42" s="376"/>
      <c r="G42" s="376"/>
      <c r="H42" s="363"/>
      <c r="I42" s="363"/>
      <c r="J42" s="60"/>
    </row>
    <row r="43" spans="3:10" s="8" customFormat="1" ht="13.5" customHeight="1" thickBot="1">
      <c r="C43" s="60"/>
      <c r="D43" s="93" t="s">
        <v>410</v>
      </c>
      <c r="E43" s="390">
        <f>H40/I40</f>
        <v>0.81751824817518248</v>
      </c>
      <c r="F43" s="363"/>
      <c r="G43" s="363"/>
      <c r="H43" s="363"/>
      <c r="I43" s="363"/>
      <c r="J43" s="60"/>
    </row>
    <row r="44" spans="3:10" s="8" customFormat="1" ht="13.5" customHeight="1" thickBot="1">
      <c r="C44" s="60"/>
      <c r="D44" s="60"/>
      <c r="E44" s="60"/>
      <c r="F44" s="60"/>
      <c r="G44" s="60"/>
      <c r="H44" s="60"/>
      <c r="I44" s="60"/>
      <c r="J44" s="60"/>
    </row>
    <row r="45" spans="3:10" s="8" customFormat="1" ht="13.5" customHeight="1">
      <c r="C45" s="64" t="s">
        <v>24</v>
      </c>
      <c r="D45" s="566" t="s">
        <v>142</v>
      </c>
      <c r="E45" s="568" t="s">
        <v>143</v>
      </c>
      <c r="F45" s="581"/>
      <c r="G45" s="581"/>
      <c r="H45" s="569"/>
      <c r="I45" s="578" t="s">
        <v>14</v>
      </c>
      <c r="J45" s="579"/>
    </row>
    <row r="46" spans="3:10" s="8" customFormat="1" ht="13.5" customHeight="1" thickBot="1">
      <c r="C46" s="54" t="s">
        <v>25</v>
      </c>
      <c r="D46" s="580"/>
      <c r="E46" s="77" t="s">
        <v>26</v>
      </c>
      <c r="F46" s="94" t="s">
        <v>27</v>
      </c>
      <c r="G46" s="95" t="s">
        <v>32</v>
      </c>
      <c r="H46" s="96" t="s">
        <v>33</v>
      </c>
      <c r="I46" s="77" t="s">
        <v>24</v>
      </c>
      <c r="J46" s="96" t="s">
        <v>28</v>
      </c>
    </row>
    <row r="47" spans="3:10" s="8" customFormat="1" ht="13.5" customHeight="1">
      <c r="C47" s="66">
        <v>1</v>
      </c>
      <c r="D47" s="97" t="s">
        <v>29</v>
      </c>
      <c r="E47" s="391">
        <v>8</v>
      </c>
      <c r="F47" s="392">
        <v>10</v>
      </c>
      <c r="G47" s="393">
        <v>8</v>
      </c>
      <c r="H47" s="394">
        <v>8</v>
      </c>
      <c r="I47" s="380">
        <f>SUM(E47:H47)</f>
        <v>34</v>
      </c>
      <c r="J47" s="395">
        <f>I47/I49*100</f>
        <v>50.746268656716417</v>
      </c>
    </row>
    <row r="48" spans="3:10" s="8" customFormat="1" ht="13.5" customHeight="1" thickBot="1">
      <c r="C48" s="67">
        <v>2</v>
      </c>
      <c r="D48" s="98" t="s">
        <v>30</v>
      </c>
      <c r="E48" s="391">
        <v>10</v>
      </c>
      <c r="F48" s="392">
        <v>7</v>
      </c>
      <c r="G48" s="393">
        <v>7</v>
      </c>
      <c r="H48" s="394">
        <v>9</v>
      </c>
      <c r="I48" s="377">
        <f>SUM(E48:H48)</f>
        <v>33</v>
      </c>
      <c r="J48" s="396">
        <f>J49-J47</f>
        <v>49.253731343283583</v>
      </c>
    </row>
    <row r="49" spans="2:31" s="8" customFormat="1" ht="13.5" customHeight="1" thickBot="1">
      <c r="C49" s="99"/>
      <c r="D49" s="100" t="s">
        <v>31</v>
      </c>
      <c r="E49" s="385">
        <f>SUM(E47:E48)</f>
        <v>18</v>
      </c>
      <c r="F49" s="397">
        <f>SUM(F47:F48)</f>
        <v>17</v>
      </c>
      <c r="G49" s="398">
        <f>SUM(G47:G48)</f>
        <v>15</v>
      </c>
      <c r="H49" s="399">
        <f>SUM(H47:H48)</f>
        <v>17</v>
      </c>
      <c r="I49" s="385">
        <f>SUM(I47:I48)</f>
        <v>67</v>
      </c>
      <c r="J49" s="400">
        <v>100</v>
      </c>
    </row>
    <row r="50" spans="2:31" s="8" customFormat="1" ht="9" customHeight="1">
      <c r="C50" s="63"/>
      <c r="D50" s="103"/>
      <c r="E50" s="91"/>
      <c r="F50" s="91"/>
      <c r="G50" s="91"/>
      <c r="H50" s="91"/>
      <c r="I50" s="91"/>
      <c r="J50" s="104"/>
    </row>
    <row r="51" spans="2:31" s="8" customFormat="1" ht="13.5" customHeight="1">
      <c r="C51" s="63"/>
      <c r="D51" s="582" t="s">
        <v>266</v>
      </c>
      <c r="E51" s="582"/>
      <c r="F51" s="582"/>
      <c r="G51" s="582"/>
      <c r="H51" s="582"/>
      <c r="I51" s="582"/>
      <c r="J51" s="582"/>
      <c r="K51" s="29"/>
      <c r="L51" s="29"/>
      <c r="M51" s="29"/>
      <c r="N51" s="29"/>
      <c r="O51" s="29"/>
    </row>
    <row r="52" spans="2:31" s="8" customFormat="1" ht="13.5" customHeight="1">
      <c r="C52" s="582" t="s">
        <v>265</v>
      </c>
      <c r="D52" s="582"/>
      <c r="E52" s="582"/>
      <c r="F52" s="582"/>
      <c r="G52" s="582"/>
      <c r="H52" s="582"/>
      <c r="I52" s="582"/>
      <c r="J52" s="582"/>
      <c r="K52" s="29"/>
      <c r="L52" s="29"/>
      <c r="M52" s="29"/>
      <c r="N52" s="29"/>
      <c r="O52" s="29"/>
    </row>
    <row r="53" spans="2:31" s="8" customFormat="1" ht="13.5" customHeight="1">
      <c r="C53" s="63"/>
      <c r="D53" s="582" t="s">
        <v>144</v>
      </c>
      <c r="E53" s="582"/>
      <c r="F53" s="582"/>
      <c r="G53" s="582"/>
      <c r="H53" s="582"/>
      <c r="I53" s="582"/>
      <c r="J53" s="582"/>
      <c r="K53" s="582"/>
      <c r="L53" s="29"/>
      <c r="M53" s="29"/>
      <c r="N53" s="29"/>
      <c r="O53" s="29"/>
    </row>
    <row r="54" spans="2:31" s="8" customFormat="1" ht="13.5" customHeight="1">
      <c r="C54" s="582" t="s">
        <v>145</v>
      </c>
      <c r="D54" s="582"/>
      <c r="E54" s="582"/>
      <c r="F54" s="582"/>
      <c r="G54" s="582"/>
      <c r="H54" s="582"/>
      <c r="I54" s="582"/>
      <c r="J54" s="582"/>
      <c r="K54" s="29"/>
      <c r="L54" s="29"/>
      <c r="M54" s="29"/>
      <c r="N54" s="29"/>
      <c r="O54" s="29"/>
    </row>
    <row r="55" spans="2:31" s="8" customFormat="1" ht="9" customHeight="1">
      <c r="C55" s="2"/>
      <c r="D55" s="101"/>
      <c r="E55" s="102"/>
      <c r="F55" s="102"/>
      <c r="G55" s="102"/>
    </row>
    <row r="56" spans="2:31" s="8" customFormat="1" ht="6.75" customHeight="1">
      <c r="C56" s="2"/>
      <c r="D56" s="101"/>
      <c r="E56" s="102"/>
      <c r="F56" s="102"/>
      <c r="G56" s="102"/>
    </row>
    <row r="57" spans="2:31" s="8" customFormat="1">
      <c r="B57" s="435" t="s">
        <v>42</v>
      </c>
      <c r="C57" s="435"/>
      <c r="D57" s="435"/>
      <c r="E57" s="435" t="s">
        <v>43</v>
      </c>
      <c r="F57" s="435"/>
      <c r="G57" s="435"/>
      <c r="H57" s="435"/>
      <c r="I57" s="435"/>
      <c r="J57" s="435"/>
      <c r="K57" s="435"/>
      <c r="L57" s="47"/>
      <c r="M57" s="47"/>
      <c r="N57" s="47"/>
      <c r="O57" s="47"/>
      <c r="P57" s="47"/>
      <c r="Q57" s="47"/>
      <c r="R57" s="47"/>
      <c r="U57"/>
      <c r="V57"/>
      <c r="W57"/>
      <c r="Y57"/>
      <c r="Z57"/>
      <c r="AA57"/>
      <c r="AC57"/>
      <c r="AD57"/>
      <c r="AE57"/>
    </row>
    <row r="58" spans="2:31" ht="8.25" customHeight="1">
      <c r="B58" s="48"/>
      <c r="C58" s="48"/>
      <c r="D58" s="48"/>
      <c r="E58" s="48"/>
      <c r="F58" s="48"/>
      <c r="G58" s="48"/>
      <c r="H58" s="48"/>
      <c r="I58" s="48"/>
      <c r="J58" s="48"/>
      <c r="K58" s="8"/>
      <c r="L58" s="8"/>
      <c r="M58" s="49"/>
      <c r="N58" s="8"/>
      <c r="O58" s="8"/>
      <c r="P58" s="50"/>
      <c r="Q58" s="50"/>
      <c r="R58" s="50"/>
    </row>
    <row r="59" spans="2:31" s="51" customFormat="1">
      <c r="C59" s="434" t="s">
        <v>267</v>
      </c>
      <c r="D59" s="434"/>
      <c r="E59" s="434" t="s">
        <v>269</v>
      </c>
      <c r="F59" s="434"/>
      <c r="G59" s="434"/>
      <c r="H59" s="434"/>
      <c r="I59" s="434"/>
      <c r="J59" s="434"/>
      <c r="K59" s="434"/>
      <c r="L59" s="107"/>
      <c r="M59" s="107"/>
      <c r="N59" s="107"/>
      <c r="O59" s="107"/>
      <c r="P59" s="107"/>
      <c r="Q59" s="107"/>
      <c r="R59" s="53"/>
      <c r="U59"/>
      <c r="V59"/>
      <c r="W59"/>
      <c r="Y59"/>
      <c r="Z59"/>
      <c r="AA59"/>
      <c r="AC59"/>
      <c r="AD59"/>
      <c r="AE59"/>
    </row>
    <row r="60" spans="2:31" s="51" customFormat="1"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3"/>
      <c r="U60"/>
      <c r="V60"/>
      <c r="W60"/>
      <c r="Y60"/>
      <c r="Z60"/>
      <c r="AA60"/>
      <c r="AC60"/>
      <c r="AD60"/>
      <c r="AE60"/>
    </row>
    <row r="61" spans="2:31" s="8" customFormat="1">
      <c r="B61" s="435"/>
      <c r="C61" s="435"/>
      <c r="D61" s="435"/>
      <c r="E61" s="435" t="s">
        <v>55</v>
      </c>
      <c r="F61" s="435"/>
      <c r="G61" s="435"/>
      <c r="H61" s="435"/>
      <c r="I61" s="435"/>
      <c r="J61" s="435"/>
      <c r="K61" s="435"/>
      <c r="L61" s="47"/>
      <c r="M61" s="47"/>
      <c r="N61" s="47"/>
      <c r="O61" s="47"/>
      <c r="P61" s="47"/>
      <c r="Q61" s="47"/>
      <c r="R61" s="47"/>
      <c r="U61"/>
      <c r="V61"/>
      <c r="W61"/>
      <c r="Y61"/>
      <c r="Z61"/>
      <c r="AA61"/>
      <c r="AC61"/>
      <c r="AD61"/>
      <c r="AE61"/>
    </row>
    <row r="62" spans="2:31" ht="6.75" customHeight="1">
      <c r="B62" s="48"/>
      <c r="C62" s="48"/>
      <c r="D62" s="48"/>
      <c r="E62" s="48"/>
      <c r="F62" s="48"/>
      <c r="G62" s="48"/>
      <c r="H62" s="48"/>
      <c r="I62" s="48"/>
      <c r="J62" s="48"/>
      <c r="K62" s="8"/>
      <c r="L62" s="8"/>
      <c r="M62" s="49"/>
      <c r="N62" s="8"/>
      <c r="O62" s="8"/>
      <c r="P62" s="50"/>
      <c r="Q62" s="50"/>
      <c r="R62" s="50"/>
    </row>
    <row r="63" spans="2:31" s="51" customFormat="1">
      <c r="C63" s="434"/>
      <c r="D63" s="434"/>
      <c r="E63" s="434" t="s">
        <v>165</v>
      </c>
      <c r="F63" s="434"/>
      <c r="G63" s="434"/>
      <c r="H63" s="434"/>
      <c r="I63" s="434"/>
      <c r="J63" s="434"/>
      <c r="K63" s="434"/>
      <c r="L63" s="107"/>
      <c r="M63" s="107"/>
      <c r="N63" s="107"/>
      <c r="O63" s="107"/>
      <c r="P63" s="107"/>
      <c r="Q63" s="107"/>
      <c r="R63" s="53"/>
      <c r="U63"/>
      <c r="V63"/>
      <c r="W63"/>
      <c r="Y63"/>
      <c r="Z63"/>
      <c r="AA63"/>
      <c r="AC63"/>
      <c r="AD63"/>
      <c r="AE63"/>
    </row>
    <row r="64" spans="2:31" s="51" customFormat="1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3"/>
      <c r="U64"/>
      <c r="V64"/>
      <c r="W64"/>
      <c r="Y64"/>
      <c r="Z64"/>
      <c r="AA64"/>
      <c r="AC64"/>
      <c r="AD64"/>
      <c r="AE64"/>
    </row>
    <row r="65" spans="2:31" s="8" customFormat="1">
      <c r="B65" s="435"/>
      <c r="C65" s="435"/>
      <c r="D65" s="435"/>
      <c r="E65" s="435" t="s">
        <v>56</v>
      </c>
      <c r="F65" s="435"/>
      <c r="G65" s="435"/>
      <c r="H65" s="435"/>
      <c r="I65" s="435"/>
      <c r="J65" s="435"/>
      <c r="K65" s="435"/>
      <c r="L65" s="47"/>
      <c r="M65" s="47"/>
      <c r="N65" s="47"/>
      <c r="O65" s="47"/>
      <c r="P65" s="47"/>
      <c r="Q65" s="47"/>
      <c r="R65" s="47"/>
      <c r="U65"/>
      <c r="V65"/>
      <c r="W65"/>
      <c r="Y65"/>
      <c r="Z65"/>
      <c r="AA65"/>
      <c r="AC65"/>
      <c r="AD65"/>
      <c r="AE65"/>
    </row>
    <row r="66" spans="2:31" ht="8.25" customHeight="1">
      <c r="B66" s="48"/>
      <c r="C66" s="48"/>
      <c r="D66" s="48"/>
      <c r="E66" s="48"/>
      <c r="F66" s="48"/>
      <c r="G66" s="48"/>
      <c r="H66" s="48"/>
      <c r="I66" s="48"/>
      <c r="J66" s="48"/>
      <c r="K66" s="8"/>
      <c r="L66" s="8"/>
      <c r="M66" s="49"/>
      <c r="N66" s="8"/>
      <c r="O66" s="8"/>
      <c r="P66" s="50"/>
      <c r="Q66" s="50"/>
      <c r="R66" s="50"/>
    </row>
    <row r="67" spans="2:31" s="51" customFormat="1">
      <c r="C67" s="434"/>
      <c r="D67" s="434"/>
      <c r="E67" s="434" t="s">
        <v>365</v>
      </c>
      <c r="F67" s="434"/>
      <c r="G67" s="434"/>
      <c r="H67" s="434"/>
      <c r="I67" s="434"/>
      <c r="J67" s="434"/>
      <c r="K67" s="434"/>
      <c r="L67" s="107"/>
      <c r="M67" s="107"/>
      <c r="N67" s="107"/>
      <c r="O67" s="107"/>
      <c r="P67" s="107"/>
      <c r="Q67" s="107"/>
      <c r="R67" s="53"/>
      <c r="U67"/>
      <c r="V67"/>
      <c r="W67"/>
      <c r="Y67"/>
      <c r="Z67"/>
      <c r="AA67"/>
      <c r="AC67"/>
      <c r="AD67"/>
      <c r="AE67"/>
    </row>
    <row r="70" spans="2:31" ht="12" customHeight="1"/>
    <row r="75" spans="2:31" ht="12.75" customHeight="1"/>
    <row r="76" spans="2:31" ht="13.5" customHeight="1"/>
  </sheetData>
  <mergeCells count="43">
    <mergeCell ref="C34:C35"/>
    <mergeCell ref="G27:G28"/>
    <mergeCell ref="B23:I23"/>
    <mergeCell ref="B8:H8"/>
    <mergeCell ref="B9:H9"/>
    <mergeCell ref="E12:F12"/>
    <mergeCell ref="G12:H12"/>
    <mergeCell ref="B10:H10"/>
    <mergeCell ref="I45:J45"/>
    <mergeCell ref="E59:K59"/>
    <mergeCell ref="E57:K57"/>
    <mergeCell ref="E61:K61"/>
    <mergeCell ref="D45:D46"/>
    <mergeCell ref="E45:H45"/>
    <mergeCell ref="B57:D57"/>
    <mergeCell ref="C59:D59"/>
    <mergeCell ref="D51:J51"/>
    <mergeCell ref="D53:K53"/>
    <mergeCell ref="C52:J52"/>
    <mergeCell ref="C54:J54"/>
    <mergeCell ref="B65:D65"/>
    <mergeCell ref="E65:K65"/>
    <mergeCell ref="B61:D61"/>
    <mergeCell ref="C63:D63"/>
    <mergeCell ref="E67:K67"/>
    <mergeCell ref="C67:D67"/>
    <mergeCell ref="E63:K63"/>
    <mergeCell ref="B1:F1"/>
    <mergeCell ref="B5:H5"/>
    <mergeCell ref="B6:H6"/>
    <mergeCell ref="C27:C28"/>
    <mergeCell ref="H34:I34"/>
    <mergeCell ref="D34:D35"/>
    <mergeCell ref="E34:E35"/>
    <mergeCell ref="B2:D2"/>
    <mergeCell ref="C25:C26"/>
    <mergeCell ref="D25:D26"/>
    <mergeCell ref="E25:E26"/>
    <mergeCell ref="D19:H19"/>
    <mergeCell ref="D20:H20"/>
    <mergeCell ref="G18:H18"/>
    <mergeCell ref="B3:J3"/>
    <mergeCell ref="F27:F28"/>
  </mergeCells>
  <phoneticPr fontId="14" type="noConversion"/>
  <printOptions horizontalCentered="1"/>
  <pageMargins left="0.6692913385826772" right="0.47244094488188981" top="0.47244094488188981" bottom="0.47244094488188981" header="0.51181102362204722" footer="0.51181102362204722"/>
  <pageSetup paperSize="9" scale="79" orientation="portrait" horizontalDpi="1200" verticalDpi="1200" r:id="rId1"/>
  <headerFooter alignWithMargins="0">
    <oddFooter>&amp;R6/7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E949-3EFE-4A54-B787-2A281509B384}">
  <dimension ref="B1:AZ62"/>
  <sheetViews>
    <sheetView topLeftCell="A19" workbookViewId="0">
      <selection activeCell="G37" sqref="G37"/>
    </sheetView>
  </sheetViews>
  <sheetFormatPr defaultRowHeight="12.3"/>
  <cols>
    <col min="1" max="1" width="6.1640625" customWidth="1"/>
    <col min="2" max="2" width="6.44140625" customWidth="1"/>
    <col min="3" max="3" width="6.5546875" customWidth="1"/>
    <col min="4" max="4" width="3.71875" customWidth="1"/>
    <col min="5" max="5" width="38.71875" customWidth="1"/>
    <col min="6" max="7" width="19.27734375" customWidth="1"/>
    <col min="8" max="8" width="48" bestFit="1" customWidth="1"/>
    <col min="9" max="9" width="4.5546875" customWidth="1"/>
  </cols>
  <sheetData>
    <row r="1" spans="2:52" s="18" customFormat="1">
      <c r="C1" s="564" t="s">
        <v>242</v>
      </c>
      <c r="D1" s="564"/>
      <c r="E1" s="564"/>
      <c r="F1" s="564"/>
      <c r="G1" s="564"/>
      <c r="H1" s="32"/>
    </row>
    <row r="2" spans="2:52" s="18" customFormat="1">
      <c r="C2" s="572" t="s">
        <v>38</v>
      </c>
      <c r="D2" s="572"/>
      <c r="E2" s="572"/>
    </row>
    <row r="3" spans="2:52" s="18" customFormat="1">
      <c r="C3" s="36"/>
      <c r="D3" s="36"/>
      <c r="E3" s="36"/>
    </row>
    <row r="4" spans="2:52" s="18" customFormat="1" ht="22.5" customHeight="1">
      <c r="B4" s="436" t="s">
        <v>11</v>
      </c>
      <c r="C4" s="436"/>
      <c r="D4" s="436"/>
      <c r="E4" s="436"/>
      <c r="F4" s="436"/>
      <c r="G4" s="436"/>
      <c r="H4" s="20"/>
      <c r="I4" s="20"/>
      <c r="J4" s="33"/>
      <c r="K4" s="33"/>
      <c r="L4" s="33"/>
      <c r="M4" s="34"/>
    </row>
    <row r="5" spans="2:52" s="18" customFormat="1">
      <c r="E5" s="35"/>
      <c r="F5" s="24"/>
      <c r="G5" s="24"/>
      <c r="H5" s="24"/>
      <c r="I5" s="24"/>
      <c r="J5" s="24"/>
      <c r="K5" s="24"/>
      <c r="L5" s="24"/>
      <c r="M5" s="27"/>
      <c r="N5" s="27"/>
    </row>
    <row r="6" spans="2:52" s="18" customFormat="1">
      <c r="C6" s="565" t="s">
        <v>360</v>
      </c>
      <c r="D6" s="565"/>
      <c r="E6" s="565"/>
      <c r="F6" s="565"/>
      <c r="G6" s="565"/>
      <c r="H6" s="565"/>
      <c r="I6" s="565"/>
      <c r="J6" s="36"/>
      <c r="K6" s="36"/>
      <c r="L6" s="36"/>
      <c r="M6" s="27"/>
      <c r="N6" s="27"/>
    </row>
    <row r="7" spans="2:52" s="18" customFormat="1">
      <c r="C7" s="565" t="s">
        <v>361</v>
      </c>
      <c r="D7" s="565"/>
      <c r="E7" s="565"/>
      <c r="F7" s="565"/>
      <c r="G7" s="565"/>
      <c r="H7" s="565"/>
      <c r="I7" s="565"/>
      <c r="J7" s="23"/>
      <c r="K7" s="23"/>
      <c r="L7" s="23"/>
      <c r="M7" s="21"/>
      <c r="N7" s="21"/>
      <c r="O7" s="21"/>
      <c r="P7" s="21"/>
      <c r="Q7" s="21"/>
      <c r="R7" s="21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38"/>
      <c r="AX7" s="38"/>
      <c r="AY7" s="29"/>
      <c r="AZ7" s="29"/>
    </row>
    <row r="8" spans="2:52" s="18" customFormat="1">
      <c r="C8" s="30" t="s">
        <v>362</v>
      </c>
      <c r="D8" s="30"/>
      <c r="E8" s="30"/>
      <c r="F8" s="30"/>
      <c r="G8" s="30"/>
      <c r="H8" s="30"/>
      <c r="I8" s="30"/>
      <c r="J8" s="25"/>
      <c r="K8" s="25"/>
      <c r="L8" s="26"/>
      <c r="M8" s="27"/>
      <c r="N8" s="27"/>
    </row>
    <row r="9" spans="2:52" s="18" customFormat="1">
      <c r="C9" s="586" t="s">
        <v>363</v>
      </c>
      <c r="D9" s="586"/>
      <c r="E9" s="586"/>
      <c r="F9" s="586"/>
      <c r="G9" s="586"/>
      <c r="H9" s="586"/>
      <c r="I9" s="586"/>
      <c r="J9" s="27"/>
      <c r="K9" s="27"/>
      <c r="L9" s="27"/>
      <c r="M9" s="27"/>
      <c r="N9" s="27"/>
    </row>
    <row r="10" spans="2:52" s="18" customFormat="1">
      <c r="C10" s="586" t="s">
        <v>364</v>
      </c>
      <c r="D10" s="586"/>
      <c r="E10" s="586"/>
      <c r="F10" s="586"/>
      <c r="G10" s="586"/>
      <c r="H10" s="586"/>
      <c r="I10" s="586"/>
      <c r="J10" s="23"/>
      <c r="K10" s="23"/>
      <c r="L10" s="23"/>
      <c r="M10" s="21"/>
      <c r="N10" s="21"/>
    </row>
    <row r="11" spans="2:52" s="18" customFormat="1">
      <c r="C11" s="565" t="s">
        <v>268</v>
      </c>
      <c r="D11" s="565"/>
      <c r="E11" s="565"/>
      <c r="F11" s="565"/>
      <c r="G11" s="565"/>
      <c r="H11" s="565"/>
      <c r="I11" s="565"/>
      <c r="J11" s="23"/>
      <c r="K11" s="23"/>
      <c r="L11" s="23"/>
      <c r="M11" s="21"/>
      <c r="N11" s="21"/>
    </row>
    <row r="13" spans="2:52" ht="14.4">
      <c r="E13" s="108" t="s">
        <v>343</v>
      </c>
      <c r="F13" s="109"/>
      <c r="G13" s="109"/>
      <c r="H13" s="109"/>
    </row>
    <row r="14" spans="2:52" s="8" customFormat="1"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2:52" s="8" customFormat="1" ht="13.5" customHeight="1">
      <c r="D15" s="116"/>
      <c r="E15" s="9" t="s">
        <v>344</v>
      </c>
      <c r="F15" s="9"/>
      <c r="G15" s="1"/>
      <c r="H15" s="9"/>
    </row>
    <row r="16" spans="2:52" s="8" customFormat="1" ht="13.5" customHeight="1">
      <c r="D16" s="115"/>
      <c r="E16" s="117"/>
      <c r="G16" s="1"/>
      <c r="H16" s="107"/>
    </row>
    <row r="17" spans="3:13" s="8" customFormat="1" ht="13.5" customHeight="1">
      <c r="C17" s="133" t="s">
        <v>270</v>
      </c>
      <c r="D17" s="131"/>
      <c r="E17" s="131" t="s">
        <v>314</v>
      </c>
      <c r="F17" s="124"/>
      <c r="G17" s="127"/>
      <c r="H17" s="3"/>
      <c r="I17" s="1"/>
    </row>
    <row r="18" spans="3:13" s="8" customFormat="1" ht="13.5" customHeight="1">
      <c r="C18" s="133" t="s">
        <v>271</v>
      </c>
      <c r="D18" s="131"/>
      <c r="E18" s="131" t="s">
        <v>315</v>
      </c>
      <c r="F18" s="124"/>
      <c r="G18" s="127"/>
      <c r="H18" s="3"/>
    </row>
    <row r="19" spans="3:13" s="8" customFormat="1" ht="13.5" customHeight="1">
      <c r="C19" s="133" t="s">
        <v>272</v>
      </c>
      <c r="D19" s="131"/>
      <c r="E19" s="131" t="s">
        <v>316</v>
      </c>
      <c r="F19" s="124"/>
      <c r="G19" s="127"/>
      <c r="H19" s="125"/>
      <c r="M19" s="121"/>
    </row>
    <row r="20" spans="3:13" s="8" customFormat="1" ht="13.5" customHeight="1">
      <c r="C20" s="133" t="s">
        <v>273</v>
      </c>
      <c r="D20" s="131"/>
      <c r="E20" s="131" t="s">
        <v>317</v>
      </c>
      <c r="F20" s="124"/>
      <c r="G20" s="127"/>
      <c r="H20" s="3"/>
      <c r="M20" s="121"/>
    </row>
    <row r="21" spans="3:13" s="8" customFormat="1" ht="13.5" customHeight="1">
      <c r="C21" s="133" t="s">
        <v>274</v>
      </c>
      <c r="D21" s="131"/>
      <c r="E21" s="131" t="s">
        <v>318</v>
      </c>
      <c r="F21" s="124"/>
      <c r="G21" s="127"/>
      <c r="H21" s="3"/>
      <c r="M21" s="121"/>
    </row>
    <row r="22" spans="3:13" s="8" customFormat="1" ht="13.5" customHeight="1">
      <c r="C22" s="133" t="s">
        <v>275</v>
      </c>
      <c r="D22" s="131"/>
      <c r="E22" s="131" t="s">
        <v>319</v>
      </c>
      <c r="F22" s="124"/>
      <c r="G22" s="127"/>
      <c r="H22" s="125"/>
      <c r="M22" s="121"/>
    </row>
    <row r="23" spans="3:13" s="8" customFormat="1" ht="13.5" customHeight="1">
      <c r="C23" s="133" t="s">
        <v>276</v>
      </c>
      <c r="D23" s="131"/>
      <c r="E23" s="131" t="s">
        <v>320</v>
      </c>
      <c r="F23" s="124"/>
      <c r="G23" s="125"/>
      <c r="H23" s="124"/>
      <c r="M23" s="121"/>
    </row>
    <row r="24" spans="3:13" s="8" customFormat="1" ht="13.5" customHeight="1">
      <c r="C24" s="133" t="s">
        <v>277</v>
      </c>
      <c r="D24" s="131"/>
      <c r="E24" s="131" t="s">
        <v>321</v>
      </c>
      <c r="F24" s="124"/>
      <c r="G24" s="125"/>
      <c r="H24" s="124"/>
      <c r="M24" s="121"/>
    </row>
    <row r="25" spans="3:13" s="8" customFormat="1" ht="13.5" customHeight="1">
      <c r="C25" s="133" t="s">
        <v>278</v>
      </c>
      <c r="D25" s="131"/>
      <c r="E25" s="131" t="s">
        <v>322</v>
      </c>
      <c r="F25" s="124"/>
      <c r="G25" s="125"/>
      <c r="H25" s="124"/>
      <c r="M25" s="121"/>
    </row>
    <row r="26" spans="3:13" s="8" customFormat="1" ht="13.5" customHeight="1">
      <c r="C26" s="133" t="s">
        <v>279</v>
      </c>
      <c r="D26" s="131"/>
      <c r="E26" s="131" t="s">
        <v>323</v>
      </c>
      <c r="F26" s="126"/>
      <c r="G26" s="125"/>
      <c r="H26" s="126"/>
      <c r="M26" s="121"/>
    </row>
    <row r="27" spans="3:13" s="8" customFormat="1" ht="13.5" customHeight="1">
      <c r="C27" s="133" t="s">
        <v>280</v>
      </c>
      <c r="D27" s="131"/>
      <c r="E27" s="131" t="s">
        <v>324</v>
      </c>
      <c r="F27" s="3"/>
      <c r="G27" s="125"/>
      <c r="H27" s="125"/>
      <c r="M27" s="122"/>
    </row>
    <row r="28" spans="3:13" s="8" customFormat="1" ht="13.5" customHeight="1">
      <c r="C28" s="133" t="s">
        <v>281</v>
      </c>
      <c r="D28" s="131"/>
      <c r="E28" s="131" t="s">
        <v>325</v>
      </c>
      <c r="F28" s="3"/>
      <c r="G28" s="125"/>
      <c r="H28" s="125"/>
      <c r="M28" s="122"/>
    </row>
    <row r="29" spans="3:13" s="8" customFormat="1" ht="13.5" customHeight="1">
      <c r="C29" s="133" t="s">
        <v>282</v>
      </c>
      <c r="D29" s="131"/>
      <c r="E29" s="131" t="s">
        <v>313</v>
      </c>
      <c r="F29" s="3"/>
      <c r="G29" s="125"/>
      <c r="H29" s="125"/>
      <c r="M29" s="122"/>
    </row>
    <row r="30" spans="3:13" s="8" customFormat="1" ht="13.5" customHeight="1">
      <c r="C30" s="133" t="s">
        <v>283</v>
      </c>
      <c r="D30" s="131"/>
      <c r="E30" s="131" t="s">
        <v>305</v>
      </c>
      <c r="F30" s="3"/>
      <c r="G30" s="125"/>
      <c r="H30" s="125"/>
      <c r="M30" s="122"/>
    </row>
    <row r="31" spans="3:13" s="8" customFormat="1" ht="13.5" customHeight="1">
      <c r="C31" s="133" t="s">
        <v>284</v>
      </c>
      <c r="D31" s="131"/>
      <c r="E31" s="131" t="s">
        <v>326</v>
      </c>
      <c r="F31" s="3"/>
      <c r="G31" s="125"/>
      <c r="H31" s="125"/>
      <c r="M31" s="122"/>
    </row>
    <row r="32" spans="3:13" s="8" customFormat="1" ht="13.5" customHeight="1">
      <c r="C32" s="133" t="s">
        <v>285</v>
      </c>
      <c r="D32" s="131"/>
      <c r="E32" s="131" t="s">
        <v>306</v>
      </c>
      <c r="F32" s="3"/>
      <c r="G32" s="125"/>
      <c r="H32" s="125"/>
      <c r="M32" s="122"/>
    </row>
    <row r="33" spans="3:13" s="8" customFormat="1" ht="13.5" customHeight="1">
      <c r="C33" s="133" t="s">
        <v>286</v>
      </c>
      <c r="D33" s="131"/>
      <c r="E33" s="131" t="s">
        <v>312</v>
      </c>
      <c r="F33" s="3"/>
      <c r="G33" s="125"/>
      <c r="H33" s="125"/>
      <c r="M33" s="122"/>
    </row>
    <row r="34" spans="3:13" s="8" customFormat="1" ht="13.5" customHeight="1">
      <c r="C34" s="133" t="s">
        <v>287</v>
      </c>
      <c r="D34" s="131"/>
      <c r="E34" s="131" t="s">
        <v>304</v>
      </c>
      <c r="F34" s="3"/>
      <c r="G34" s="125"/>
      <c r="H34" s="125"/>
      <c r="M34" s="122"/>
    </row>
    <row r="35" spans="3:13" s="8" customFormat="1" ht="13.5" customHeight="1">
      <c r="C35" s="133" t="s">
        <v>288</v>
      </c>
      <c r="D35" s="131"/>
      <c r="E35" s="131" t="s">
        <v>307</v>
      </c>
      <c r="F35" s="3"/>
      <c r="G35" s="125"/>
      <c r="H35" s="125"/>
      <c r="M35" s="122"/>
    </row>
    <row r="36" spans="3:13" s="8" customFormat="1" ht="13.5" customHeight="1">
      <c r="C36" s="133" t="s">
        <v>289</v>
      </c>
      <c r="D36" s="131"/>
      <c r="E36" s="131" t="s">
        <v>308</v>
      </c>
      <c r="F36" s="3"/>
      <c r="G36" s="125"/>
      <c r="H36" s="125"/>
      <c r="M36" s="122"/>
    </row>
    <row r="37" spans="3:13" s="8" customFormat="1" ht="13.5" customHeight="1">
      <c r="C37" s="133" t="s">
        <v>290</v>
      </c>
      <c r="D37" s="131"/>
      <c r="E37" s="131" t="s">
        <v>309</v>
      </c>
      <c r="F37" s="3"/>
      <c r="G37" s="125"/>
      <c r="H37" s="125"/>
      <c r="M37" s="123"/>
    </row>
    <row r="38" spans="3:13" s="8" customFormat="1" ht="13.5" customHeight="1">
      <c r="C38" s="133" t="s">
        <v>291</v>
      </c>
      <c r="D38" s="131"/>
      <c r="E38" s="131" t="s">
        <v>310</v>
      </c>
      <c r="F38" s="3"/>
      <c r="G38" s="125"/>
      <c r="H38" s="3"/>
      <c r="M38" s="121"/>
    </row>
    <row r="39" spans="3:13" s="8" customFormat="1" ht="13.5" customHeight="1">
      <c r="C39" s="133" t="s">
        <v>292</v>
      </c>
      <c r="D39" s="131"/>
      <c r="E39" s="131" t="s">
        <v>311</v>
      </c>
      <c r="F39" s="3"/>
      <c r="G39" s="125"/>
      <c r="H39" s="3"/>
    </row>
    <row r="40" spans="3:13" s="8" customFormat="1" ht="13.5" customHeight="1">
      <c r="C40" s="133" t="s">
        <v>293</v>
      </c>
      <c r="D40" s="131"/>
      <c r="E40" s="131" t="s">
        <v>327</v>
      </c>
      <c r="F40" s="3"/>
      <c r="G40" s="125"/>
      <c r="H40" s="3"/>
    </row>
    <row r="41" spans="3:13" s="8" customFormat="1" ht="13.5" customHeight="1">
      <c r="C41" s="134"/>
      <c r="G41" s="118"/>
    </row>
    <row r="42" spans="3:13" s="8" customFormat="1" ht="13.5" customHeight="1">
      <c r="C42" s="134"/>
      <c r="E42" s="9" t="s">
        <v>345</v>
      </c>
      <c r="G42" s="118"/>
    </row>
    <row r="43" spans="3:13" s="8" customFormat="1" ht="13.5" customHeight="1">
      <c r="C43" s="134"/>
      <c r="E43" s="107"/>
      <c r="G43" s="118"/>
    </row>
    <row r="44" spans="3:13" s="8" customFormat="1" ht="13.5" customHeight="1">
      <c r="C44" s="135" t="s">
        <v>294</v>
      </c>
      <c r="D44" s="51"/>
      <c r="E44" s="132" t="s">
        <v>300</v>
      </c>
      <c r="G44" s="118"/>
    </row>
    <row r="45" spans="3:13" s="8" customFormat="1" ht="13.5" customHeight="1">
      <c r="C45" s="135" t="s">
        <v>295</v>
      </c>
      <c r="D45" s="51"/>
      <c r="E45" s="132" t="s">
        <v>303</v>
      </c>
      <c r="G45" s="118"/>
    </row>
    <row r="46" spans="3:13" s="8" customFormat="1" ht="13.5" customHeight="1">
      <c r="C46" s="135" t="s">
        <v>296</v>
      </c>
      <c r="D46" s="51"/>
      <c r="E46" s="132" t="s">
        <v>299</v>
      </c>
      <c r="G46" s="118"/>
    </row>
    <row r="47" spans="3:13" s="8" customFormat="1" ht="13.5" customHeight="1">
      <c r="C47" s="135" t="s">
        <v>297</v>
      </c>
      <c r="D47" s="51"/>
      <c r="E47" s="132" t="s">
        <v>301</v>
      </c>
      <c r="G47" s="118"/>
    </row>
    <row r="48" spans="3:13" s="8" customFormat="1" ht="13.5" customHeight="1">
      <c r="C48" s="135" t="s">
        <v>329</v>
      </c>
      <c r="D48" s="51"/>
      <c r="E48" s="132" t="s">
        <v>302</v>
      </c>
      <c r="G48" s="118"/>
    </row>
    <row r="49" spans="3:24" s="8" customFormat="1" ht="13.5" customHeight="1">
      <c r="C49" s="135" t="s">
        <v>331</v>
      </c>
      <c r="D49" s="51"/>
      <c r="E49" s="132" t="s">
        <v>298</v>
      </c>
      <c r="G49" s="118"/>
    </row>
    <row r="50" spans="3:24" s="8" customFormat="1" ht="24" customHeight="1">
      <c r="G50" s="118"/>
    </row>
    <row r="52" spans="3:24" s="8" customFormat="1">
      <c r="D52" s="9" t="s">
        <v>42</v>
      </c>
      <c r="F52" s="9" t="s">
        <v>43</v>
      </c>
      <c r="J52" s="47"/>
      <c r="L52" s="9"/>
      <c r="M52" s="9"/>
      <c r="N52" s="9"/>
      <c r="O52" s="9"/>
      <c r="P52"/>
      <c r="R52"/>
      <c r="S52"/>
      <c r="T52"/>
      <c r="V52"/>
      <c r="W52"/>
      <c r="X52"/>
    </row>
    <row r="53" spans="3:24" ht="7.5" customHeight="1">
      <c r="C53" s="48"/>
      <c r="D53" s="48"/>
      <c r="F53" s="48"/>
      <c r="J53" s="48"/>
      <c r="L53" s="48"/>
      <c r="M53" s="48"/>
      <c r="N53" s="48"/>
      <c r="O53" s="48"/>
    </row>
    <row r="54" spans="3:24" s="51" customFormat="1">
      <c r="D54" s="52" t="s">
        <v>267</v>
      </c>
      <c r="F54" s="52" t="s">
        <v>269</v>
      </c>
      <c r="J54" s="107"/>
      <c r="L54" s="52"/>
      <c r="M54" s="52"/>
      <c r="N54" s="52"/>
      <c r="O54" s="52"/>
      <c r="P54"/>
      <c r="R54"/>
      <c r="S54"/>
      <c r="T54"/>
      <c r="V54"/>
      <c r="W54"/>
      <c r="X54"/>
    </row>
    <row r="55" spans="3:24" s="51" customFormat="1">
      <c r="D55" s="52"/>
      <c r="F55" s="52"/>
      <c r="J55" s="52"/>
      <c r="L55" s="52"/>
      <c r="M55" s="52"/>
      <c r="N55" s="52"/>
      <c r="O55" s="52"/>
      <c r="P55"/>
      <c r="R55"/>
      <c r="S55"/>
      <c r="T55"/>
      <c r="V55"/>
      <c r="W55"/>
      <c r="X55"/>
    </row>
    <row r="56" spans="3:24" s="8" customFormat="1">
      <c r="C56" s="9"/>
      <c r="D56" s="9"/>
      <c r="F56" s="9" t="s">
        <v>55</v>
      </c>
      <c r="J56" s="47"/>
      <c r="L56" s="9"/>
      <c r="M56" s="9"/>
      <c r="N56" s="9"/>
      <c r="O56" s="9"/>
      <c r="P56"/>
      <c r="R56"/>
      <c r="S56"/>
      <c r="T56"/>
      <c r="V56"/>
      <c r="W56"/>
      <c r="X56"/>
    </row>
    <row r="57" spans="3:24" ht="7.5" customHeight="1">
      <c r="C57" s="48"/>
      <c r="D57" s="48"/>
      <c r="F57" s="48"/>
      <c r="J57" s="48"/>
      <c r="L57" s="48"/>
      <c r="M57" s="48"/>
      <c r="N57" s="48"/>
      <c r="O57" s="48"/>
    </row>
    <row r="58" spans="3:24" s="51" customFormat="1">
      <c r="D58" s="52"/>
      <c r="F58" s="52" t="s">
        <v>165</v>
      </c>
      <c r="J58" s="107"/>
      <c r="L58" s="52"/>
      <c r="M58" s="52"/>
      <c r="N58" s="52"/>
      <c r="O58" s="52"/>
      <c r="P58"/>
      <c r="R58"/>
      <c r="S58"/>
      <c r="T58"/>
      <c r="V58"/>
      <c r="W58"/>
      <c r="X58"/>
    </row>
    <row r="59" spans="3:24" s="51" customFormat="1">
      <c r="D59" s="52"/>
      <c r="F59" s="52"/>
      <c r="J59" s="52"/>
      <c r="L59" s="52"/>
      <c r="M59" s="52"/>
      <c r="N59" s="52"/>
      <c r="O59" s="52"/>
      <c r="P59"/>
      <c r="R59"/>
      <c r="S59"/>
      <c r="T59"/>
      <c r="V59"/>
      <c r="W59"/>
      <c r="X59"/>
    </row>
    <row r="60" spans="3:24" s="8" customFormat="1">
      <c r="C60" s="9"/>
      <c r="D60" s="9"/>
      <c r="F60" s="9" t="s">
        <v>56</v>
      </c>
      <c r="J60" s="47"/>
      <c r="L60" s="9"/>
      <c r="M60" s="9"/>
      <c r="N60" s="9"/>
      <c r="O60" s="9"/>
      <c r="P60"/>
      <c r="R60"/>
      <c r="S60"/>
      <c r="T60"/>
      <c r="V60"/>
      <c r="W60"/>
      <c r="X60"/>
    </row>
    <row r="61" spans="3:24" ht="6.75" customHeight="1">
      <c r="C61" s="48"/>
      <c r="D61" s="48"/>
      <c r="F61" s="48"/>
      <c r="J61" s="48"/>
      <c r="L61" s="48"/>
      <c r="M61" s="48"/>
      <c r="N61" s="48"/>
      <c r="O61" s="48"/>
    </row>
    <row r="62" spans="3:24" s="51" customFormat="1">
      <c r="D62" s="52"/>
      <c r="F62" s="52" t="s">
        <v>365</v>
      </c>
      <c r="J62" s="107"/>
      <c r="L62" s="52"/>
      <c r="M62" s="52"/>
      <c r="N62" s="52"/>
      <c r="O62" s="52"/>
      <c r="P62"/>
      <c r="R62"/>
      <c r="S62"/>
      <c r="T62"/>
      <c r="V62"/>
      <c r="W62"/>
      <c r="X62"/>
    </row>
  </sheetData>
  <mergeCells count="8">
    <mergeCell ref="C11:I11"/>
    <mergeCell ref="C9:I9"/>
    <mergeCell ref="C10:I10"/>
    <mergeCell ref="C1:G1"/>
    <mergeCell ref="C2:E2"/>
    <mergeCell ref="C6:I6"/>
    <mergeCell ref="C7:I7"/>
    <mergeCell ref="B4:G4"/>
  </mergeCells>
  <phoneticPr fontId="35" type="noConversion"/>
  <pageMargins left="0.7" right="0.7" top="0.75" bottom="0.75" header="0.3" footer="0.3"/>
  <pageSetup paperSize="9" scale="8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BBEB-91B3-40F7-A02F-C6F19C6383A2}">
  <dimension ref="B1:AX96"/>
  <sheetViews>
    <sheetView zoomScaleNormal="100" workbookViewId="0">
      <pane ySplit="14" topLeftCell="A63" activePane="bottomLeft" state="frozen"/>
      <selection pane="bottomLeft" activeCell="AH1" sqref="AH1:AJ1048576"/>
    </sheetView>
  </sheetViews>
  <sheetFormatPr defaultRowHeight="12.3"/>
  <cols>
    <col min="1" max="1" width="6.44140625" customWidth="1"/>
    <col min="2" max="2" width="4" customWidth="1"/>
    <col min="3" max="3" width="4.5546875" customWidth="1"/>
    <col min="4" max="4" width="56.44140625" customWidth="1"/>
    <col min="5" max="28" width="5.1640625" customWidth="1"/>
    <col min="29" max="34" width="4.83203125" customWidth="1"/>
    <col min="35" max="35" width="0" hidden="1" customWidth="1"/>
  </cols>
  <sheetData>
    <row r="1" spans="2:50" s="18" customFormat="1">
      <c r="B1" s="564" t="s">
        <v>242</v>
      </c>
      <c r="C1" s="564"/>
      <c r="D1" s="564"/>
      <c r="E1" s="564"/>
      <c r="F1" s="564"/>
      <c r="G1" s="32"/>
    </row>
    <row r="2" spans="2:50" s="18" customFormat="1">
      <c r="B2" s="572" t="s">
        <v>38</v>
      </c>
      <c r="C2" s="572"/>
      <c r="D2" s="572"/>
    </row>
    <row r="3" spans="2:50" s="18" customFormat="1" ht="18.75" customHeight="1">
      <c r="B3" s="436" t="s">
        <v>11</v>
      </c>
      <c r="C3" s="436"/>
      <c r="D3" s="436"/>
      <c r="E3" s="436"/>
      <c r="F3" s="436"/>
      <c r="G3" s="436"/>
      <c r="H3" s="436"/>
      <c r="I3" s="33"/>
      <c r="J3" s="33"/>
      <c r="K3" s="33"/>
      <c r="L3" s="34"/>
    </row>
    <row r="4" spans="2:50" s="18" customFormat="1" ht="11.25" customHeight="1">
      <c r="D4" s="35"/>
      <c r="E4" s="24"/>
      <c r="F4" s="24"/>
      <c r="G4" s="24"/>
      <c r="H4" s="24"/>
      <c r="I4" s="24"/>
      <c r="J4" s="24"/>
      <c r="K4" s="24"/>
      <c r="L4" s="27"/>
      <c r="M4" s="27"/>
    </row>
    <row r="5" spans="2:50" s="130" customFormat="1" ht="12" customHeight="1">
      <c r="B5" s="565" t="s">
        <v>360</v>
      </c>
      <c r="C5" s="565"/>
      <c r="D5" s="565"/>
      <c r="E5" s="565"/>
      <c r="F5" s="565"/>
      <c r="G5" s="565"/>
      <c r="H5" s="565"/>
      <c r="I5" s="17"/>
      <c r="J5" s="17"/>
      <c r="K5" s="17"/>
      <c r="L5" s="17"/>
      <c r="M5" s="17"/>
    </row>
    <row r="6" spans="2:50" s="130" customFormat="1" ht="12" customHeight="1">
      <c r="B6" s="565" t="s">
        <v>361</v>
      </c>
      <c r="C6" s="565"/>
      <c r="D6" s="565"/>
      <c r="E6" s="565"/>
      <c r="F6" s="565"/>
      <c r="G6" s="565"/>
      <c r="H6" s="565"/>
      <c r="I6" s="198"/>
      <c r="J6" s="198"/>
      <c r="K6" s="198"/>
      <c r="L6" s="199"/>
      <c r="M6" s="199"/>
      <c r="N6" s="199"/>
      <c r="O6" s="199"/>
      <c r="P6" s="199"/>
      <c r="Q6" s="199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200"/>
      <c r="AV6" s="200"/>
      <c r="AW6" s="201"/>
      <c r="AX6" s="201"/>
    </row>
    <row r="7" spans="2:50" s="130" customFormat="1" ht="12" customHeight="1">
      <c r="B7" s="30" t="s">
        <v>362</v>
      </c>
      <c r="C7" s="30"/>
      <c r="D7" s="30"/>
      <c r="E7" s="30"/>
      <c r="F7" s="30"/>
      <c r="G7" s="30"/>
      <c r="H7" s="30"/>
      <c r="I7" s="202"/>
      <c r="J7" s="202"/>
      <c r="K7" s="203"/>
      <c r="L7" s="17"/>
      <c r="M7" s="17"/>
    </row>
    <row r="8" spans="2:50" s="130" customFormat="1" ht="12" customHeight="1">
      <c r="B8" s="586" t="s">
        <v>363</v>
      </c>
      <c r="C8" s="586"/>
      <c r="D8" s="586"/>
      <c r="E8" s="586"/>
      <c r="F8" s="586"/>
      <c r="G8" s="586"/>
      <c r="H8" s="586"/>
      <c r="I8" s="17"/>
      <c r="J8" s="17"/>
      <c r="K8" s="17"/>
      <c r="L8" s="17"/>
      <c r="M8" s="17"/>
    </row>
    <row r="9" spans="2:50" s="130" customFormat="1" ht="12" customHeight="1">
      <c r="B9" s="586" t="s">
        <v>364</v>
      </c>
      <c r="C9" s="586"/>
      <c r="D9" s="586"/>
      <c r="E9" s="586"/>
      <c r="F9" s="586"/>
      <c r="G9" s="586"/>
      <c r="H9" s="586"/>
      <c r="I9" s="198"/>
      <c r="J9" s="198"/>
      <c r="K9" s="198"/>
      <c r="L9" s="199"/>
      <c r="M9" s="199"/>
    </row>
    <row r="10" spans="2:50" s="130" customFormat="1" ht="12" customHeight="1">
      <c r="B10" s="565" t="s">
        <v>268</v>
      </c>
      <c r="C10" s="565"/>
      <c r="D10" s="565"/>
      <c r="E10" s="565"/>
      <c r="F10" s="565"/>
      <c r="G10" s="565"/>
      <c r="H10" s="565"/>
      <c r="I10" s="198"/>
      <c r="J10" s="198"/>
      <c r="K10" s="198"/>
      <c r="L10" s="199"/>
      <c r="M10" s="199"/>
    </row>
    <row r="11" spans="2:50" ht="9" customHeight="1"/>
    <row r="12" spans="2:50" ht="14.4">
      <c r="D12" s="108" t="s">
        <v>342</v>
      </c>
      <c r="E12" s="109"/>
      <c r="F12" s="109"/>
      <c r="G12" s="109"/>
    </row>
    <row r="13" spans="2:50" s="8" customFormat="1" ht="10.5" customHeight="1" thickBot="1">
      <c r="B13" s="115"/>
      <c r="C13" s="115"/>
      <c r="D13" s="1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</row>
    <row r="14" spans="2:50" s="8" customFormat="1" ht="10" customHeight="1" thickBot="1">
      <c r="C14" s="136"/>
      <c r="D14" s="137" t="s">
        <v>328</v>
      </c>
      <c r="E14" s="138" t="s">
        <v>270</v>
      </c>
      <c r="F14" s="138" t="s">
        <v>271</v>
      </c>
      <c r="G14" s="138" t="s">
        <v>272</v>
      </c>
      <c r="H14" s="138" t="s">
        <v>273</v>
      </c>
      <c r="I14" s="138" t="s">
        <v>274</v>
      </c>
      <c r="J14" s="138" t="s">
        <v>275</v>
      </c>
      <c r="K14" s="138" t="s">
        <v>276</v>
      </c>
      <c r="L14" s="138" t="s">
        <v>277</v>
      </c>
      <c r="M14" s="138" t="s">
        <v>278</v>
      </c>
      <c r="N14" s="138" t="s">
        <v>279</v>
      </c>
      <c r="O14" s="138" t="s">
        <v>280</v>
      </c>
      <c r="P14" s="138" t="s">
        <v>281</v>
      </c>
      <c r="Q14" s="138" t="s">
        <v>282</v>
      </c>
      <c r="R14" s="138" t="s">
        <v>283</v>
      </c>
      <c r="S14" s="138" t="s">
        <v>284</v>
      </c>
      <c r="T14" s="138" t="s">
        <v>285</v>
      </c>
      <c r="U14" s="138" t="s">
        <v>286</v>
      </c>
      <c r="V14" s="138" t="s">
        <v>287</v>
      </c>
      <c r="W14" s="138" t="s">
        <v>288</v>
      </c>
      <c r="X14" s="138" t="s">
        <v>289</v>
      </c>
      <c r="Y14" s="138" t="s">
        <v>290</v>
      </c>
      <c r="Z14" s="138" t="s">
        <v>291</v>
      </c>
      <c r="AA14" s="138" t="s">
        <v>292</v>
      </c>
      <c r="AB14" s="139" t="s">
        <v>293</v>
      </c>
      <c r="AC14" s="140" t="s">
        <v>294</v>
      </c>
      <c r="AD14" s="138" t="s">
        <v>295</v>
      </c>
      <c r="AE14" s="138" t="s">
        <v>296</v>
      </c>
      <c r="AF14" s="138" t="s">
        <v>297</v>
      </c>
      <c r="AG14" s="138" t="s">
        <v>329</v>
      </c>
      <c r="AH14" s="141" t="s">
        <v>331</v>
      </c>
      <c r="AI14" s="142" t="s">
        <v>330</v>
      </c>
      <c r="AJ14" s="143" t="s">
        <v>7</v>
      </c>
    </row>
    <row r="15" spans="2:50" s="8" customFormat="1" ht="10" customHeight="1">
      <c r="C15" s="144">
        <v>1</v>
      </c>
      <c r="D15" s="111" t="s">
        <v>47</v>
      </c>
      <c r="E15" s="145"/>
      <c r="F15" s="146"/>
      <c r="G15" s="146"/>
      <c r="H15" s="146"/>
      <c r="I15" s="146"/>
      <c r="J15" s="146"/>
      <c r="K15" s="146"/>
      <c r="L15" s="146"/>
      <c r="M15" s="146">
        <v>2</v>
      </c>
      <c r="N15" s="146"/>
      <c r="O15" s="146"/>
      <c r="P15" s="146"/>
      <c r="Q15" s="146"/>
      <c r="R15" s="146"/>
      <c r="S15" s="146">
        <v>2</v>
      </c>
      <c r="T15" s="146"/>
      <c r="U15" s="146"/>
      <c r="V15" s="146"/>
      <c r="W15" s="146"/>
      <c r="X15" s="146"/>
      <c r="Y15" s="146"/>
      <c r="Z15" s="146"/>
      <c r="AA15" s="146"/>
      <c r="AB15" s="147"/>
      <c r="AC15" s="148">
        <v>1</v>
      </c>
      <c r="AD15" s="146"/>
      <c r="AE15" s="146"/>
      <c r="AF15" s="146"/>
      <c r="AG15" s="146"/>
      <c r="AH15" s="149"/>
      <c r="AI15" s="150">
        <f t="shared" ref="AI15:AI78" si="0">SUM(E15:AH15)</f>
        <v>5</v>
      </c>
      <c r="AJ15" s="151">
        <v>5</v>
      </c>
    </row>
    <row r="16" spans="2:50" s="8" customFormat="1" ht="10" customHeight="1">
      <c r="B16" s="4"/>
      <c r="C16" s="152">
        <v>2</v>
      </c>
      <c r="D16" s="112" t="s">
        <v>147</v>
      </c>
      <c r="E16" s="153"/>
      <c r="F16" s="154"/>
      <c r="G16" s="154"/>
      <c r="H16" s="154"/>
      <c r="I16" s="154"/>
      <c r="J16" s="154"/>
      <c r="K16" s="154"/>
      <c r="L16" s="154"/>
      <c r="M16" s="154"/>
      <c r="N16" s="154">
        <v>3</v>
      </c>
      <c r="O16" s="154"/>
      <c r="P16" s="154"/>
      <c r="Q16" s="154"/>
      <c r="R16" s="154"/>
      <c r="S16" s="154"/>
      <c r="T16" s="154"/>
      <c r="U16" s="154"/>
      <c r="V16" s="154">
        <v>1</v>
      </c>
      <c r="W16" s="154"/>
      <c r="X16" s="154"/>
      <c r="Y16" s="154"/>
      <c r="Z16" s="154"/>
      <c r="AA16" s="154"/>
      <c r="AB16" s="155"/>
      <c r="AC16" s="156"/>
      <c r="AD16" s="154">
        <v>1</v>
      </c>
      <c r="AE16" s="154"/>
      <c r="AF16" s="154"/>
      <c r="AG16" s="154"/>
      <c r="AH16" s="157"/>
      <c r="AI16" s="158">
        <f t="shared" si="0"/>
        <v>5</v>
      </c>
      <c r="AJ16" s="151">
        <v>5</v>
      </c>
    </row>
    <row r="17" spans="2:36" s="8" customFormat="1" ht="10" customHeight="1">
      <c r="B17" s="4"/>
      <c r="C17" s="152">
        <v>3</v>
      </c>
      <c r="D17" s="112" t="s">
        <v>49</v>
      </c>
      <c r="E17" s="153"/>
      <c r="F17" s="154">
        <v>0.5</v>
      </c>
      <c r="G17" s="154"/>
      <c r="H17" s="154"/>
      <c r="I17" s="154">
        <v>1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5"/>
      <c r="AC17" s="156">
        <v>0.5</v>
      </c>
      <c r="AD17" s="154"/>
      <c r="AE17" s="154"/>
      <c r="AF17" s="154"/>
      <c r="AG17" s="154"/>
      <c r="AH17" s="157"/>
      <c r="AI17" s="158">
        <f t="shared" si="0"/>
        <v>2</v>
      </c>
      <c r="AJ17" s="151">
        <v>2</v>
      </c>
    </row>
    <row r="18" spans="2:36" s="8" customFormat="1" ht="10" customHeight="1">
      <c r="B18" s="4"/>
      <c r="C18" s="152">
        <v>4</v>
      </c>
      <c r="D18" s="112" t="s">
        <v>45</v>
      </c>
      <c r="E18" s="153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>
        <v>1</v>
      </c>
      <c r="R18" s="154"/>
      <c r="S18" s="154">
        <v>2.5</v>
      </c>
      <c r="T18" s="154"/>
      <c r="U18" s="154"/>
      <c r="V18" s="154"/>
      <c r="W18" s="154"/>
      <c r="X18" s="154"/>
      <c r="Y18" s="154"/>
      <c r="Z18" s="154"/>
      <c r="AA18" s="154"/>
      <c r="AB18" s="155"/>
      <c r="AC18" s="156"/>
      <c r="AD18" s="154"/>
      <c r="AE18" s="154">
        <v>0.5</v>
      </c>
      <c r="AF18" s="154"/>
      <c r="AG18" s="154"/>
      <c r="AH18" s="157"/>
      <c r="AI18" s="158">
        <f t="shared" si="0"/>
        <v>4</v>
      </c>
      <c r="AJ18" s="151">
        <v>4</v>
      </c>
    </row>
    <row r="19" spans="2:36" s="8" customFormat="1" ht="10" customHeight="1">
      <c r="B19" s="4"/>
      <c r="C19" s="152">
        <v>5</v>
      </c>
      <c r="D19" s="112" t="s">
        <v>46</v>
      </c>
      <c r="E19" s="153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>
        <v>0.5</v>
      </c>
      <c r="R19" s="154"/>
      <c r="S19" s="154">
        <v>3</v>
      </c>
      <c r="T19" s="154"/>
      <c r="U19" s="154"/>
      <c r="V19" s="154"/>
      <c r="W19" s="154"/>
      <c r="X19" s="154"/>
      <c r="Y19" s="154"/>
      <c r="Z19" s="154"/>
      <c r="AA19" s="154"/>
      <c r="AB19" s="155"/>
      <c r="AC19" s="156"/>
      <c r="AD19" s="154"/>
      <c r="AE19" s="154">
        <v>0.5</v>
      </c>
      <c r="AF19" s="154"/>
      <c r="AG19" s="154"/>
      <c r="AH19" s="157"/>
      <c r="AI19" s="158">
        <f t="shared" si="0"/>
        <v>4</v>
      </c>
      <c r="AJ19" s="151">
        <v>4</v>
      </c>
    </row>
    <row r="20" spans="2:36" s="8" customFormat="1" ht="10" customHeight="1">
      <c r="B20" s="4"/>
      <c r="C20" s="152">
        <v>6</v>
      </c>
      <c r="D20" s="112" t="s">
        <v>161</v>
      </c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>
        <v>2</v>
      </c>
      <c r="W20" s="154"/>
      <c r="X20" s="154"/>
      <c r="Y20" s="154"/>
      <c r="Z20" s="154"/>
      <c r="AA20" s="154"/>
      <c r="AB20" s="155">
        <v>1</v>
      </c>
      <c r="AC20" s="156"/>
      <c r="AD20" s="154"/>
      <c r="AE20" s="154"/>
      <c r="AF20" s="154"/>
      <c r="AG20" s="154"/>
      <c r="AH20" s="157">
        <v>1</v>
      </c>
      <c r="AI20" s="158">
        <f t="shared" si="0"/>
        <v>4</v>
      </c>
      <c r="AJ20" s="151">
        <v>4</v>
      </c>
    </row>
    <row r="21" spans="2:36" s="8" customFormat="1" ht="10" customHeight="1">
      <c r="B21" s="4"/>
      <c r="C21" s="152">
        <v>7</v>
      </c>
      <c r="D21" s="112" t="s">
        <v>70</v>
      </c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>
        <v>0.5</v>
      </c>
      <c r="Z21" s="154"/>
      <c r="AA21" s="154"/>
      <c r="AB21" s="155"/>
      <c r="AC21" s="156"/>
      <c r="AD21" s="154"/>
      <c r="AE21" s="154">
        <v>0.5</v>
      </c>
      <c r="AF21" s="154"/>
      <c r="AG21" s="154"/>
      <c r="AH21" s="157"/>
      <c r="AI21" s="158">
        <f t="shared" si="0"/>
        <v>1</v>
      </c>
      <c r="AJ21" s="151">
        <v>1</v>
      </c>
    </row>
    <row r="22" spans="2:36" s="8" customFormat="1" ht="10" customHeight="1">
      <c r="B22" s="4"/>
      <c r="C22" s="152">
        <v>8</v>
      </c>
      <c r="D22" s="112" t="s">
        <v>69</v>
      </c>
      <c r="E22" s="153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>
        <v>2</v>
      </c>
      <c r="U22" s="154"/>
      <c r="V22" s="154"/>
      <c r="W22" s="154"/>
      <c r="X22" s="154"/>
      <c r="Y22" s="154">
        <v>0.5</v>
      </c>
      <c r="Z22" s="154"/>
      <c r="AA22" s="154"/>
      <c r="AB22" s="155"/>
      <c r="AC22" s="156">
        <v>0.5</v>
      </c>
      <c r="AD22" s="154"/>
      <c r="AE22" s="154"/>
      <c r="AF22" s="154"/>
      <c r="AG22" s="154"/>
      <c r="AH22" s="157"/>
      <c r="AI22" s="158">
        <f t="shared" si="0"/>
        <v>3</v>
      </c>
      <c r="AJ22" s="151">
        <v>3</v>
      </c>
    </row>
    <row r="23" spans="2:36" s="8" customFormat="1" ht="10" customHeight="1">
      <c r="B23" s="4"/>
      <c r="C23" s="152">
        <v>9</v>
      </c>
      <c r="D23" s="112" t="s">
        <v>48</v>
      </c>
      <c r="E23" s="153"/>
      <c r="F23" s="154"/>
      <c r="G23" s="154"/>
      <c r="H23" s="154"/>
      <c r="I23" s="154"/>
      <c r="J23" s="154"/>
      <c r="K23" s="154"/>
      <c r="L23" s="154"/>
      <c r="M23" s="154">
        <v>2</v>
      </c>
      <c r="N23" s="154"/>
      <c r="O23" s="154"/>
      <c r="P23" s="154"/>
      <c r="Q23" s="154"/>
      <c r="R23" s="154"/>
      <c r="S23" s="154">
        <v>2</v>
      </c>
      <c r="T23" s="154"/>
      <c r="U23" s="154"/>
      <c r="V23" s="154"/>
      <c r="W23" s="154"/>
      <c r="X23" s="154"/>
      <c r="Y23" s="154"/>
      <c r="Z23" s="154"/>
      <c r="AA23" s="154"/>
      <c r="AB23" s="155"/>
      <c r="AC23" s="156">
        <v>1</v>
      </c>
      <c r="AD23" s="154"/>
      <c r="AE23" s="154"/>
      <c r="AF23" s="154"/>
      <c r="AG23" s="154"/>
      <c r="AH23" s="157"/>
      <c r="AI23" s="158">
        <f t="shared" si="0"/>
        <v>5</v>
      </c>
      <c r="AJ23" s="129">
        <v>5</v>
      </c>
    </row>
    <row r="24" spans="2:36" s="8" customFormat="1" ht="10" customHeight="1">
      <c r="B24" s="4"/>
      <c r="C24" s="152">
        <v>10</v>
      </c>
      <c r="D24" s="112" t="s">
        <v>50</v>
      </c>
      <c r="E24" s="153"/>
      <c r="F24" s="154"/>
      <c r="G24" s="154"/>
      <c r="H24" s="154"/>
      <c r="I24" s="154"/>
      <c r="J24" s="154"/>
      <c r="K24" s="154"/>
      <c r="L24" s="154">
        <v>1</v>
      </c>
      <c r="M24" s="154"/>
      <c r="N24" s="154"/>
      <c r="O24" s="154"/>
      <c r="P24" s="154"/>
      <c r="Q24" s="154"/>
      <c r="R24" s="154"/>
      <c r="S24" s="154">
        <v>2</v>
      </c>
      <c r="T24" s="154"/>
      <c r="U24" s="154"/>
      <c r="V24" s="154"/>
      <c r="W24" s="154"/>
      <c r="X24" s="154"/>
      <c r="Y24" s="154"/>
      <c r="Z24" s="154"/>
      <c r="AA24" s="154"/>
      <c r="AB24" s="155"/>
      <c r="AC24" s="156"/>
      <c r="AD24" s="154"/>
      <c r="AE24" s="154">
        <v>1</v>
      </c>
      <c r="AF24" s="154"/>
      <c r="AG24" s="154"/>
      <c r="AH24" s="157"/>
      <c r="AI24" s="158">
        <f t="shared" si="0"/>
        <v>4</v>
      </c>
      <c r="AJ24" s="129">
        <v>4</v>
      </c>
    </row>
    <row r="25" spans="2:36" s="8" customFormat="1" ht="10" customHeight="1">
      <c r="B25" s="4"/>
      <c r="C25" s="152">
        <v>11</v>
      </c>
      <c r="D25" s="112" t="s">
        <v>148</v>
      </c>
      <c r="E25" s="153"/>
      <c r="F25" s="154"/>
      <c r="G25" s="154"/>
      <c r="H25" s="154"/>
      <c r="I25" s="154"/>
      <c r="J25" s="154"/>
      <c r="K25" s="154"/>
      <c r="L25" s="154"/>
      <c r="M25" s="154"/>
      <c r="N25" s="154">
        <v>3</v>
      </c>
      <c r="O25" s="154"/>
      <c r="P25" s="154"/>
      <c r="Q25" s="154"/>
      <c r="R25" s="154"/>
      <c r="S25" s="154"/>
      <c r="T25" s="154"/>
      <c r="U25" s="154"/>
      <c r="V25" s="154">
        <v>1</v>
      </c>
      <c r="W25" s="154"/>
      <c r="X25" s="154"/>
      <c r="Y25" s="154"/>
      <c r="Z25" s="154"/>
      <c r="AA25" s="154"/>
      <c r="AB25" s="155"/>
      <c r="AC25" s="156"/>
      <c r="AD25" s="154">
        <v>1</v>
      </c>
      <c r="AE25" s="154"/>
      <c r="AF25" s="154"/>
      <c r="AG25" s="154"/>
      <c r="AH25" s="157"/>
      <c r="AI25" s="158">
        <f t="shared" si="0"/>
        <v>5</v>
      </c>
      <c r="AJ25" s="129">
        <v>5</v>
      </c>
    </row>
    <row r="26" spans="2:36" s="8" customFormat="1" ht="10" customHeight="1">
      <c r="B26" s="4"/>
      <c r="C26" s="152">
        <v>12</v>
      </c>
      <c r="D26" s="112" t="s">
        <v>51</v>
      </c>
      <c r="E26" s="153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>
        <v>3</v>
      </c>
      <c r="W26" s="154"/>
      <c r="X26" s="154"/>
      <c r="Y26" s="154"/>
      <c r="Z26" s="154"/>
      <c r="AA26" s="154"/>
      <c r="AB26" s="155">
        <v>1</v>
      </c>
      <c r="AC26" s="156"/>
      <c r="AD26" s="154"/>
      <c r="AE26" s="154"/>
      <c r="AF26" s="154"/>
      <c r="AG26" s="154"/>
      <c r="AH26" s="157"/>
      <c r="AI26" s="158">
        <f t="shared" si="0"/>
        <v>4</v>
      </c>
      <c r="AJ26" s="129">
        <v>4</v>
      </c>
    </row>
    <row r="27" spans="2:36" s="8" customFormat="1" ht="10" customHeight="1">
      <c r="B27" s="4"/>
      <c r="C27" s="152">
        <v>13</v>
      </c>
      <c r="D27" s="112" t="s">
        <v>71</v>
      </c>
      <c r="E27" s="153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>
        <v>0.5</v>
      </c>
      <c r="Z27" s="154"/>
      <c r="AA27" s="154"/>
      <c r="AB27" s="155"/>
      <c r="AC27" s="156"/>
      <c r="AD27" s="154"/>
      <c r="AE27" s="154">
        <v>0.5</v>
      </c>
      <c r="AF27" s="154"/>
      <c r="AG27" s="154"/>
      <c r="AH27" s="157"/>
      <c r="AI27" s="158">
        <f t="shared" si="0"/>
        <v>1</v>
      </c>
      <c r="AJ27" s="159">
        <v>1</v>
      </c>
    </row>
    <row r="28" spans="2:36" s="8" customFormat="1" ht="10" customHeight="1">
      <c r="B28" s="4"/>
      <c r="C28" s="152">
        <v>14</v>
      </c>
      <c r="D28" s="120" t="s">
        <v>230</v>
      </c>
      <c r="E28" s="153"/>
      <c r="F28" s="154"/>
      <c r="G28" s="154"/>
      <c r="H28" s="154"/>
      <c r="I28" s="154"/>
      <c r="J28" s="154"/>
      <c r="K28" s="154"/>
      <c r="L28" s="154"/>
      <c r="M28" s="154">
        <v>1</v>
      </c>
      <c r="N28" s="154">
        <v>1</v>
      </c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5"/>
      <c r="AC28" s="156"/>
      <c r="AD28" s="154"/>
      <c r="AE28" s="154">
        <v>1</v>
      </c>
      <c r="AF28" s="154"/>
      <c r="AG28" s="154"/>
      <c r="AH28" s="157"/>
      <c r="AI28" s="158">
        <f t="shared" si="0"/>
        <v>3</v>
      </c>
      <c r="AJ28" s="129">
        <v>3</v>
      </c>
    </row>
    <row r="29" spans="2:36" s="8" customFormat="1" ht="10" customHeight="1">
      <c r="B29" s="4"/>
      <c r="C29" s="152">
        <v>15</v>
      </c>
      <c r="D29" s="160" t="s">
        <v>332</v>
      </c>
      <c r="E29" s="153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>
        <v>2</v>
      </c>
      <c r="AA29" s="154"/>
      <c r="AB29" s="155"/>
      <c r="AC29" s="156"/>
      <c r="AD29" s="154"/>
      <c r="AE29" s="154"/>
      <c r="AF29" s="154">
        <v>1</v>
      </c>
      <c r="AG29" s="154"/>
      <c r="AH29" s="157"/>
      <c r="AI29" s="158">
        <f t="shared" si="0"/>
        <v>3</v>
      </c>
      <c r="AJ29" s="129">
        <v>3</v>
      </c>
    </row>
    <row r="30" spans="2:36" s="8" customFormat="1" ht="10" customHeight="1">
      <c r="B30" s="4"/>
      <c r="C30" s="152">
        <v>16</v>
      </c>
      <c r="D30" s="160" t="s">
        <v>333</v>
      </c>
      <c r="E30" s="153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>
        <v>2</v>
      </c>
      <c r="AA30" s="154"/>
      <c r="AB30" s="155"/>
      <c r="AC30" s="156"/>
      <c r="AD30" s="154">
        <v>1</v>
      </c>
      <c r="AE30" s="154"/>
      <c r="AF30" s="154"/>
      <c r="AG30" s="154"/>
      <c r="AH30" s="157"/>
      <c r="AI30" s="158">
        <f t="shared" si="0"/>
        <v>3</v>
      </c>
      <c r="AJ30" s="129">
        <v>3</v>
      </c>
    </row>
    <row r="31" spans="2:36" s="8" customFormat="1" ht="10" customHeight="1">
      <c r="B31" s="4"/>
      <c r="C31" s="152">
        <v>17</v>
      </c>
      <c r="D31" s="112" t="s">
        <v>334</v>
      </c>
      <c r="E31" s="161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>
        <v>3</v>
      </c>
      <c r="AB31" s="155"/>
      <c r="AC31" s="156"/>
      <c r="AD31" s="154"/>
      <c r="AE31" s="154"/>
      <c r="AF31" s="154"/>
      <c r="AG31" s="154"/>
      <c r="AH31" s="157"/>
      <c r="AI31" s="158">
        <f t="shared" si="0"/>
        <v>3</v>
      </c>
      <c r="AJ31" s="129">
        <v>3</v>
      </c>
    </row>
    <row r="32" spans="2:36" s="8" customFormat="1" ht="10" customHeight="1">
      <c r="B32" s="4"/>
      <c r="C32" s="152">
        <v>18</v>
      </c>
      <c r="D32" s="112" t="s">
        <v>335</v>
      </c>
      <c r="E32" s="153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>
        <v>3</v>
      </c>
      <c r="AB32" s="155"/>
      <c r="AC32" s="156"/>
      <c r="AD32" s="154"/>
      <c r="AE32" s="154"/>
      <c r="AF32" s="154"/>
      <c r="AG32" s="154"/>
      <c r="AH32" s="157"/>
      <c r="AI32" s="158">
        <f t="shared" si="0"/>
        <v>3</v>
      </c>
      <c r="AJ32" s="129">
        <v>3</v>
      </c>
    </row>
    <row r="33" spans="2:36" s="8" customFormat="1" ht="10" customHeight="1" thickBot="1">
      <c r="B33" s="4"/>
      <c r="C33" s="162">
        <v>19</v>
      </c>
      <c r="D33" s="113" t="s">
        <v>240</v>
      </c>
      <c r="E33" s="163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>
        <v>2</v>
      </c>
      <c r="T33" s="164"/>
      <c r="U33" s="164"/>
      <c r="V33" s="164"/>
      <c r="W33" s="164"/>
      <c r="X33" s="164"/>
      <c r="Y33" s="164"/>
      <c r="Z33" s="164"/>
      <c r="AA33" s="164"/>
      <c r="AB33" s="165"/>
      <c r="AC33" s="166"/>
      <c r="AD33" s="164"/>
      <c r="AE33" s="164"/>
      <c r="AF33" s="164"/>
      <c r="AG33" s="164"/>
      <c r="AH33" s="167"/>
      <c r="AI33" s="168">
        <f t="shared" si="0"/>
        <v>2</v>
      </c>
      <c r="AJ33" s="129">
        <v>2</v>
      </c>
    </row>
    <row r="34" spans="2:36" s="8" customFormat="1" ht="10" customHeight="1">
      <c r="B34" s="4"/>
      <c r="C34" s="144">
        <v>20</v>
      </c>
      <c r="D34" s="111" t="s">
        <v>64</v>
      </c>
      <c r="E34" s="145"/>
      <c r="F34" s="146"/>
      <c r="G34" s="146">
        <v>1</v>
      </c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>
        <v>2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7"/>
      <c r="AC34" s="148"/>
      <c r="AD34" s="146"/>
      <c r="AE34" s="146"/>
      <c r="AF34" s="146">
        <v>1</v>
      </c>
      <c r="AG34" s="146"/>
      <c r="AH34" s="149"/>
      <c r="AI34" s="150">
        <f t="shared" si="0"/>
        <v>4</v>
      </c>
      <c r="AJ34" s="128">
        <v>4</v>
      </c>
    </row>
    <row r="35" spans="2:36" s="8" customFormat="1" ht="10" customHeight="1">
      <c r="B35" s="4"/>
      <c r="C35" s="152">
        <v>21</v>
      </c>
      <c r="D35" s="112" t="s">
        <v>65</v>
      </c>
      <c r="E35" s="161"/>
      <c r="F35" s="154"/>
      <c r="G35" s="154"/>
      <c r="H35" s="154"/>
      <c r="I35" s="154"/>
      <c r="J35" s="154"/>
      <c r="K35" s="154"/>
      <c r="L35" s="154">
        <v>2</v>
      </c>
      <c r="M35" s="154"/>
      <c r="N35" s="154"/>
      <c r="O35" s="154">
        <v>2</v>
      </c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5"/>
      <c r="AC35" s="156">
        <v>1</v>
      </c>
      <c r="AD35" s="154"/>
      <c r="AE35" s="154"/>
      <c r="AF35" s="154"/>
      <c r="AG35" s="154"/>
      <c r="AH35" s="157"/>
      <c r="AI35" s="158">
        <f t="shared" si="0"/>
        <v>5</v>
      </c>
      <c r="AJ35" s="128">
        <v>5</v>
      </c>
    </row>
    <row r="36" spans="2:36" s="8" customFormat="1" ht="10" customHeight="1">
      <c r="B36" s="4"/>
      <c r="C36" s="152">
        <v>22</v>
      </c>
      <c r="D36" s="119" t="s">
        <v>237</v>
      </c>
      <c r="E36" s="161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>
        <v>2</v>
      </c>
      <c r="R36" s="154"/>
      <c r="S36" s="154"/>
      <c r="T36" s="154"/>
      <c r="U36" s="154"/>
      <c r="V36" s="154"/>
      <c r="W36" s="154">
        <v>2</v>
      </c>
      <c r="X36" s="154"/>
      <c r="Y36" s="154"/>
      <c r="Z36" s="154"/>
      <c r="AA36" s="154"/>
      <c r="AB36" s="155"/>
      <c r="AC36" s="156">
        <v>1</v>
      </c>
      <c r="AD36" s="154"/>
      <c r="AE36" s="154"/>
      <c r="AF36" s="154"/>
      <c r="AG36" s="154"/>
      <c r="AH36" s="157"/>
      <c r="AI36" s="158">
        <f t="shared" si="0"/>
        <v>5</v>
      </c>
      <c r="AJ36" s="128">
        <v>5</v>
      </c>
    </row>
    <row r="37" spans="2:36" s="8" customFormat="1" ht="10" customHeight="1">
      <c r="B37" s="4"/>
      <c r="C37" s="152">
        <v>23</v>
      </c>
      <c r="D37" s="112" t="s">
        <v>66</v>
      </c>
      <c r="E37" s="161"/>
      <c r="F37" s="154"/>
      <c r="G37" s="154"/>
      <c r="H37" s="154"/>
      <c r="I37" s="154"/>
      <c r="J37" s="154"/>
      <c r="K37" s="154"/>
      <c r="L37" s="154"/>
      <c r="M37" s="154">
        <v>3</v>
      </c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>
        <v>1</v>
      </c>
      <c r="Y37" s="154"/>
      <c r="Z37" s="154"/>
      <c r="AA37" s="154"/>
      <c r="AB37" s="155"/>
      <c r="AC37" s="156">
        <v>1</v>
      </c>
      <c r="AD37" s="154"/>
      <c r="AE37" s="154"/>
      <c r="AF37" s="154"/>
      <c r="AG37" s="154"/>
      <c r="AH37" s="157"/>
      <c r="AI37" s="158">
        <f t="shared" si="0"/>
        <v>5</v>
      </c>
      <c r="AJ37" s="128">
        <v>5</v>
      </c>
    </row>
    <row r="38" spans="2:36" s="8" customFormat="1" ht="10" customHeight="1">
      <c r="B38" s="4"/>
      <c r="C38" s="152">
        <v>24</v>
      </c>
      <c r="D38" s="120" t="s">
        <v>227</v>
      </c>
      <c r="E38" s="161"/>
      <c r="F38" s="154">
        <v>2</v>
      </c>
      <c r="G38" s="154"/>
      <c r="H38" s="154"/>
      <c r="I38" s="154"/>
      <c r="J38" s="154"/>
      <c r="K38" s="154"/>
      <c r="L38" s="154"/>
      <c r="M38" s="154"/>
      <c r="N38" s="154"/>
      <c r="O38" s="154"/>
      <c r="P38" s="154">
        <v>2</v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5"/>
      <c r="AC38" s="156">
        <v>1</v>
      </c>
      <c r="AD38" s="154"/>
      <c r="AE38" s="154"/>
      <c r="AF38" s="154"/>
      <c r="AG38" s="154"/>
      <c r="AH38" s="157"/>
      <c r="AI38" s="158">
        <f t="shared" si="0"/>
        <v>5</v>
      </c>
      <c r="AJ38" s="128">
        <v>5</v>
      </c>
    </row>
    <row r="39" spans="2:36" s="8" customFormat="1" ht="10" customHeight="1">
      <c r="B39" s="4"/>
      <c r="C39" s="152">
        <v>25</v>
      </c>
      <c r="D39" s="112" t="s">
        <v>238</v>
      </c>
      <c r="E39" s="153"/>
      <c r="F39" s="154"/>
      <c r="G39" s="154"/>
      <c r="H39" s="154"/>
      <c r="I39" s="154"/>
      <c r="J39" s="154"/>
      <c r="K39" s="154"/>
      <c r="L39" s="154"/>
      <c r="M39" s="154"/>
      <c r="N39" s="154">
        <v>1</v>
      </c>
      <c r="O39" s="154"/>
      <c r="P39" s="154"/>
      <c r="Q39" s="154"/>
      <c r="R39" s="154"/>
      <c r="S39" s="154"/>
      <c r="T39" s="154"/>
      <c r="U39" s="154">
        <v>2</v>
      </c>
      <c r="V39" s="154"/>
      <c r="W39" s="154"/>
      <c r="X39" s="154"/>
      <c r="Y39" s="154"/>
      <c r="Z39" s="154"/>
      <c r="AA39" s="154"/>
      <c r="AB39" s="155"/>
      <c r="AC39" s="156"/>
      <c r="AD39" s="154"/>
      <c r="AE39" s="154"/>
      <c r="AF39" s="154">
        <v>1</v>
      </c>
      <c r="AG39" s="154"/>
      <c r="AH39" s="157"/>
      <c r="AI39" s="158">
        <f t="shared" si="0"/>
        <v>4</v>
      </c>
      <c r="AJ39" s="129">
        <v>4</v>
      </c>
    </row>
    <row r="40" spans="2:36" s="8" customFormat="1" ht="10" customHeight="1">
      <c r="B40" s="4"/>
      <c r="C40" s="152">
        <v>26</v>
      </c>
      <c r="D40" s="112" t="s">
        <v>175</v>
      </c>
      <c r="E40" s="153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>
        <v>0.5</v>
      </c>
      <c r="Z40" s="154"/>
      <c r="AA40" s="154"/>
      <c r="AB40" s="155"/>
      <c r="AC40" s="156"/>
      <c r="AD40" s="154"/>
      <c r="AE40" s="154">
        <v>0.5</v>
      </c>
      <c r="AF40" s="154"/>
      <c r="AG40" s="154"/>
      <c r="AH40" s="157"/>
      <c r="AI40" s="158">
        <f t="shared" si="0"/>
        <v>1</v>
      </c>
      <c r="AJ40" s="128">
        <v>1</v>
      </c>
    </row>
    <row r="41" spans="2:36" s="8" customFormat="1" ht="10" customHeight="1">
      <c r="B41" s="4"/>
      <c r="C41" s="152">
        <v>27</v>
      </c>
      <c r="D41" s="112" t="s">
        <v>67</v>
      </c>
      <c r="E41" s="153"/>
      <c r="F41" s="154"/>
      <c r="G41" s="154"/>
      <c r="H41" s="154"/>
      <c r="I41" s="154"/>
      <c r="J41" s="154"/>
      <c r="K41" s="154"/>
      <c r="L41" s="154"/>
      <c r="M41" s="154">
        <v>3</v>
      </c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>
        <v>1</v>
      </c>
      <c r="Y41" s="154"/>
      <c r="Z41" s="154"/>
      <c r="AA41" s="154"/>
      <c r="AB41" s="155"/>
      <c r="AC41" s="156">
        <v>1</v>
      </c>
      <c r="AD41" s="154"/>
      <c r="AE41" s="154"/>
      <c r="AF41" s="154"/>
      <c r="AG41" s="154"/>
      <c r="AH41" s="157"/>
      <c r="AI41" s="158">
        <f t="shared" si="0"/>
        <v>5</v>
      </c>
      <c r="AJ41" s="129">
        <v>5</v>
      </c>
    </row>
    <row r="42" spans="2:36" s="8" customFormat="1" ht="10" customHeight="1">
      <c r="B42" s="4"/>
      <c r="C42" s="152">
        <v>28</v>
      </c>
      <c r="D42" s="112" t="s">
        <v>173</v>
      </c>
      <c r="E42" s="153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>
        <v>2</v>
      </c>
      <c r="S42" s="154"/>
      <c r="T42" s="154"/>
      <c r="U42" s="154"/>
      <c r="V42" s="154"/>
      <c r="W42" s="154"/>
      <c r="X42" s="154">
        <v>2</v>
      </c>
      <c r="Y42" s="154"/>
      <c r="Z42" s="154"/>
      <c r="AA42" s="154"/>
      <c r="AB42" s="155"/>
      <c r="AC42" s="156"/>
      <c r="AD42" s="154"/>
      <c r="AE42" s="154"/>
      <c r="AF42" s="154"/>
      <c r="AG42" s="154"/>
      <c r="AH42" s="157"/>
      <c r="AI42" s="158">
        <f t="shared" si="0"/>
        <v>4</v>
      </c>
      <c r="AJ42" s="129">
        <v>4</v>
      </c>
    </row>
    <row r="43" spans="2:36" s="8" customFormat="1" ht="10" customHeight="1">
      <c r="B43" s="4"/>
      <c r="C43" s="152">
        <v>29</v>
      </c>
      <c r="D43" s="112" t="s">
        <v>239</v>
      </c>
      <c r="E43" s="153"/>
      <c r="F43" s="154">
        <v>2</v>
      </c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>
        <v>2</v>
      </c>
      <c r="Z43" s="154"/>
      <c r="AA43" s="154"/>
      <c r="AB43" s="155"/>
      <c r="AC43" s="156"/>
      <c r="AD43" s="154"/>
      <c r="AE43" s="154"/>
      <c r="AF43" s="154"/>
      <c r="AG43" s="154"/>
      <c r="AH43" s="157"/>
      <c r="AI43" s="158">
        <f t="shared" si="0"/>
        <v>4</v>
      </c>
      <c r="AJ43" s="129">
        <v>4</v>
      </c>
    </row>
    <row r="44" spans="2:36" s="8" customFormat="1" ht="10" customHeight="1">
      <c r="B44" s="4"/>
      <c r="C44" s="152">
        <v>30</v>
      </c>
      <c r="D44" s="112" t="s">
        <v>174</v>
      </c>
      <c r="E44" s="153"/>
      <c r="F44" s="154"/>
      <c r="G44" s="154"/>
      <c r="H44" s="154">
        <v>2</v>
      </c>
      <c r="I44" s="154"/>
      <c r="J44" s="154"/>
      <c r="K44" s="154"/>
      <c r="L44" s="154"/>
      <c r="M44" s="154"/>
      <c r="N44" s="154"/>
      <c r="O44" s="154">
        <v>2</v>
      </c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5"/>
      <c r="AC44" s="156"/>
      <c r="AD44" s="154"/>
      <c r="AE44" s="154"/>
      <c r="AF44" s="154"/>
      <c r="AG44" s="154"/>
      <c r="AH44" s="157"/>
      <c r="AI44" s="158">
        <f t="shared" si="0"/>
        <v>4</v>
      </c>
      <c r="AJ44" s="129">
        <v>4</v>
      </c>
    </row>
    <row r="45" spans="2:36" s="8" customFormat="1" ht="10" customHeight="1">
      <c r="B45" s="4"/>
      <c r="C45" s="152">
        <v>31</v>
      </c>
      <c r="D45" s="112" t="s">
        <v>84</v>
      </c>
      <c r="E45" s="153"/>
      <c r="F45" s="154"/>
      <c r="G45" s="154"/>
      <c r="H45" s="154"/>
      <c r="I45" s="154"/>
      <c r="J45" s="154"/>
      <c r="K45" s="154">
        <v>2</v>
      </c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>
        <v>1</v>
      </c>
      <c r="AA45" s="154"/>
      <c r="AB45" s="155"/>
      <c r="AC45" s="156"/>
      <c r="AD45" s="154"/>
      <c r="AE45" s="154"/>
      <c r="AF45" s="154">
        <v>1</v>
      </c>
      <c r="AG45" s="154"/>
      <c r="AH45" s="157"/>
      <c r="AI45" s="158">
        <f t="shared" si="0"/>
        <v>4</v>
      </c>
      <c r="AJ45" s="129">
        <v>4</v>
      </c>
    </row>
    <row r="46" spans="2:36" s="8" customFormat="1" ht="10" customHeight="1">
      <c r="B46" s="4"/>
      <c r="C46" s="152">
        <v>32</v>
      </c>
      <c r="D46" s="112" t="s">
        <v>68</v>
      </c>
      <c r="E46" s="153"/>
      <c r="F46" s="154"/>
      <c r="G46" s="154">
        <v>2</v>
      </c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>
        <v>2</v>
      </c>
      <c r="S46" s="154"/>
      <c r="T46" s="154"/>
      <c r="U46" s="154"/>
      <c r="V46" s="154"/>
      <c r="W46" s="154"/>
      <c r="X46" s="154"/>
      <c r="Y46" s="154"/>
      <c r="Z46" s="154"/>
      <c r="AA46" s="154"/>
      <c r="AB46" s="155"/>
      <c r="AC46" s="156"/>
      <c r="AD46" s="154"/>
      <c r="AE46" s="154"/>
      <c r="AF46" s="154"/>
      <c r="AG46" s="154"/>
      <c r="AH46" s="157"/>
      <c r="AI46" s="158">
        <f t="shared" si="0"/>
        <v>4</v>
      </c>
      <c r="AJ46" s="129">
        <v>4</v>
      </c>
    </row>
    <row r="47" spans="2:36" s="8" customFormat="1" ht="10" customHeight="1">
      <c r="B47" s="4"/>
      <c r="C47" s="152">
        <v>33</v>
      </c>
      <c r="D47" s="112" t="s">
        <v>176</v>
      </c>
      <c r="E47" s="153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>
        <v>0.5</v>
      </c>
      <c r="Z47" s="154"/>
      <c r="AA47" s="154"/>
      <c r="AB47" s="155"/>
      <c r="AC47" s="156"/>
      <c r="AD47" s="154"/>
      <c r="AE47" s="154">
        <v>0.5</v>
      </c>
      <c r="AF47" s="154"/>
      <c r="AG47" s="154"/>
      <c r="AH47" s="157"/>
      <c r="AI47" s="158">
        <f t="shared" si="0"/>
        <v>1</v>
      </c>
      <c r="AJ47" s="129">
        <v>1</v>
      </c>
    </row>
    <row r="48" spans="2:36" s="8" customFormat="1" ht="10" customHeight="1">
      <c r="B48" s="4"/>
      <c r="C48" s="152">
        <v>34</v>
      </c>
      <c r="D48" s="120" t="s">
        <v>231</v>
      </c>
      <c r="E48" s="153"/>
      <c r="F48" s="154"/>
      <c r="G48" s="154"/>
      <c r="H48" s="154"/>
      <c r="I48" s="154"/>
      <c r="J48" s="154"/>
      <c r="K48" s="154"/>
      <c r="L48" s="154"/>
      <c r="M48" s="154">
        <v>1.5</v>
      </c>
      <c r="N48" s="154"/>
      <c r="O48" s="154"/>
      <c r="P48" s="154">
        <v>1.5</v>
      </c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5"/>
      <c r="AC48" s="156"/>
      <c r="AD48" s="154"/>
      <c r="AE48" s="154"/>
      <c r="AF48" s="154"/>
      <c r="AG48" s="154"/>
      <c r="AH48" s="157"/>
      <c r="AI48" s="158">
        <f t="shared" si="0"/>
        <v>3</v>
      </c>
      <c r="AJ48" s="129">
        <v>3</v>
      </c>
    </row>
    <row r="49" spans="2:36" s="8" customFormat="1" ht="10" customHeight="1">
      <c r="B49" s="4"/>
      <c r="C49" s="152">
        <v>35</v>
      </c>
      <c r="D49" s="112" t="s">
        <v>336</v>
      </c>
      <c r="E49" s="153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>
        <v>2</v>
      </c>
      <c r="AB49" s="155"/>
      <c r="AC49" s="156"/>
      <c r="AD49" s="154"/>
      <c r="AE49" s="154"/>
      <c r="AF49" s="154"/>
      <c r="AG49" s="154"/>
      <c r="AH49" s="157"/>
      <c r="AI49" s="158">
        <f t="shared" si="0"/>
        <v>2</v>
      </c>
      <c r="AJ49" s="129">
        <v>2</v>
      </c>
    </row>
    <row r="50" spans="2:36" s="8" customFormat="1" ht="10" customHeight="1">
      <c r="B50" s="4"/>
      <c r="C50" s="152">
        <v>36</v>
      </c>
      <c r="D50" s="112" t="s">
        <v>337</v>
      </c>
      <c r="E50" s="153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>
        <v>2</v>
      </c>
      <c r="AB50" s="155"/>
      <c r="AC50" s="156"/>
      <c r="AD50" s="154"/>
      <c r="AE50" s="154"/>
      <c r="AF50" s="154"/>
      <c r="AG50" s="154"/>
      <c r="AH50" s="157"/>
      <c r="AI50" s="158">
        <f t="shared" si="0"/>
        <v>2</v>
      </c>
      <c r="AJ50" s="129">
        <v>2</v>
      </c>
    </row>
    <row r="51" spans="2:36" s="8" customFormat="1" ht="10" customHeight="1" thickBot="1">
      <c r="B51" s="4"/>
      <c r="C51" s="162">
        <v>37</v>
      </c>
      <c r="D51" s="169" t="s">
        <v>160</v>
      </c>
      <c r="E51" s="163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>
        <v>2</v>
      </c>
      <c r="AA51" s="164"/>
      <c r="AB51" s="165"/>
      <c r="AC51" s="166"/>
      <c r="AD51" s="164"/>
      <c r="AE51" s="164"/>
      <c r="AF51" s="164"/>
      <c r="AG51" s="164">
        <v>1</v>
      </c>
      <c r="AH51" s="167"/>
      <c r="AI51" s="168">
        <f t="shared" si="0"/>
        <v>3</v>
      </c>
      <c r="AJ51" s="129">
        <v>3</v>
      </c>
    </row>
    <row r="52" spans="2:36" s="8" customFormat="1" ht="10" customHeight="1">
      <c r="B52" s="4"/>
      <c r="C52" s="144">
        <v>38</v>
      </c>
      <c r="D52" s="111" t="s">
        <v>79</v>
      </c>
      <c r="E52" s="145"/>
      <c r="F52" s="146"/>
      <c r="G52" s="154">
        <v>2</v>
      </c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>
        <v>2</v>
      </c>
      <c r="S52" s="146"/>
      <c r="T52" s="146"/>
      <c r="U52" s="146"/>
      <c r="V52" s="146"/>
      <c r="W52" s="146"/>
      <c r="X52" s="146"/>
      <c r="Y52" s="146"/>
      <c r="Z52" s="146"/>
      <c r="AA52" s="146"/>
      <c r="AB52" s="147"/>
      <c r="AC52" s="148"/>
      <c r="AD52" s="146"/>
      <c r="AE52" s="146">
        <v>1</v>
      </c>
      <c r="AF52" s="146"/>
      <c r="AG52" s="146"/>
      <c r="AH52" s="149"/>
      <c r="AI52" s="150">
        <f t="shared" si="0"/>
        <v>5</v>
      </c>
      <c r="AJ52" s="129">
        <v>5</v>
      </c>
    </row>
    <row r="53" spans="2:36" s="8" customFormat="1" ht="10" customHeight="1">
      <c r="B53" s="4"/>
      <c r="C53" s="152">
        <v>39</v>
      </c>
      <c r="D53" s="112" t="s">
        <v>182</v>
      </c>
      <c r="E53" s="153"/>
      <c r="F53" s="154"/>
      <c r="G53" s="154"/>
      <c r="H53" s="154"/>
      <c r="I53" s="154"/>
      <c r="J53" s="154"/>
      <c r="K53" s="154"/>
      <c r="L53" s="154">
        <v>2</v>
      </c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>
        <v>1</v>
      </c>
      <c r="Y53" s="154"/>
      <c r="Z53" s="154"/>
      <c r="AA53" s="154"/>
      <c r="AB53" s="155"/>
      <c r="AC53" s="156"/>
      <c r="AD53" s="154"/>
      <c r="AE53" s="154"/>
      <c r="AF53" s="154">
        <v>1</v>
      </c>
      <c r="AG53" s="154"/>
      <c r="AH53" s="157"/>
      <c r="AI53" s="170">
        <f t="shared" si="0"/>
        <v>4</v>
      </c>
      <c r="AJ53" s="129">
        <v>4</v>
      </c>
    </row>
    <row r="54" spans="2:36" s="8" customFormat="1" ht="10" customHeight="1">
      <c r="B54" s="4"/>
      <c r="C54" s="152">
        <v>40</v>
      </c>
      <c r="D54" s="120" t="s">
        <v>235</v>
      </c>
      <c r="E54" s="153"/>
      <c r="F54" s="154"/>
      <c r="G54" s="154"/>
      <c r="H54" s="154"/>
      <c r="I54" s="154"/>
      <c r="J54" s="154"/>
      <c r="K54" s="154"/>
      <c r="L54" s="154"/>
      <c r="M54" s="154">
        <v>2</v>
      </c>
      <c r="N54" s="154"/>
      <c r="O54" s="154"/>
      <c r="P54" s="154"/>
      <c r="Q54" s="154"/>
      <c r="R54" s="154">
        <v>1</v>
      </c>
      <c r="S54" s="154"/>
      <c r="T54" s="154"/>
      <c r="U54" s="154"/>
      <c r="V54" s="154"/>
      <c r="W54" s="154"/>
      <c r="X54" s="154"/>
      <c r="Y54" s="154"/>
      <c r="Z54" s="154"/>
      <c r="AA54" s="154"/>
      <c r="AB54" s="155"/>
      <c r="AC54" s="156"/>
      <c r="AD54" s="154">
        <v>1</v>
      </c>
      <c r="AE54" s="154"/>
      <c r="AF54" s="154"/>
      <c r="AG54" s="154"/>
      <c r="AH54" s="157"/>
      <c r="AI54" s="170">
        <f t="shared" si="0"/>
        <v>4</v>
      </c>
      <c r="AJ54" s="129">
        <v>4</v>
      </c>
    </row>
    <row r="55" spans="2:36" s="8" customFormat="1" ht="10" customHeight="1">
      <c r="B55" s="4"/>
      <c r="C55" s="152">
        <v>41</v>
      </c>
      <c r="D55" s="112" t="s">
        <v>80</v>
      </c>
      <c r="E55" s="153"/>
      <c r="F55" s="154"/>
      <c r="G55" s="154">
        <v>2</v>
      </c>
      <c r="H55" s="154"/>
      <c r="I55" s="154"/>
      <c r="J55" s="154"/>
      <c r="K55" s="154">
        <v>2</v>
      </c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5"/>
      <c r="AC55" s="156">
        <v>1</v>
      </c>
      <c r="AD55" s="154"/>
      <c r="AE55" s="154"/>
      <c r="AF55" s="154"/>
      <c r="AG55" s="154"/>
      <c r="AH55" s="157"/>
      <c r="AI55" s="170">
        <f t="shared" si="0"/>
        <v>5</v>
      </c>
      <c r="AJ55" s="129">
        <v>5</v>
      </c>
    </row>
    <row r="56" spans="2:36" s="8" customFormat="1" ht="10" customHeight="1">
      <c r="B56" s="4"/>
      <c r="C56" s="152">
        <v>42</v>
      </c>
      <c r="D56" s="112" t="s">
        <v>81</v>
      </c>
      <c r="E56" s="153"/>
      <c r="F56" s="154"/>
      <c r="G56" s="154"/>
      <c r="H56" s="154"/>
      <c r="I56" s="154"/>
      <c r="J56" s="154"/>
      <c r="K56" s="154"/>
      <c r="L56" s="154">
        <v>2</v>
      </c>
      <c r="M56" s="154"/>
      <c r="N56" s="154"/>
      <c r="O56" s="154">
        <v>2</v>
      </c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5"/>
      <c r="AC56" s="156"/>
      <c r="AD56" s="154"/>
      <c r="AE56" s="154"/>
      <c r="AF56" s="154"/>
      <c r="AG56" s="154"/>
      <c r="AH56" s="157"/>
      <c r="AI56" s="170">
        <f t="shared" si="0"/>
        <v>4</v>
      </c>
      <c r="AJ56" s="129">
        <v>4</v>
      </c>
    </row>
    <row r="57" spans="2:36" s="8" customFormat="1" ht="10" customHeight="1">
      <c r="B57" s="4"/>
      <c r="C57" s="152">
        <v>43</v>
      </c>
      <c r="D57" s="112" t="s">
        <v>82</v>
      </c>
      <c r="E57" s="171"/>
      <c r="F57" s="172"/>
      <c r="G57" s="173"/>
      <c r="H57" s="173">
        <v>3</v>
      </c>
      <c r="I57" s="173"/>
      <c r="J57" s="173"/>
      <c r="K57" s="173"/>
      <c r="L57" s="174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>
        <v>1</v>
      </c>
      <c r="X57" s="173"/>
      <c r="Y57" s="173"/>
      <c r="Z57" s="173"/>
      <c r="AA57" s="173"/>
      <c r="AB57" s="175"/>
      <c r="AC57" s="176"/>
      <c r="AD57" s="173"/>
      <c r="AE57" s="173"/>
      <c r="AF57" s="173"/>
      <c r="AG57" s="173"/>
      <c r="AH57" s="177"/>
      <c r="AI57" s="170">
        <f t="shared" si="0"/>
        <v>4</v>
      </c>
      <c r="AJ57" s="129">
        <v>4</v>
      </c>
    </row>
    <row r="58" spans="2:36" s="8" customFormat="1" ht="10" customHeight="1">
      <c r="B58" s="4"/>
      <c r="C58" s="152">
        <v>44</v>
      </c>
      <c r="D58" s="112" t="s">
        <v>89</v>
      </c>
      <c r="E58" s="171"/>
      <c r="F58" s="172"/>
      <c r="G58" s="173"/>
      <c r="H58" s="173"/>
      <c r="I58" s="173"/>
      <c r="J58" s="173"/>
      <c r="K58" s="154">
        <v>2</v>
      </c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>
        <v>1</v>
      </c>
      <c r="AA58" s="154"/>
      <c r="AB58" s="155"/>
      <c r="AC58" s="156"/>
      <c r="AD58" s="154"/>
      <c r="AE58" s="154"/>
      <c r="AF58" s="154">
        <v>1</v>
      </c>
      <c r="AG58" s="173"/>
      <c r="AH58" s="177"/>
      <c r="AI58" s="170">
        <f t="shared" si="0"/>
        <v>4</v>
      </c>
      <c r="AJ58" s="129">
        <v>4</v>
      </c>
    </row>
    <row r="59" spans="2:36" s="8" customFormat="1" ht="10" customHeight="1">
      <c r="B59" s="4"/>
      <c r="C59" s="152">
        <v>45</v>
      </c>
      <c r="D59" s="112" t="s">
        <v>85</v>
      </c>
      <c r="E59" s="171"/>
      <c r="F59" s="172"/>
      <c r="G59" s="178"/>
      <c r="H59" s="173"/>
      <c r="I59" s="173">
        <v>2</v>
      </c>
      <c r="J59" s="173"/>
      <c r="K59" s="173">
        <v>2</v>
      </c>
      <c r="L59" s="174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5"/>
      <c r="AC59" s="176"/>
      <c r="AD59" s="173">
        <v>1</v>
      </c>
      <c r="AE59" s="173"/>
      <c r="AF59" s="173"/>
      <c r="AG59" s="173"/>
      <c r="AH59" s="177"/>
      <c r="AI59" s="170">
        <f t="shared" si="0"/>
        <v>5</v>
      </c>
      <c r="AJ59" s="129">
        <v>5</v>
      </c>
    </row>
    <row r="60" spans="2:36" s="8" customFormat="1" ht="10" customHeight="1">
      <c r="B60" s="4"/>
      <c r="C60" s="152">
        <v>46</v>
      </c>
      <c r="D60" s="112" t="s">
        <v>86</v>
      </c>
      <c r="E60" s="153"/>
      <c r="F60" s="154"/>
      <c r="G60" s="154"/>
      <c r="H60" s="154"/>
      <c r="I60" s="154"/>
      <c r="J60" s="154"/>
      <c r="K60" s="154"/>
      <c r="L60" s="154">
        <v>2</v>
      </c>
      <c r="M60" s="154"/>
      <c r="N60" s="154"/>
      <c r="O60" s="154">
        <v>2</v>
      </c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5"/>
      <c r="AC60" s="156"/>
      <c r="AD60" s="154"/>
      <c r="AE60" s="154"/>
      <c r="AF60" s="154"/>
      <c r="AG60" s="154"/>
      <c r="AH60" s="157"/>
      <c r="AI60" s="170">
        <f t="shared" si="0"/>
        <v>4</v>
      </c>
      <c r="AJ60" s="129">
        <v>4</v>
      </c>
    </row>
    <row r="61" spans="2:36" s="8" customFormat="1" ht="10" customHeight="1">
      <c r="B61" s="4"/>
      <c r="C61" s="152">
        <v>47</v>
      </c>
      <c r="D61" s="112" t="s">
        <v>87</v>
      </c>
      <c r="E61" s="171"/>
      <c r="F61" s="172"/>
      <c r="G61" s="173"/>
      <c r="H61" s="173">
        <v>3</v>
      </c>
      <c r="I61" s="173"/>
      <c r="J61" s="173"/>
      <c r="K61" s="173"/>
      <c r="L61" s="174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>
        <v>1</v>
      </c>
      <c r="X61" s="173"/>
      <c r="Y61" s="173"/>
      <c r="Z61" s="173"/>
      <c r="AA61" s="173"/>
      <c r="AB61" s="175"/>
      <c r="AC61" s="176"/>
      <c r="AD61" s="173"/>
      <c r="AE61" s="173"/>
      <c r="AF61" s="173">
        <v>1</v>
      </c>
      <c r="AG61" s="173"/>
      <c r="AH61" s="177"/>
      <c r="AI61" s="170">
        <f t="shared" si="0"/>
        <v>5</v>
      </c>
      <c r="AJ61" s="129">
        <v>5</v>
      </c>
    </row>
    <row r="62" spans="2:36" s="8" customFormat="1" ht="10" customHeight="1">
      <c r="B62" s="4"/>
      <c r="C62" s="152">
        <v>48</v>
      </c>
      <c r="D62" s="112" t="s">
        <v>236</v>
      </c>
      <c r="E62" s="153"/>
      <c r="F62" s="154"/>
      <c r="G62" s="154"/>
      <c r="H62" s="154"/>
      <c r="I62" s="154"/>
      <c r="J62" s="154"/>
      <c r="K62" s="154"/>
      <c r="L62" s="154"/>
      <c r="M62" s="154">
        <v>1</v>
      </c>
      <c r="N62" s="154"/>
      <c r="O62" s="154"/>
      <c r="P62" s="154"/>
      <c r="Q62" s="154"/>
      <c r="R62" s="154">
        <v>1</v>
      </c>
      <c r="S62" s="154"/>
      <c r="T62" s="154"/>
      <c r="U62" s="154"/>
      <c r="V62" s="154"/>
      <c r="W62" s="154"/>
      <c r="X62" s="154"/>
      <c r="Y62" s="154"/>
      <c r="Z62" s="154"/>
      <c r="AA62" s="154"/>
      <c r="AB62" s="155"/>
      <c r="AC62" s="156"/>
      <c r="AD62" s="154">
        <v>1</v>
      </c>
      <c r="AE62" s="154"/>
      <c r="AF62" s="154"/>
      <c r="AG62" s="154"/>
      <c r="AH62" s="157"/>
      <c r="AI62" s="170">
        <f t="shared" si="0"/>
        <v>3</v>
      </c>
      <c r="AJ62" s="129">
        <v>3</v>
      </c>
    </row>
    <row r="63" spans="2:36" s="8" customFormat="1" ht="10" customHeight="1">
      <c r="B63" s="4"/>
      <c r="C63" s="152">
        <v>49</v>
      </c>
      <c r="D63" s="112" t="s">
        <v>90</v>
      </c>
      <c r="E63" s="179">
        <v>2</v>
      </c>
      <c r="F63" s="178"/>
      <c r="G63" s="160"/>
      <c r="H63" s="173"/>
      <c r="I63" s="173">
        <v>2</v>
      </c>
      <c r="J63" s="173"/>
      <c r="K63" s="173"/>
      <c r="L63" s="174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5"/>
      <c r="AC63" s="176"/>
      <c r="AD63" s="173"/>
      <c r="AE63" s="173"/>
      <c r="AF63" s="173"/>
      <c r="AG63" s="173">
        <v>1</v>
      </c>
      <c r="AH63" s="177"/>
      <c r="AI63" s="170">
        <f t="shared" si="0"/>
        <v>5</v>
      </c>
      <c r="AJ63" s="129">
        <v>5</v>
      </c>
    </row>
    <row r="64" spans="2:36" s="8" customFormat="1" ht="10" customHeight="1">
      <c r="B64" s="4"/>
      <c r="C64" s="152">
        <v>50</v>
      </c>
      <c r="D64" s="112" t="s">
        <v>91</v>
      </c>
      <c r="E64" s="173"/>
      <c r="F64" s="178"/>
      <c r="G64" s="178"/>
      <c r="H64" s="173"/>
      <c r="I64" s="173"/>
      <c r="J64" s="173"/>
      <c r="K64" s="173">
        <v>1</v>
      </c>
      <c r="L64" s="180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>
        <v>1</v>
      </c>
      <c r="Z64" s="173"/>
      <c r="AA64" s="173"/>
      <c r="AB64" s="175"/>
      <c r="AC64" s="176"/>
      <c r="AD64" s="173">
        <v>1</v>
      </c>
      <c r="AE64" s="173"/>
      <c r="AF64" s="173"/>
      <c r="AG64" s="173"/>
      <c r="AH64" s="177"/>
      <c r="AI64" s="170">
        <f t="shared" si="0"/>
        <v>3</v>
      </c>
      <c r="AJ64" s="129">
        <v>3</v>
      </c>
    </row>
    <row r="65" spans="2:36" s="8" customFormat="1" ht="10" customHeight="1">
      <c r="B65" s="4"/>
      <c r="C65" s="152">
        <v>51</v>
      </c>
      <c r="D65" s="120" t="s">
        <v>232</v>
      </c>
      <c r="E65" s="173"/>
      <c r="F65" s="178"/>
      <c r="G65" s="178"/>
      <c r="H65" s="173"/>
      <c r="I65" s="173">
        <v>1</v>
      </c>
      <c r="J65" s="173">
        <v>1</v>
      </c>
      <c r="K65" s="173"/>
      <c r="L65" s="180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5"/>
      <c r="AC65" s="176"/>
      <c r="AD65" s="173">
        <v>1</v>
      </c>
      <c r="AE65" s="173"/>
      <c r="AF65" s="173"/>
      <c r="AG65" s="173"/>
      <c r="AH65" s="177"/>
      <c r="AI65" s="170">
        <f t="shared" si="0"/>
        <v>3</v>
      </c>
      <c r="AJ65" s="129">
        <v>3</v>
      </c>
    </row>
    <row r="66" spans="2:36" s="8" customFormat="1" ht="10" customHeight="1" thickBot="1">
      <c r="B66" s="4"/>
      <c r="C66" s="162">
        <v>52</v>
      </c>
      <c r="D66" s="110" t="s">
        <v>338</v>
      </c>
      <c r="E66" s="181"/>
      <c r="F66" s="182"/>
      <c r="G66" s="182"/>
      <c r="H66" s="181"/>
      <c r="I66" s="181"/>
      <c r="J66" s="181"/>
      <c r="K66" s="181"/>
      <c r="L66" s="183"/>
      <c r="M66" s="181"/>
      <c r="N66" s="181"/>
      <c r="O66" s="181"/>
      <c r="P66" s="181"/>
      <c r="Q66" s="181"/>
      <c r="R66" s="181"/>
      <c r="S66" s="181"/>
      <c r="T66" s="181">
        <v>1</v>
      </c>
      <c r="U66" s="181">
        <v>1</v>
      </c>
      <c r="V66" s="181"/>
      <c r="W66" s="181"/>
      <c r="X66" s="181"/>
      <c r="Y66" s="181"/>
      <c r="Z66" s="181"/>
      <c r="AA66" s="181"/>
      <c r="AB66" s="184"/>
      <c r="AC66" s="185"/>
      <c r="AD66" s="181"/>
      <c r="AE66" s="181"/>
      <c r="AF66" s="181"/>
      <c r="AG66" s="181"/>
      <c r="AH66" s="186"/>
      <c r="AI66" s="187">
        <f t="shared" si="0"/>
        <v>2</v>
      </c>
      <c r="AJ66" s="129">
        <v>2</v>
      </c>
    </row>
    <row r="67" spans="2:36" s="8" customFormat="1" ht="10" customHeight="1">
      <c r="B67" s="4"/>
      <c r="C67" s="144">
        <v>53</v>
      </c>
      <c r="D67" s="111" t="s">
        <v>105</v>
      </c>
      <c r="E67" s="188"/>
      <c r="F67" s="189"/>
      <c r="G67" s="189"/>
      <c r="H67" s="188"/>
      <c r="I67" s="188">
        <v>2</v>
      </c>
      <c r="J67" s="188"/>
      <c r="K67" s="188">
        <v>2</v>
      </c>
      <c r="L67" s="190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91"/>
      <c r="AC67" s="192"/>
      <c r="AD67" s="188"/>
      <c r="AE67" s="188"/>
      <c r="AF67" s="188">
        <v>1</v>
      </c>
      <c r="AG67" s="188"/>
      <c r="AH67" s="193"/>
      <c r="AI67" s="150">
        <f t="shared" si="0"/>
        <v>5</v>
      </c>
      <c r="AJ67" s="129">
        <v>5</v>
      </c>
    </row>
    <row r="68" spans="2:36" s="8" customFormat="1" ht="10" customHeight="1">
      <c r="B68" s="4"/>
      <c r="C68" s="152">
        <v>54</v>
      </c>
      <c r="D68" s="112" t="s">
        <v>189</v>
      </c>
      <c r="E68" s="173"/>
      <c r="F68" s="178"/>
      <c r="G68" s="178"/>
      <c r="H68" s="173"/>
      <c r="I68" s="173"/>
      <c r="J68" s="173"/>
      <c r="K68" s="154"/>
      <c r="L68" s="154">
        <v>2</v>
      </c>
      <c r="M68" s="154">
        <v>2</v>
      </c>
      <c r="N68" s="154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5"/>
      <c r="AC68" s="176"/>
      <c r="AD68" s="173"/>
      <c r="AE68" s="173"/>
      <c r="AF68" s="173"/>
      <c r="AG68" s="173"/>
      <c r="AH68" s="177"/>
      <c r="AI68" s="170">
        <f t="shared" si="0"/>
        <v>4</v>
      </c>
      <c r="AJ68" s="129">
        <v>4</v>
      </c>
    </row>
    <row r="69" spans="2:36" s="8" customFormat="1" ht="10" customHeight="1">
      <c r="B69" s="4"/>
      <c r="C69" s="152">
        <v>55</v>
      </c>
      <c r="D69" s="112" t="s">
        <v>110</v>
      </c>
      <c r="E69" s="173">
        <v>1</v>
      </c>
      <c r="F69" s="194"/>
      <c r="G69" s="178"/>
      <c r="H69" s="173"/>
      <c r="I69" s="173"/>
      <c r="J69" s="173"/>
      <c r="K69" s="174"/>
      <c r="L69" s="173"/>
      <c r="M69" s="173"/>
      <c r="N69" s="173"/>
      <c r="O69" s="173"/>
      <c r="P69" s="173">
        <v>3</v>
      </c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5"/>
      <c r="AC69" s="176"/>
      <c r="AD69" s="173"/>
      <c r="AE69" s="173"/>
      <c r="AF69" s="173"/>
      <c r="AG69" s="173"/>
      <c r="AH69" s="177"/>
      <c r="AI69" s="170">
        <f t="shared" si="0"/>
        <v>4</v>
      </c>
      <c r="AJ69" s="129">
        <v>4</v>
      </c>
    </row>
    <row r="70" spans="2:36" s="8" customFormat="1" ht="10" customHeight="1">
      <c r="B70" s="4"/>
      <c r="C70" s="152">
        <v>56</v>
      </c>
      <c r="D70" s="112" t="s">
        <v>106</v>
      </c>
      <c r="E70" s="173">
        <v>2</v>
      </c>
      <c r="F70" s="178"/>
      <c r="G70" s="178"/>
      <c r="H70" s="173"/>
      <c r="I70" s="173"/>
      <c r="J70" s="173"/>
      <c r="K70" s="154">
        <v>2</v>
      </c>
      <c r="L70" s="154"/>
      <c r="M70" s="154"/>
      <c r="N70" s="154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5"/>
      <c r="AC70" s="176"/>
      <c r="AD70" s="173"/>
      <c r="AE70" s="173"/>
      <c r="AF70" s="173"/>
      <c r="AG70" s="173"/>
      <c r="AH70" s="177"/>
      <c r="AI70" s="170">
        <f t="shared" si="0"/>
        <v>4</v>
      </c>
      <c r="AJ70" s="129">
        <v>4</v>
      </c>
    </row>
    <row r="71" spans="2:36" s="8" customFormat="1" ht="10" customHeight="1">
      <c r="B71" s="4"/>
      <c r="C71" s="152">
        <v>57</v>
      </c>
      <c r="D71" s="112" t="s">
        <v>107</v>
      </c>
      <c r="E71" s="173"/>
      <c r="F71" s="178"/>
      <c r="G71" s="178"/>
      <c r="H71" s="173"/>
      <c r="I71" s="173"/>
      <c r="J71" s="173"/>
      <c r="K71" s="173">
        <v>1</v>
      </c>
      <c r="L71" s="180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>
        <v>1</v>
      </c>
      <c r="AA71" s="173"/>
      <c r="AB71" s="175"/>
      <c r="AC71" s="176"/>
      <c r="AD71" s="173">
        <v>1</v>
      </c>
      <c r="AE71" s="173"/>
      <c r="AF71" s="173"/>
      <c r="AG71" s="173"/>
      <c r="AH71" s="177"/>
      <c r="AI71" s="170">
        <f t="shared" si="0"/>
        <v>3</v>
      </c>
      <c r="AJ71" s="129">
        <v>3</v>
      </c>
    </row>
    <row r="72" spans="2:36" s="8" customFormat="1" ht="10" customHeight="1">
      <c r="B72" s="4"/>
      <c r="C72" s="152">
        <v>58</v>
      </c>
      <c r="D72" s="112" t="s">
        <v>149</v>
      </c>
      <c r="E72" s="173"/>
      <c r="F72" s="178"/>
      <c r="G72" s="178"/>
      <c r="H72" s="173"/>
      <c r="I72" s="173">
        <v>2</v>
      </c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>
        <v>2</v>
      </c>
      <c r="AA72" s="173"/>
      <c r="AB72" s="175"/>
      <c r="AC72" s="176"/>
      <c r="AD72" s="173"/>
      <c r="AE72" s="173"/>
      <c r="AF72" s="173"/>
      <c r="AG72" s="173"/>
      <c r="AH72" s="177"/>
      <c r="AI72" s="170">
        <f t="shared" si="0"/>
        <v>4</v>
      </c>
      <c r="AJ72" s="129">
        <v>4</v>
      </c>
    </row>
    <row r="73" spans="2:36" s="8" customFormat="1" ht="10" customHeight="1">
      <c r="B73" s="4"/>
      <c r="C73" s="152">
        <v>59</v>
      </c>
      <c r="D73" s="112" t="s">
        <v>83</v>
      </c>
      <c r="E73" s="173"/>
      <c r="F73" s="178"/>
      <c r="G73" s="178"/>
      <c r="H73" s="173"/>
      <c r="I73" s="173"/>
      <c r="J73" s="173"/>
      <c r="K73" s="173"/>
      <c r="L73" s="173"/>
      <c r="M73" s="173"/>
      <c r="N73" s="173"/>
      <c r="O73" s="173"/>
      <c r="P73" s="173"/>
      <c r="Q73" s="173">
        <v>2</v>
      </c>
      <c r="R73" s="173"/>
      <c r="S73" s="173"/>
      <c r="T73" s="173"/>
      <c r="U73" s="173"/>
      <c r="V73" s="173"/>
      <c r="W73" s="173">
        <v>1</v>
      </c>
      <c r="X73" s="173"/>
      <c r="Y73" s="173"/>
      <c r="Z73" s="173"/>
      <c r="AA73" s="173"/>
      <c r="AB73" s="175"/>
      <c r="AC73" s="176"/>
      <c r="AD73" s="173"/>
      <c r="AE73" s="173"/>
      <c r="AF73" s="173"/>
      <c r="AG73" s="173"/>
      <c r="AH73" s="177">
        <v>1</v>
      </c>
      <c r="AI73" s="170">
        <f t="shared" si="0"/>
        <v>4</v>
      </c>
      <c r="AJ73" s="129">
        <v>4</v>
      </c>
    </row>
    <row r="74" spans="2:36" s="8" customFormat="1" ht="10" customHeight="1">
      <c r="B74" s="4"/>
      <c r="C74" s="152">
        <v>60</v>
      </c>
      <c r="D74" s="112" t="s">
        <v>111</v>
      </c>
      <c r="E74" s="173">
        <v>1</v>
      </c>
      <c r="F74" s="194"/>
      <c r="G74" s="178"/>
      <c r="H74" s="173"/>
      <c r="I74" s="173"/>
      <c r="J74" s="173"/>
      <c r="K74" s="173"/>
      <c r="L74" s="173"/>
      <c r="M74" s="173"/>
      <c r="N74" s="173"/>
      <c r="O74" s="173"/>
      <c r="P74" s="173">
        <v>3</v>
      </c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5"/>
      <c r="AC74" s="176"/>
      <c r="AD74" s="173"/>
      <c r="AE74" s="173"/>
      <c r="AF74" s="173"/>
      <c r="AG74" s="173"/>
      <c r="AH74" s="177"/>
      <c r="AI74" s="170">
        <f t="shared" si="0"/>
        <v>4</v>
      </c>
      <c r="AJ74" s="129">
        <v>4</v>
      </c>
    </row>
    <row r="75" spans="2:36" s="8" customFormat="1" ht="10" customHeight="1">
      <c r="B75" s="4"/>
      <c r="C75" s="152">
        <v>61</v>
      </c>
      <c r="D75" s="112" t="s">
        <v>150</v>
      </c>
      <c r="E75" s="173"/>
      <c r="F75" s="178"/>
      <c r="G75" s="178"/>
      <c r="H75" s="173"/>
      <c r="I75" s="173">
        <v>2</v>
      </c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>
        <v>1</v>
      </c>
      <c r="Z75" s="173"/>
      <c r="AA75" s="173"/>
      <c r="AB75" s="175"/>
      <c r="AC75" s="176"/>
      <c r="AD75" s="173"/>
      <c r="AE75" s="173"/>
      <c r="AF75" s="173"/>
      <c r="AG75" s="173"/>
      <c r="AH75" s="177"/>
      <c r="AI75" s="170">
        <f t="shared" si="0"/>
        <v>3</v>
      </c>
      <c r="AJ75" s="129">
        <v>3</v>
      </c>
    </row>
    <row r="76" spans="2:36" s="8" customFormat="1" ht="10" customHeight="1">
      <c r="B76" s="4"/>
      <c r="C76" s="152">
        <v>62</v>
      </c>
      <c r="D76" s="112" t="s">
        <v>108</v>
      </c>
      <c r="E76" s="173"/>
      <c r="F76" s="178"/>
      <c r="G76" s="178"/>
      <c r="H76" s="173"/>
      <c r="I76" s="173"/>
      <c r="J76" s="173"/>
      <c r="K76" s="173"/>
      <c r="L76" s="173"/>
      <c r="M76" s="173">
        <v>2</v>
      </c>
      <c r="N76" s="173"/>
      <c r="O76" s="173"/>
      <c r="P76" s="173"/>
      <c r="Q76" s="173"/>
      <c r="R76" s="173"/>
      <c r="S76" s="173"/>
      <c r="T76" s="173"/>
      <c r="U76" s="173"/>
      <c r="V76" s="173"/>
      <c r="W76" s="173">
        <v>2</v>
      </c>
      <c r="X76" s="173"/>
      <c r="Y76" s="173"/>
      <c r="Z76" s="173"/>
      <c r="AA76" s="173"/>
      <c r="AB76" s="175"/>
      <c r="AC76" s="176"/>
      <c r="AD76" s="173"/>
      <c r="AE76" s="173"/>
      <c r="AF76" s="173"/>
      <c r="AG76" s="173"/>
      <c r="AH76" s="177"/>
      <c r="AI76" s="170">
        <f t="shared" si="0"/>
        <v>4</v>
      </c>
      <c r="AJ76" s="129">
        <v>4</v>
      </c>
    </row>
    <row r="77" spans="2:36" s="8" customFormat="1" ht="10" customHeight="1">
      <c r="B77" s="4"/>
      <c r="C77" s="152">
        <v>63</v>
      </c>
      <c r="D77" s="112" t="s">
        <v>190</v>
      </c>
      <c r="E77" s="173"/>
      <c r="F77" s="178">
        <v>2</v>
      </c>
      <c r="G77" s="178"/>
      <c r="H77" s="173"/>
      <c r="I77" s="173"/>
      <c r="J77" s="173"/>
      <c r="K77" s="173"/>
      <c r="L77" s="173">
        <v>2</v>
      </c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5"/>
      <c r="AC77" s="176"/>
      <c r="AD77" s="173"/>
      <c r="AE77" s="173"/>
      <c r="AF77" s="173"/>
      <c r="AG77" s="173"/>
      <c r="AH77" s="177"/>
      <c r="AI77" s="170">
        <f t="shared" si="0"/>
        <v>4</v>
      </c>
      <c r="AJ77" s="129">
        <v>4</v>
      </c>
    </row>
    <row r="78" spans="2:36" s="8" customFormat="1" ht="10" customHeight="1">
      <c r="B78" s="4"/>
      <c r="C78" s="152">
        <v>64</v>
      </c>
      <c r="D78" s="112" t="s">
        <v>109</v>
      </c>
      <c r="E78" s="173"/>
      <c r="F78" s="178"/>
      <c r="G78" s="178"/>
      <c r="H78" s="173"/>
      <c r="I78" s="173"/>
      <c r="J78" s="173">
        <v>3</v>
      </c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>
        <v>1</v>
      </c>
      <c r="Y78" s="173"/>
      <c r="Z78" s="173"/>
      <c r="AA78" s="173"/>
      <c r="AB78" s="175"/>
      <c r="AC78" s="176"/>
      <c r="AD78" s="173"/>
      <c r="AE78" s="173"/>
      <c r="AF78" s="173"/>
      <c r="AG78" s="173">
        <v>1</v>
      </c>
      <c r="AH78" s="177"/>
      <c r="AI78" s="170">
        <f t="shared" si="0"/>
        <v>5</v>
      </c>
      <c r="AJ78" s="129">
        <v>5</v>
      </c>
    </row>
    <row r="79" spans="2:36" s="8" customFormat="1" ht="10" customHeight="1">
      <c r="B79" s="4"/>
      <c r="C79" s="152">
        <v>65</v>
      </c>
      <c r="D79" s="112" t="s">
        <v>88</v>
      </c>
      <c r="E79" s="173"/>
      <c r="F79" s="178"/>
      <c r="G79" s="178"/>
      <c r="H79" s="173"/>
      <c r="I79" s="173"/>
      <c r="J79" s="173"/>
      <c r="K79" s="173"/>
      <c r="L79" s="173"/>
      <c r="M79" s="173"/>
      <c r="N79" s="173"/>
      <c r="O79" s="173"/>
      <c r="P79" s="173"/>
      <c r="Q79" s="173">
        <v>2</v>
      </c>
      <c r="R79" s="173"/>
      <c r="S79" s="173"/>
      <c r="T79" s="173"/>
      <c r="U79" s="173"/>
      <c r="V79" s="173"/>
      <c r="W79" s="173">
        <v>1</v>
      </c>
      <c r="X79" s="173"/>
      <c r="Y79" s="173"/>
      <c r="Z79" s="173"/>
      <c r="AA79" s="173"/>
      <c r="AB79" s="175"/>
      <c r="AC79" s="176"/>
      <c r="AD79" s="173"/>
      <c r="AE79" s="173"/>
      <c r="AF79" s="173"/>
      <c r="AG79" s="173"/>
      <c r="AH79" s="177"/>
      <c r="AI79" s="170">
        <f t="shared" ref="AI79:AI83" si="1">SUM(E79:AH79)</f>
        <v>3</v>
      </c>
      <c r="AJ79" s="129">
        <v>3</v>
      </c>
    </row>
    <row r="80" spans="2:36" s="8" customFormat="1" ht="10" customHeight="1">
      <c r="B80" s="4"/>
      <c r="C80" s="152">
        <v>66</v>
      </c>
      <c r="D80" s="120" t="s">
        <v>158</v>
      </c>
      <c r="E80" s="173"/>
      <c r="F80" s="178"/>
      <c r="G80" s="178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>
        <v>1</v>
      </c>
      <c r="S80" s="173"/>
      <c r="T80" s="173"/>
      <c r="U80" s="173">
        <v>2</v>
      </c>
      <c r="V80" s="173"/>
      <c r="W80" s="173"/>
      <c r="X80" s="173"/>
      <c r="Y80" s="173"/>
      <c r="Z80" s="173"/>
      <c r="AA80" s="173"/>
      <c r="AB80" s="175"/>
      <c r="AC80" s="176"/>
      <c r="AD80" s="173"/>
      <c r="AE80" s="173"/>
      <c r="AF80" s="173"/>
      <c r="AG80" s="173"/>
      <c r="AH80" s="177"/>
      <c r="AI80" s="170">
        <f t="shared" si="1"/>
        <v>3</v>
      </c>
      <c r="AJ80" s="129">
        <v>3</v>
      </c>
    </row>
    <row r="81" spans="2:36" s="8" customFormat="1" ht="10" customHeight="1">
      <c r="B81" s="4"/>
      <c r="C81" s="152">
        <v>67</v>
      </c>
      <c r="D81" s="120" t="s">
        <v>339</v>
      </c>
      <c r="E81" s="173"/>
      <c r="F81" s="178"/>
      <c r="G81" s="178"/>
      <c r="H81" s="173"/>
      <c r="I81" s="173"/>
      <c r="J81" s="173"/>
      <c r="K81" s="173"/>
      <c r="L81" s="180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>
        <v>2</v>
      </c>
      <c r="AA81" s="173"/>
      <c r="AB81" s="175"/>
      <c r="AC81" s="176"/>
      <c r="AD81" s="173"/>
      <c r="AE81" s="173"/>
      <c r="AF81" s="173"/>
      <c r="AG81" s="173"/>
      <c r="AH81" s="177"/>
      <c r="AI81" s="170">
        <f t="shared" si="1"/>
        <v>2</v>
      </c>
      <c r="AJ81" s="129">
        <v>2</v>
      </c>
    </row>
    <row r="82" spans="2:36" s="8" customFormat="1" ht="10" customHeight="1">
      <c r="B82" s="4"/>
      <c r="C82" s="152">
        <v>68</v>
      </c>
      <c r="D82" s="195" t="s">
        <v>340</v>
      </c>
      <c r="E82" s="173">
        <v>1</v>
      </c>
      <c r="F82" s="178"/>
      <c r="G82" s="178"/>
      <c r="H82" s="173"/>
      <c r="I82" s="173"/>
      <c r="J82" s="173"/>
      <c r="K82" s="173">
        <v>1</v>
      </c>
      <c r="L82" s="180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5"/>
      <c r="AC82" s="176"/>
      <c r="AD82" s="173"/>
      <c r="AE82" s="173"/>
      <c r="AF82" s="173"/>
      <c r="AG82" s="173"/>
      <c r="AH82" s="177"/>
      <c r="AI82" s="170">
        <f t="shared" si="1"/>
        <v>2</v>
      </c>
      <c r="AJ82" s="129">
        <v>2</v>
      </c>
    </row>
    <row r="83" spans="2:36" s="8" customFormat="1" ht="10" customHeight="1" thickBot="1">
      <c r="B83" s="4"/>
      <c r="C83" s="162">
        <v>69</v>
      </c>
      <c r="D83" s="110" t="s">
        <v>341</v>
      </c>
      <c r="E83" s="181"/>
      <c r="F83" s="182"/>
      <c r="G83" s="182">
        <v>1</v>
      </c>
      <c r="H83" s="181"/>
      <c r="I83" s="181"/>
      <c r="J83" s="181"/>
      <c r="K83" s="181"/>
      <c r="L83" s="196"/>
      <c r="M83" s="181"/>
      <c r="N83" s="181">
        <v>1</v>
      </c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4"/>
      <c r="AC83" s="185"/>
      <c r="AD83" s="181"/>
      <c r="AE83" s="181"/>
      <c r="AF83" s="181"/>
      <c r="AG83" s="181"/>
      <c r="AH83" s="186"/>
      <c r="AI83" s="187">
        <f t="shared" si="1"/>
        <v>2</v>
      </c>
      <c r="AJ83" s="197">
        <v>2</v>
      </c>
    </row>
    <row r="84" spans="2:36" s="8" customFormat="1" ht="24" customHeight="1"/>
    <row r="85" spans="2:36" ht="11.5" customHeight="1">
      <c r="D85" s="9" t="s">
        <v>42</v>
      </c>
      <c r="H85" s="9" t="s">
        <v>43</v>
      </c>
      <c r="R85" s="51"/>
      <c r="S85" s="51"/>
      <c r="T85" s="9" t="s">
        <v>56</v>
      </c>
      <c r="U85" s="51"/>
      <c r="V85" s="51"/>
      <c r="W85" s="51"/>
      <c r="AC85" s="51"/>
      <c r="AD85" s="51"/>
      <c r="AE85" s="9" t="s">
        <v>55</v>
      </c>
      <c r="AF85" s="51"/>
      <c r="AG85" s="51"/>
      <c r="AH85" s="51"/>
    </row>
    <row r="86" spans="2:36" s="8" customFormat="1" ht="11.5" customHeight="1">
      <c r="C86" s="9"/>
      <c r="D86" s="9"/>
      <c r="I86" s="47"/>
      <c r="K86" s="9"/>
      <c r="L86" s="9"/>
      <c r="M86" s="9"/>
      <c r="N86" s="9"/>
      <c r="O86"/>
      <c r="Q86"/>
      <c r="T86" s="48"/>
      <c r="AB86" s="48"/>
      <c r="AE86" s="48"/>
    </row>
    <row r="87" spans="2:36" ht="11.5" customHeight="1">
      <c r="B87" s="48"/>
      <c r="C87" s="48"/>
      <c r="D87" s="52" t="s">
        <v>267</v>
      </c>
      <c r="H87" s="52" t="s">
        <v>269</v>
      </c>
      <c r="I87" s="48"/>
      <c r="K87" s="48"/>
      <c r="L87" s="48"/>
      <c r="M87" s="48"/>
      <c r="N87" s="48"/>
      <c r="T87" s="52" t="s">
        <v>365</v>
      </c>
      <c r="AE87" s="52" t="s">
        <v>165</v>
      </c>
    </row>
    <row r="88" spans="2:36" s="51" customFormat="1" ht="17.5" customHeight="1">
      <c r="D88" s="52"/>
      <c r="I88" s="107"/>
      <c r="K88" s="52"/>
      <c r="L88" s="52"/>
      <c r="M88" s="52"/>
      <c r="N88" s="52"/>
      <c r="O88"/>
      <c r="Q88"/>
      <c r="R88"/>
      <c r="S88"/>
      <c r="U88"/>
      <c r="V88"/>
      <c r="W88"/>
      <c r="AB88" s="52"/>
    </row>
    <row r="89" spans="2:36" s="51" customFormat="1" ht="11.5" customHeight="1">
      <c r="C89" s="52"/>
      <c r="D89" s="52"/>
      <c r="I89" s="52"/>
      <c r="K89" s="52"/>
      <c r="L89" s="52"/>
      <c r="M89" s="52"/>
      <c r="N89" s="52"/>
      <c r="O89"/>
      <c r="Q89"/>
      <c r="R89"/>
      <c r="S89"/>
      <c r="U89"/>
      <c r="V89"/>
      <c r="W89"/>
    </row>
    <row r="90" spans="2:36" s="8" customFormat="1" ht="11.5" customHeight="1">
      <c r="B90" s="435"/>
      <c r="C90" s="435"/>
      <c r="D90" s="435"/>
      <c r="I90" s="47"/>
      <c r="K90" s="9"/>
      <c r="L90" s="9"/>
      <c r="M90" s="9"/>
      <c r="N90" s="9"/>
      <c r="O90"/>
      <c r="Q90"/>
      <c r="R90"/>
      <c r="S90"/>
      <c r="U90"/>
      <c r="V90"/>
      <c r="W90"/>
    </row>
    <row r="91" spans="2:36" ht="11.5" customHeight="1">
      <c r="B91" s="48"/>
      <c r="C91" s="48"/>
      <c r="D91" s="48"/>
      <c r="I91" s="48"/>
      <c r="K91" s="48"/>
      <c r="L91" s="48"/>
      <c r="M91" s="48"/>
      <c r="N91" s="48"/>
    </row>
    <row r="92" spans="2:36" s="51" customFormat="1" ht="16" customHeight="1">
      <c r="C92" s="434"/>
      <c r="D92" s="434"/>
      <c r="I92" s="107"/>
      <c r="K92" s="52"/>
      <c r="L92" s="52"/>
      <c r="M92" s="52"/>
      <c r="N92" s="52"/>
      <c r="O92"/>
      <c r="Q92"/>
      <c r="R92"/>
      <c r="S92"/>
      <c r="U92"/>
      <c r="V92"/>
      <c r="W92"/>
      <c r="AB92" s="52"/>
    </row>
    <row r="93" spans="2:36" s="51" customFormat="1" ht="11.5" customHeight="1">
      <c r="C93" s="52"/>
      <c r="D93" s="52"/>
      <c r="I93" s="52"/>
      <c r="K93" s="52"/>
      <c r="L93" s="52"/>
      <c r="M93" s="52"/>
      <c r="N93" s="52"/>
      <c r="O93"/>
      <c r="Q93"/>
      <c r="R93"/>
      <c r="S93"/>
      <c r="U93"/>
      <c r="V93"/>
      <c r="W93"/>
    </row>
    <row r="94" spans="2:36" s="8" customFormat="1" ht="11.5" customHeight="1">
      <c r="B94" s="435"/>
      <c r="C94" s="435"/>
      <c r="D94" s="435"/>
      <c r="I94" s="47"/>
      <c r="K94" s="9"/>
      <c r="L94" s="9"/>
      <c r="M94" s="9"/>
      <c r="N94" s="9"/>
      <c r="O94"/>
      <c r="Q94"/>
      <c r="R94"/>
      <c r="S94"/>
      <c r="U94"/>
      <c r="V94"/>
      <c r="W94"/>
    </row>
    <row r="95" spans="2:36" ht="11.5" customHeight="1">
      <c r="B95" s="48"/>
      <c r="C95" s="48"/>
      <c r="D95" s="48"/>
      <c r="I95" s="48"/>
      <c r="K95" s="48"/>
      <c r="L95" s="48"/>
      <c r="M95" s="48"/>
      <c r="N95" s="48"/>
    </row>
    <row r="96" spans="2:36" s="51" customFormat="1">
      <c r="C96" s="434"/>
      <c r="D96" s="434"/>
      <c r="I96" s="107"/>
      <c r="K96" s="52"/>
      <c r="L96" s="52"/>
      <c r="M96" s="52"/>
      <c r="N96" s="52"/>
      <c r="O96"/>
      <c r="Q96"/>
      <c r="R96"/>
      <c r="S96"/>
      <c r="U96"/>
      <c r="V96"/>
      <c r="W96"/>
    </row>
  </sheetData>
  <mergeCells count="12">
    <mergeCell ref="B1:F1"/>
    <mergeCell ref="B2:D2"/>
    <mergeCell ref="B3:H3"/>
    <mergeCell ref="B5:H5"/>
    <mergeCell ref="B6:H6"/>
    <mergeCell ref="B94:D94"/>
    <mergeCell ref="C96:D96"/>
    <mergeCell ref="C92:D92"/>
    <mergeCell ref="B90:D90"/>
    <mergeCell ref="B8:H8"/>
    <mergeCell ref="B9:H9"/>
    <mergeCell ref="B10:H10"/>
  </mergeCells>
  <pageMargins left="0.7" right="0.7" top="0.75" bottom="0.75" header="0.3" footer="0.3"/>
  <pageSetup paperSize="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pagina 1</vt:lpstr>
      <vt:lpstr>anul I</vt:lpstr>
      <vt:lpstr>anul II</vt:lpstr>
      <vt:lpstr>anul III</vt:lpstr>
      <vt:lpstr>anul IV</vt:lpstr>
      <vt:lpstr>Bilant</vt:lpstr>
      <vt:lpstr>COMPETENTE</vt:lpstr>
      <vt:lpstr>grila competente</vt:lpstr>
      <vt:lpstr>'anul I'!Print_Area</vt:lpstr>
      <vt:lpstr>'anul II'!Print_Area</vt:lpstr>
      <vt:lpstr>'anul III'!Print_Area</vt:lpstr>
      <vt:lpstr>'anul IV'!Print_Area</vt:lpstr>
      <vt:lpstr>Bilant!Print_Area</vt:lpstr>
      <vt:lpstr>'pagina 1'!Print_Area</vt:lpstr>
    </vt:vector>
  </TitlesOfParts>
  <Company>Universitatea Suceava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P01 Anexa 1.</dc:title>
  <dc:creator>DMC</dc:creator>
  <cp:lastModifiedBy>User</cp:lastModifiedBy>
  <cp:lastPrinted>2024-09-15T17:18:38Z</cp:lastPrinted>
  <dcterms:created xsi:type="dcterms:W3CDTF">1998-09-29T12:25:23Z</dcterms:created>
  <dcterms:modified xsi:type="dcterms:W3CDTF">2024-09-16T08:37:45Z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D2819F8">
    <vt:lpwstr/>
  </property>
  <property fmtid="{D5CDD505-2E9C-101B-9397-08002B2CF9AE}" pid="19" name="IVID2A3708F4">
    <vt:lpwstr/>
  </property>
  <property fmtid="{D5CDD505-2E9C-101B-9397-08002B2CF9AE}" pid="20" name="IVIDD631307">
    <vt:lpwstr/>
  </property>
  <property fmtid="{D5CDD505-2E9C-101B-9397-08002B2CF9AE}" pid="21" name="IVID10231BE6">
    <vt:lpwstr/>
  </property>
  <property fmtid="{D5CDD505-2E9C-101B-9397-08002B2CF9AE}" pid="22" name="IVID1C180FE9">
    <vt:lpwstr/>
  </property>
  <property fmtid="{D5CDD505-2E9C-101B-9397-08002B2CF9AE}" pid="23" name="IVID10E61F36">
    <vt:lpwstr/>
  </property>
</Properties>
</file>