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92" windowHeight="12036" activeTab="1"/>
  </bookViews>
  <sheets>
    <sheet name="pagina 1" sheetId="1" r:id="rId1"/>
    <sheet name="an I" sheetId="2" r:id="rId2"/>
    <sheet name="an II" sheetId="3" r:id="rId3"/>
    <sheet name="an III" sheetId="4" r:id="rId4"/>
    <sheet name="an IV" sheetId="5" r:id="rId5"/>
    <sheet name="Bilant" sheetId="6" r:id="rId6"/>
    <sheet name="COMPETENTE" sheetId="7" r:id="rId7"/>
  </sheets>
  <definedNames>
    <definedName name="Cerceteaza" localSheetId="6">'COMPETENTE'!#REF!</definedName>
    <definedName name="Granita" localSheetId="6">'COMPETENTE'!#REF!</definedName>
    <definedName name="Obiective" localSheetId="6">'COMPETENTE'!#REF!</definedName>
    <definedName name="_xlnm.Print_Area" localSheetId="1">'an I'!$A$1:$R$62</definedName>
    <definedName name="_xlnm.Print_Area" localSheetId="6">'COMPETENTE'!$A$1:$C$39</definedName>
    <definedName name="Proiecteaza" localSheetId="6">'COMPETENTE'!#REF!</definedName>
  </definedNames>
  <calcPr fullCalcOnLoad="1"/>
</workbook>
</file>

<file path=xl/sharedStrings.xml><?xml version="1.0" encoding="utf-8"?>
<sst xmlns="http://schemas.openxmlformats.org/spreadsheetml/2006/main" count="734" uniqueCount="324">
  <si>
    <t>Sem. I</t>
  </si>
  <si>
    <t>Sem. II</t>
  </si>
  <si>
    <t>I</t>
  </si>
  <si>
    <t>II</t>
  </si>
  <si>
    <t>III</t>
  </si>
  <si>
    <t>ANUL I</t>
  </si>
  <si>
    <t>Discipline obligatorii</t>
  </si>
  <si>
    <t>Sem. 1</t>
  </si>
  <si>
    <t>Sem. 2</t>
  </si>
  <si>
    <t>C</t>
  </si>
  <si>
    <t>S</t>
  </si>
  <si>
    <t>L</t>
  </si>
  <si>
    <t>P</t>
  </si>
  <si>
    <t>Discipline optionale</t>
  </si>
  <si>
    <t>Discipline facultative</t>
  </si>
  <si>
    <t>Nr. crt.</t>
  </si>
  <si>
    <t>Forma verificare</t>
  </si>
  <si>
    <t>Nr. credite</t>
  </si>
  <si>
    <t>DISCIPLINE FUNDAMENTALE</t>
  </si>
  <si>
    <t>DISCIPLINE COMPLEMENTARE</t>
  </si>
  <si>
    <t>DISCIPLINE DE SPECIALITATE</t>
  </si>
  <si>
    <t xml:space="preserve">PLAN  DE ÎNVĂŢĂMÂNT </t>
  </si>
  <si>
    <t>Universitatea ,,Ştefan cel Mare" Suceava</t>
  </si>
  <si>
    <t>Total ore obligatorii pe săptămână</t>
  </si>
  <si>
    <t>Total ore opţionale pe săptămână</t>
  </si>
  <si>
    <t>Total ore facultative pe săptămână</t>
  </si>
  <si>
    <t>RECAPITULAŢIE</t>
  </si>
  <si>
    <t>PLAN DE ÎNVĂŢĂMÂNT</t>
  </si>
  <si>
    <t>Sem. 3</t>
  </si>
  <si>
    <t>Sem. 4</t>
  </si>
  <si>
    <t>Sem. 5</t>
  </si>
  <si>
    <t>Sem. 6</t>
  </si>
  <si>
    <t>Sem. 7</t>
  </si>
  <si>
    <t>Sem. 8</t>
  </si>
  <si>
    <t>Total</t>
  </si>
  <si>
    <t xml:space="preserve">DISCIPLINE OBLIGATORII </t>
  </si>
  <si>
    <t xml:space="preserve">% </t>
  </si>
  <si>
    <t>realizat</t>
  </si>
  <si>
    <t>recom.</t>
  </si>
  <si>
    <t>DISCIPLINE FACULTATIVE</t>
  </si>
  <si>
    <t>DISCIPLINE ÎN DOMENIU</t>
  </si>
  <si>
    <t>I*</t>
  </si>
  <si>
    <t xml:space="preserve">                                  BILANŢ</t>
  </si>
  <si>
    <t>CATEGORIA DISCIPLINEI</t>
  </si>
  <si>
    <r>
      <t xml:space="preserve">                                                       </t>
    </r>
    <r>
      <rPr>
        <b/>
        <sz val="10"/>
        <rFont val="Times New Roman"/>
        <family val="1"/>
      </rPr>
      <t>TOTAL</t>
    </r>
  </si>
  <si>
    <t xml:space="preserve">DISCIPLINE OPŢIONALE </t>
  </si>
  <si>
    <t>NUMĂR ORE CURS / ORE APLICAŢII</t>
  </si>
  <si>
    <t>I* - ore de studiu individual</t>
  </si>
  <si>
    <t xml:space="preserve">Practică </t>
  </si>
  <si>
    <t>TOTAL Obligatorii şi opţionale</t>
  </si>
  <si>
    <t>TOTAL Ore program de studiu</t>
  </si>
  <si>
    <t>Nr. de ore</t>
  </si>
  <si>
    <t>Curs</t>
  </si>
  <si>
    <t>Aplicaţii</t>
  </si>
  <si>
    <t>Total nr. ore
fizice</t>
  </si>
  <si>
    <t>Nr.</t>
  </si>
  <si>
    <t>Forma de</t>
  </si>
  <si>
    <t>crt.</t>
  </si>
  <si>
    <t>verificare</t>
  </si>
  <si>
    <t>An I</t>
  </si>
  <si>
    <t>An II</t>
  </si>
  <si>
    <t>%</t>
  </si>
  <si>
    <t>Examen</t>
  </si>
  <si>
    <t>Colocviu</t>
  </si>
  <si>
    <t>Proiect</t>
  </si>
  <si>
    <t>TOTAL</t>
  </si>
  <si>
    <t>An III</t>
  </si>
  <si>
    <t>An IV</t>
  </si>
  <si>
    <t>Nr. forme de verificare</t>
  </si>
  <si>
    <t>Anul de studii</t>
  </si>
  <si>
    <t>IV</t>
  </si>
  <si>
    <t>Nr. săptămâni</t>
  </si>
  <si>
    <t>Structura anului universitar</t>
  </si>
  <si>
    <t xml:space="preserve"> Nr.ore fizice 
pe săptămână*</t>
  </si>
  <si>
    <t>*Discipline obligatorii + opţionale</t>
  </si>
  <si>
    <t>Universitatea ,,Ştefan cel Mare" din Suceava</t>
  </si>
  <si>
    <t>credite conform planului de învățământ</t>
  </si>
  <si>
    <t xml:space="preserve"> Nr.ore practică</t>
  </si>
  <si>
    <t>ANUL II</t>
  </si>
  <si>
    <t>ANUL III</t>
  </si>
  <si>
    <t>ANUL IV</t>
  </si>
  <si>
    <t>Facultatea de Medicină și Științe Biologice</t>
  </si>
  <si>
    <t>Domeniul: Sănătate</t>
  </si>
  <si>
    <t>Programul de studiu: Asistență Medicală Generală</t>
  </si>
  <si>
    <t>Ciclul de studii: licență</t>
  </si>
  <si>
    <t>Forma de învăţământ: cu frecvență</t>
  </si>
  <si>
    <t>Durata studiilor: 4 ani</t>
  </si>
  <si>
    <t>Valabil începând cu anul I, anul universitar: 2024-2025</t>
  </si>
  <si>
    <t xml:space="preserve">        10 credite acordate pentru promovarea examenului de finalizare a studiilor</t>
  </si>
  <si>
    <t>Cerinţe pentru obţinerea diplomei de licență:</t>
  </si>
  <si>
    <t xml:space="preserve">        240 credite conform planului de învățământ</t>
  </si>
  <si>
    <t>Rector,                        Decan,                                Director departament,                                          Responsabil program de studii,</t>
  </si>
  <si>
    <t>Anatomie</t>
  </si>
  <si>
    <t>DF.01.01</t>
  </si>
  <si>
    <t>Biochimie</t>
  </si>
  <si>
    <t>DF.01.03</t>
  </si>
  <si>
    <t>Biofizică</t>
  </si>
  <si>
    <t>Fiziologie</t>
  </si>
  <si>
    <t>DF</t>
  </si>
  <si>
    <t>Biologie celulară și moleculară</t>
  </si>
  <si>
    <t xml:space="preserve">Microbiologie (Bacteriologie. Virusologie. Parazitologie) </t>
  </si>
  <si>
    <t>Anatomie patologică</t>
  </si>
  <si>
    <t>Fiziopatologie</t>
  </si>
  <si>
    <t>Farmacologie</t>
  </si>
  <si>
    <t>Histologie</t>
  </si>
  <si>
    <t>Genetică</t>
  </si>
  <si>
    <t>Radiologie - imagistică medicală</t>
  </si>
  <si>
    <t>DD</t>
  </si>
  <si>
    <t>Imunologie. Alergologie și imunologie clinică</t>
  </si>
  <si>
    <t>Farmacologie clinică</t>
  </si>
  <si>
    <t xml:space="preserve">Prof.univ.dr.               Prof.univ.dr.                     Șef lucr.univ.dr.                                                     Șef lucr.univ.dr.              </t>
  </si>
  <si>
    <t>Mihai DIMIAN          Mihai COVAȘĂ               Marian George MELINTE-POPESCU               Marian George MELINTE-POPESCU</t>
  </si>
  <si>
    <t>Chirurgie generală</t>
  </si>
  <si>
    <t>Igienă</t>
  </si>
  <si>
    <t>DC</t>
  </si>
  <si>
    <t>Limba modernă I</t>
  </si>
  <si>
    <t>Limba modernă II</t>
  </si>
  <si>
    <t>Limba modernă III</t>
  </si>
  <si>
    <t>Pediatrie</t>
  </si>
  <si>
    <t>Psihiatrie</t>
  </si>
  <si>
    <t>Sănătate publică și Management</t>
  </si>
  <si>
    <t>Boli infecțioase</t>
  </si>
  <si>
    <t>Epidemiologie</t>
  </si>
  <si>
    <t>Neurologie</t>
  </si>
  <si>
    <t>Informatică medicală. Biostatistică</t>
  </si>
  <si>
    <t>Comunicare medicală</t>
  </si>
  <si>
    <t>Științele comportamentului. Psihologie medicală. Sociologie medicală. Pedagogie</t>
  </si>
  <si>
    <t>Stagiu profesional</t>
  </si>
  <si>
    <t xml:space="preserve">Metodologia cercetării științifice </t>
  </si>
  <si>
    <t>Deontologie medicală. Bioetică</t>
  </si>
  <si>
    <t>Etică și integritate academică</t>
  </si>
  <si>
    <t>Aspecte juridice ale profesiei. Legislaţie socială şi sanitară</t>
  </si>
  <si>
    <t>DS</t>
  </si>
  <si>
    <t>Îngrijirea mamei și nou născutului</t>
  </si>
  <si>
    <t>Urgențe medicale și prim ajutor medical</t>
  </si>
  <si>
    <t>Nursing general I</t>
  </si>
  <si>
    <t>Nursing general II</t>
  </si>
  <si>
    <t>Nursing clinic I</t>
  </si>
  <si>
    <t>Nursing clinic II</t>
  </si>
  <si>
    <t>Îngrijirea pacientului cu tulburări în sfera sănătății mentale și a psihiatriei</t>
  </si>
  <si>
    <t xml:space="preserve">Îngrijirea persoanelor vârstnice și în geriatrie </t>
  </si>
  <si>
    <t>Îngrijiri calificate ale bolnavului critic (Anestezie și terapie intensivă)</t>
  </si>
  <si>
    <t>Îngrijiri calificate în boli infecțioase</t>
  </si>
  <si>
    <t>Îngrijiri calificate în specialități chirurgicale (chirurgie generală, neurochirurgie, chirurgie pediatrică, ortopedie și traumatologie, ortopedie pediatrică, chirurgie vasculară, urologie)</t>
  </si>
  <si>
    <t>Îngrijiri calificate în dermatovenerologie</t>
  </si>
  <si>
    <t>Îngrijiri calificate în endocrinologie și diabet zaharat, boli de nutriție și metabolice</t>
  </si>
  <si>
    <t>Îngrijiri calificate în medicina de familie</t>
  </si>
  <si>
    <t>Îngrijiri calificate în specialități medicale (medicină internă, cardiologie, gastroenterologie, nefrologie)</t>
  </si>
  <si>
    <t>A</t>
  </si>
  <si>
    <t>Îngrijiri calificate în obstetrică - ginecologie</t>
  </si>
  <si>
    <t>Îngrijri calificate în oftalmologie</t>
  </si>
  <si>
    <t>Îngrijri calificate în oncologie medicală</t>
  </si>
  <si>
    <t>Îngrijiri calificate în otorinolaringologie (ORL)</t>
  </si>
  <si>
    <t>Îngrijiri calificate în puericultură și pediatrie</t>
  </si>
  <si>
    <t>Îngrijiri paliative</t>
  </si>
  <si>
    <t>Îngrijiri la domiciu. Nursing comunitar</t>
  </si>
  <si>
    <t>Nutriție și dietetică</t>
  </si>
  <si>
    <t>Orientarea asupra profesiei</t>
  </si>
  <si>
    <t>Promovarea sănătății</t>
  </si>
  <si>
    <t>Medicină internă I</t>
  </si>
  <si>
    <t>Medicină internă II</t>
  </si>
  <si>
    <t>Stagiu pentru elaborarea lucrării de licență</t>
  </si>
  <si>
    <t>DF.01.02</t>
  </si>
  <si>
    <t>DF.01.04</t>
  </si>
  <si>
    <t>DC.01.05</t>
  </si>
  <si>
    <t>DC.01.06</t>
  </si>
  <si>
    <t>DC.01.07</t>
  </si>
  <si>
    <t>DC.01.08</t>
  </si>
  <si>
    <t>DF.02.09</t>
  </si>
  <si>
    <t>DF.02.10</t>
  </si>
  <si>
    <t>DF.02.11</t>
  </si>
  <si>
    <t>DF.02.12</t>
  </si>
  <si>
    <t>DD.02.13</t>
  </si>
  <si>
    <t>DC.02.14</t>
  </si>
  <si>
    <t>DC.02.15</t>
  </si>
  <si>
    <t>DC.02.16</t>
  </si>
  <si>
    <t>DS.02.17</t>
  </si>
  <si>
    <t>DS.01.18</t>
  </si>
  <si>
    <t>DS.01.19</t>
  </si>
  <si>
    <t>E</t>
  </si>
  <si>
    <t>28+2</t>
  </si>
  <si>
    <t>30+2</t>
  </si>
  <si>
    <t>DF.03.01</t>
  </si>
  <si>
    <t>DF.03.02</t>
  </si>
  <si>
    <t>DF.03.03</t>
  </si>
  <si>
    <t>DD.03.04</t>
  </si>
  <si>
    <t>DS.03.05</t>
  </si>
  <si>
    <t>DS.03.06</t>
  </si>
  <si>
    <t>DC.03.07</t>
  </si>
  <si>
    <t>DS.03.08</t>
  </si>
  <si>
    <t>DD.04.09</t>
  </si>
  <si>
    <t>DD.04.10</t>
  </si>
  <si>
    <t>DD.04.11</t>
  </si>
  <si>
    <t>DS.04.12</t>
  </si>
  <si>
    <t>DS.04.13</t>
  </si>
  <si>
    <t>DS.04.14</t>
  </si>
  <si>
    <t>DC.04.15</t>
  </si>
  <si>
    <t>DS.04.16</t>
  </si>
  <si>
    <t>DC.03.17</t>
  </si>
  <si>
    <t>DC.03.18</t>
  </si>
  <si>
    <t>DD.04.19</t>
  </si>
  <si>
    <t>DD.04.20</t>
  </si>
  <si>
    <t>DD.05.01</t>
  </si>
  <si>
    <t>DS.05.02</t>
  </si>
  <si>
    <t>DS.05.03</t>
  </si>
  <si>
    <t>DS.05.04</t>
  </si>
  <si>
    <t>DS.05.05</t>
  </si>
  <si>
    <t>DS.05.06</t>
  </si>
  <si>
    <t>DC.05.07</t>
  </si>
  <si>
    <t>DS.05.08</t>
  </si>
  <si>
    <t>DD.06.09</t>
  </si>
  <si>
    <t>DS.06.10</t>
  </si>
  <si>
    <t>DS.06.11</t>
  </si>
  <si>
    <t>DS.06.12</t>
  </si>
  <si>
    <t>DS.06.13</t>
  </si>
  <si>
    <t>DS.06.14</t>
  </si>
  <si>
    <t>DS.06.15</t>
  </si>
  <si>
    <t>DS.06.16</t>
  </si>
  <si>
    <t>DS.05.17</t>
  </si>
  <si>
    <t>DS.05.18</t>
  </si>
  <si>
    <t>DD.07.01</t>
  </si>
  <si>
    <t>DD.07.02</t>
  </si>
  <si>
    <t>DS.07.03</t>
  </si>
  <si>
    <t>DS.07.04</t>
  </si>
  <si>
    <t>DS.07.05</t>
  </si>
  <si>
    <t>DS.07.06</t>
  </si>
  <si>
    <t>DS.07.07</t>
  </si>
  <si>
    <t>DS.07.08</t>
  </si>
  <si>
    <t>DD.08.09</t>
  </si>
  <si>
    <t>DD.08.10</t>
  </si>
  <si>
    <t>DS.08.11</t>
  </si>
  <si>
    <t>DS.08.12</t>
  </si>
  <si>
    <t>DS.08.13</t>
  </si>
  <si>
    <t>DS.08.14</t>
  </si>
  <si>
    <t>DS.08.15</t>
  </si>
  <si>
    <t>DS.08.16</t>
  </si>
  <si>
    <t>DS.08.17</t>
  </si>
  <si>
    <t>DS.08.18</t>
  </si>
  <si>
    <t>DS.08.21</t>
  </si>
  <si>
    <t>DS.08.22</t>
  </si>
  <si>
    <t>85-95</t>
  </si>
  <si>
    <t>5-15</t>
  </si>
  <si>
    <t>10-15</t>
  </si>
  <si>
    <t>15-20</t>
  </si>
  <si>
    <t>55-65</t>
  </si>
  <si>
    <t>5-10</t>
  </si>
  <si>
    <t>DD.02.20</t>
  </si>
  <si>
    <t>DD.02.21</t>
  </si>
  <si>
    <t>Aplicații practice în neurochirurgie</t>
  </si>
  <si>
    <t>Urgențe în neurochirurgie</t>
  </si>
  <si>
    <t>Toxicologie alimentară</t>
  </si>
  <si>
    <t>Rolul alimentelor în absorbția medicamentelor</t>
  </si>
  <si>
    <t>Tehnici de manevrare a bolnavului</t>
  </si>
  <si>
    <t>Explorări funcţionale în medicină</t>
  </si>
  <si>
    <t>Interpretarea analizelor de laborator</t>
  </si>
  <si>
    <t>Îngrijiri calificate în specialități medicale: Urgenţe cardiovasculare şi terapia intensivă cardiovasculară</t>
  </si>
  <si>
    <t>Îngrijiri calificate în specialități medicale: Îngrijiri calificate în chirurgia toracică</t>
  </si>
  <si>
    <t>Noțiuni introductive de teranostic - Terapie cu radioizotopi- Medicină nucleară</t>
  </si>
  <si>
    <t>Noțiuni introductive de imagistică funcțională - Medicină nucleară</t>
  </si>
  <si>
    <t>DD.06.19</t>
  </si>
  <si>
    <t>DD.06.20</t>
  </si>
  <si>
    <t>DD.07.19</t>
  </si>
  <si>
    <t>DD.07.20</t>
  </si>
  <si>
    <t>Educație antreprenorială</t>
  </si>
  <si>
    <t xml:space="preserve">CP 1.  Instruieste cu privire la prevenirea bolilor </t>
  </si>
  <si>
    <t>CT1. Protejează sănătatea celorlalți</t>
  </si>
  <si>
    <t>CT2. Aplică standarde de igienă</t>
  </si>
  <si>
    <t>CT4. Respectă obligațiile de confidențialitate</t>
  </si>
  <si>
    <t>Competenţe  profesionale</t>
  </si>
  <si>
    <t>Competenţe  transversale</t>
  </si>
  <si>
    <t>Asistența primară a pacientului</t>
  </si>
  <si>
    <t>4E       4C</t>
  </si>
  <si>
    <t>5E            4C</t>
  </si>
  <si>
    <t>1C</t>
  </si>
  <si>
    <t>4E       5C</t>
  </si>
  <si>
    <t>5E            5C</t>
  </si>
  <si>
    <t>Cod disciplină 
USV DSPP</t>
  </si>
  <si>
    <t>Psihologia educației</t>
  </si>
  <si>
    <t>NIV1 DF.01.01</t>
  </si>
  <si>
    <t>Pedagogie I</t>
  </si>
  <si>
    <t>NIV1 DF.02.02</t>
  </si>
  <si>
    <t>1E</t>
  </si>
  <si>
    <t>*Stagiile de practică de specialitate se desfăşoară conform planului de învăţământ, în afara activităților didactice. Nu sunt incluse în cele 28-29 ore/săptămână orele de gardă și stagiile de practică din timpul anului universitar.</t>
  </si>
  <si>
    <t>Educație fizică I**</t>
  </si>
  <si>
    <t>Educație fizică II**</t>
  </si>
  <si>
    <t>Practică de specialitate I*</t>
  </si>
  <si>
    <t>2**</t>
  </si>
  <si>
    <r>
      <t xml:space="preserve">**Creditele aferente disciplinei </t>
    </r>
    <r>
      <rPr>
        <i/>
        <sz val="9"/>
        <color indexed="8"/>
        <rFont val="Times New Roman"/>
        <family val="1"/>
      </rPr>
      <t>Educația fizică</t>
    </r>
    <r>
      <rPr>
        <sz val="9"/>
        <color indexed="8"/>
        <rFont val="Times New Roman"/>
        <family val="1"/>
      </rPr>
      <t xml:space="preserve"> se acordă peste cele obligatorii și nu se pot transfera pentru a atinge numărul de credite obligatorii.</t>
    </r>
  </si>
  <si>
    <t>Cod disciplină USV.FMSB.AMG</t>
  </si>
  <si>
    <t>Pedagogie II</t>
  </si>
  <si>
    <t>NIV1 DF.03.01</t>
  </si>
  <si>
    <t>Didactica specialității</t>
  </si>
  <si>
    <t>NIV1 DF.04.02</t>
  </si>
  <si>
    <t>5E       3C</t>
  </si>
  <si>
    <t>5E       4C</t>
  </si>
  <si>
    <t>6E       2C</t>
  </si>
  <si>
    <t>6E       3C</t>
  </si>
  <si>
    <t>Practică de specialitate II*</t>
  </si>
  <si>
    <t>Practică de specialitate III*</t>
  </si>
  <si>
    <t>Practică de specialitate IV*</t>
  </si>
  <si>
    <t>Practică de specialitate V*</t>
  </si>
  <si>
    <t>Instruire asistată de calculator</t>
  </si>
  <si>
    <t>NIV1 DS.05.05</t>
  </si>
  <si>
    <t>Practică pedagogică în învăţământul preuniversitar obligatoriu (1)</t>
  </si>
  <si>
    <t>NIV1 DS.05.06</t>
  </si>
  <si>
    <t>Managementul clasei de elevi</t>
  </si>
  <si>
    <t>NIV1 DS.06.07</t>
  </si>
  <si>
    <t>Practică pedagogică în învăţământul preuniversitar obligatoriu (2)</t>
  </si>
  <si>
    <t>NIV1 DS.06.08</t>
  </si>
  <si>
    <t>2C</t>
  </si>
  <si>
    <t>1E 1C</t>
  </si>
  <si>
    <t>Practică de specialitate VI*</t>
  </si>
  <si>
    <t>Practică de specialitate VII*</t>
  </si>
  <si>
    <t>4E       6C</t>
  </si>
  <si>
    <t>4E       7C</t>
  </si>
  <si>
    <t xml:space="preserve">CT3. Utilizeaza în cunostinta de cauza sistemul de sanatate </t>
  </si>
  <si>
    <t xml:space="preserve">CP 2. Efectueaza screeningul factorilor de risc de îmbolnavire al pacientilor </t>
  </si>
  <si>
    <t xml:space="preserve">CP 3. Efectueaza evaluari ale starii de sanatate </t>
  </si>
  <si>
    <t xml:space="preserve">CP 4. Ofera îngrijiri profesioniste în domeniul îngrijirilor medicale </t>
  </si>
  <si>
    <t xml:space="preserve">CP 5. Respecta standardele de calitate referitoare la asistenta medicala </t>
  </si>
  <si>
    <t xml:space="preserve">CP 6. Respecta legislatia privind asistenta medicala </t>
  </si>
  <si>
    <t xml:space="preserve">CP 7. Gestioneaza informatii în domeniul asistentei medicale </t>
  </si>
  <si>
    <t xml:space="preserve">CP 8. Ofera consiliere pentru consimtamântul în cunostinta de cauza a utilizatorilor asistentei medicale </t>
  </si>
  <si>
    <r>
      <t>Promovarea disciplinei</t>
    </r>
    <r>
      <rPr>
        <i/>
        <sz val="8"/>
        <color indexed="8"/>
        <rFont val="Times New Roman"/>
        <family val="1"/>
      </rPr>
      <t xml:space="preserve"> Educația fizică</t>
    </r>
    <r>
      <rPr>
        <sz val="8"/>
        <color indexed="8"/>
        <rFont val="Times New Roman"/>
        <family val="1"/>
      </rPr>
      <t xml:space="preserve"> este obligatorie.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</si>
</sst>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;[Red]0.00"/>
    <numFmt numFmtId="183" formatCode="0.000"/>
    <numFmt numFmtId="184" formatCode="0.0"/>
    <numFmt numFmtId="185" formatCode="0.0;[Red]0.0"/>
    <numFmt numFmtId="186" formatCode="0;[Red]0"/>
    <numFmt numFmtId="187" formatCode="0.0000"/>
    <numFmt numFmtId="188" formatCode="0.00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i/>
      <sz val="8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sz val="8"/>
      <color rgb="FF00000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/>
      <top style="medium"/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16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55" xfId="0" applyFont="1" applyBorder="1" applyAlignment="1">
      <alignment horizontal="right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vertical="center"/>
    </xf>
    <xf numFmtId="0" fontId="7" fillId="0" borderId="49" xfId="0" applyFont="1" applyBorder="1" applyAlignment="1">
      <alignment horizontal="left"/>
    </xf>
    <xf numFmtId="0" fontId="7" fillId="0" borderId="49" xfId="0" applyFont="1" applyBorder="1" applyAlignment="1">
      <alignment/>
    </xf>
    <xf numFmtId="0" fontId="15" fillId="0" borderId="49" xfId="0" applyFont="1" applyBorder="1" applyAlignment="1">
      <alignment vertical="top" wrapText="1"/>
    </xf>
    <xf numFmtId="0" fontId="15" fillId="0" borderId="0" xfId="0" applyFont="1" applyAlignment="1">
      <alignment horizontal="justify" vertical="top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7" fillId="0" borderId="0" xfId="0" applyFont="1" applyAlignment="1">
      <alignment horizontal="justify" vertical="top"/>
    </xf>
    <xf numFmtId="0" fontId="18" fillId="0" borderId="0" xfId="0" applyFont="1" applyAlignment="1">
      <alignment/>
    </xf>
    <xf numFmtId="0" fontId="19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6" fillId="10" borderId="49" xfId="0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vertical="top"/>
    </xf>
    <xf numFmtId="0" fontId="6" fillId="0" borderId="15" xfId="0" applyFont="1" applyBorder="1" applyAlignment="1">
      <alignment horizontal="center"/>
    </xf>
    <xf numFmtId="0" fontId="6" fillId="33" borderId="49" xfId="0" applyFont="1" applyFill="1" applyBorder="1" applyAlignment="1">
      <alignment/>
    </xf>
    <xf numFmtId="0" fontId="6" fillId="10" borderId="59" xfId="0" applyFont="1" applyFill="1" applyBorder="1" applyAlignment="1">
      <alignment/>
    </xf>
    <xf numFmtId="0" fontId="6" fillId="9" borderId="49" xfId="0" applyFont="1" applyFill="1" applyBorder="1" applyAlignment="1">
      <alignment/>
    </xf>
    <xf numFmtId="0" fontId="6" fillId="13" borderId="49" xfId="0" applyFont="1" applyFill="1" applyBorder="1" applyAlignment="1">
      <alignment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60" xfId="0" applyNumberFormat="1" applyFont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34" xfId="0" applyNumberFormat="1" applyFont="1" applyBorder="1" applyAlignment="1">
      <alignment horizontal="center" vertical="top" wrapText="1"/>
    </xf>
    <xf numFmtId="2" fontId="6" fillId="0" borderId="47" xfId="0" applyNumberFormat="1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Continuous"/>
    </xf>
    <xf numFmtId="0" fontId="6" fillId="34" borderId="0" xfId="0" applyFont="1" applyFill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4" xfId="0" applyFont="1" applyFill="1" applyBorder="1" applyAlignment="1">
      <alignment/>
    </xf>
    <xf numFmtId="0" fontId="3" fillId="34" borderId="38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65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3" fillId="34" borderId="47" xfId="0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47" xfId="0" applyFont="1" applyFill="1" applyBorder="1" applyAlignment="1">
      <alignment wrapText="1"/>
    </xf>
    <xf numFmtId="0" fontId="3" fillId="34" borderId="66" xfId="0" applyFont="1" applyFill="1" applyBorder="1" applyAlignment="1">
      <alignment/>
    </xf>
    <xf numFmtId="0" fontId="3" fillId="34" borderId="44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67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61" xfId="0" applyFont="1" applyFill="1" applyBorder="1" applyAlignment="1">
      <alignment/>
    </xf>
    <xf numFmtId="0" fontId="3" fillId="34" borderId="6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69" xfId="0" applyFont="1" applyFill="1" applyBorder="1" applyAlignment="1">
      <alignment horizontal="center"/>
    </xf>
    <xf numFmtId="0" fontId="3" fillId="34" borderId="70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/>
    </xf>
    <xf numFmtId="0" fontId="3" fillId="34" borderId="37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vertical="center" wrapText="1"/>
    </xf>
    <xf numFmtId="0" fontId="15" fillId="34" borderId="72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3" fillId="34" borderId="6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3" fillId="34" borderId="45" xfId="0" applyFont="1" applyFill="1" applyBorder="1" applyAlignment="1">
      <alignment/>
    </xf>
    <xf numFmtId="0" fontId="3" fillId="34" borderId="39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66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/>
    </xf>
    <xf numFmtId="0" fontId="3" fillId="34" borderId="7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72" xfId="0" applyFont="1" applyFill="1" applyBorder="1" applyAlignment="1">
      <alignment horizontal="center"/>
    </xf>
    <xf numFmtId="0" fontId="3" fillId="34" borderId="73" xfId="0" applyFont="1" applyFill="1" applyBorder="1" applyAlignment="1">
      <alignment horizontal="center"/>
    </xf>
    <xf numFmtId="0" fontId="3" fillId="34" borderId="74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2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3" fillId="34" borderId="34" xfId="0" applyFont="1" applyFill="1" applyBorder="1" applyAlignment="1">
      <alignment wrapText="1"/>
    </xf>
    <xf numFmtId="0" fontId="3" fillId="34" borderId="71" xfId="0" applyFont="1" applyFill="1" applyBorder="1" applyAlignment="1">
      <alignment wrapText="1"/>
    </xf>
    <xf numFmtId="0" fontId="3" fillId="34" borderId="35" xfId="0" applyFont="1" applyFill="1" applyBorder="1" applyAlignment="1">
      <alignment horizontal="center"/>
    </xf>
    <xf numFmtId="0" fontId="3" fillId="34" borderId="66" xfId="0" applyFont="1" applyFill="1" applyBorder="1" applyAlignment="1">
      <alignment wrapText="1"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6" fillId="0" borderId="49" xfId="0" applyFont="1" applyBorder="1" applyAlignment="1">
      <alignment vertical="center" wrapText="1"/>
    </xf>
    <xf numFmtId="0" fontId="64" fillId="0" borderId="75" xfId="0" applyFont="1" applyBorder="1" applyAlignment="1">
      <alignment horizontal="center" vertical="center" wrapText="1"/>
    </xf>
    <xf numFmtId="0" fontId="64" fillId="0" borderId="7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4" fillId="0" borderId="77" xfId="0" applyFont="1" applyBorder="1" applyAlignment="1">
      <alignment horizontal="center" vertical="center" wrapText="1"/>
    </xf>
    <xf numFmtId="0" fontId="64" fillId="0" borderId="7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64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3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81" xfId="0" applyFont="1" applyBorder="1" applyAlignment="1">
      <alignment vertical="center" wrapText="1"/>
    </xf>
    <xf numFmtId="0" fontId="3" fillId="0" borderId="79" xfId="0" applyFont="1" applyBorder="1" applyAlignment="1">
      <alignment vertical="center" wrapText="1"/>
    </xf>
    <xf numFmtId="0" fontId="3" fillId="0" borderId="85" xfId="0" applyFont="1" applyBorder="1" applyAlignment="1">
      <alignment/>
    </xf>
    <xf numFmtId="0" fontId="64" fillId="0" borderId="86" xfId="0" applyFont="1" applyBorder="1" applyAlignment="1">
      <alignment/>
    </xf>
    <xf numFmtId="0" fontId="64" fillId="0" borderId="87" xfId="0" applyFont="1" applyBorder="1" applyAlignment="1">
      <alignment/>
    </xf>
    <xf numFmtId="2" fontId="6" fillId="0" borderId="88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66" fillId="34" borderId="0" xfId="0" applyFont="1" applyFill="1" applyBorder="1" applyAlignment="1">
      <alignment horizontal="left"/>
    </xf>
    <xf numFmtId="0" fontId="65" fillId="34" borderId="0" xfId="0" applyFont="1" applyFill="1" applyBorder="1" applyAlignment="1">
      <alignment/>
    </xf>
    <xf numFmtId="0" fontId="65" fillId="34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64" fillId="0" borderId="8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9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" fillId="34" borderId="0" xfId="0" applyFont="1" applyFill="1" applyAlignment="1">
      <alignment horizontal="left"/>
    </xf>
    <xf numFmtId="0" fontId="7" fillId="34" borderId="94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34" borderId="94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3" fillId="34" borderId="95" xfId="0" applyFont="1" applyFill="1" applyBorder="1" applyAlignment="1">
      <alignment horizontal="center" wrapText="1"/>
    </xf>
    <xf numFmtId="0" fontId="3" fillId="34" borderId="72" xfId="0" applyFont="1" applyFill="1" applyBorder="1" applyAlignment="1">
      <alignment horizontal="center" wrapText="1"/>
    </xf>
    <xf numFmtId="0" fontId="15" fillId="34" borderId="52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 wrapText="1"/>
    </xf>
    <xf numFmtId="0" fontId="3" fillId="34" borderId="95" xfId="0" applyFont="1" applyFill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/>
    </xf>
    <xf numFmtId="0" fontId="13" fillId="34" borderId="50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72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7" fillId="0" borderId="9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13" fillId="34" borderId="5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/>
    </xf>
    <xf numFmtId="0" fontId="3" fillId="34" borderId="98" xfId="0" applyFont="1" applyFill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/>
    </xf>
    <xf numFmtId="0" fontId="3" fillId="34" borderId="74" xfId="0" applyFont="1" applyFill="1" applyBorder="1" applyAlignment="1">
      <alignment horizontal="center" vertical="center"/>
    </xf>
    <xf numFmtId="0" fontId="7" fillId="34" borderId="10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97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03" xfId="0" applyFont="1" applyFill="1" applyBorder="1" applyAlignment="1">
      <alignment horizontal="center" vertical="center"/>
    </xf>
    <xf numFmtId="0" fontId="3" fillId="34" borderId="104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15" fillId="34" borderId="96" xfId="0" applyFont="1" applyFill="1" applyBorder="1" applyAlignment="1">
      <alignment horizontal="center" vertical="center" wrapText="1"/>
    </xf>
    <xf numFmtId="0" fontId="15" fillId="34" borderId="7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3" fillId="34" borderId="105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wrapText="1"/>
    </xf>
    <xf numFmtId="1" fontId="3" fillId="34" borderId="95" xfId="0" applyNumberFormat="1" applyFont="1" applyFill="1" applyBorder="1" applyAlignment="1">
      <alignment horizontal="center" vertical="center"/>
    </xf>
    <xf numFmtId="1" fontId="3" fillId="34" borderId="72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/>
    </xf>
    <xf numFmtId="0" fontId="3" fillId="34" borderId="97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15" fillId="34" borderId="95" xfId="0" applyFont="1" applyFill="1" applyBorder="1" applyAlignment="1">
      <alignment horizontal="center" vertical="center" wrapText="1"/>
    </xf>
    <xf numFmtId="0" fontId="15" fillId="34" borderId="51" xfId="0" applyFont="1" applyFill="1" applyBorder="1" applyAlignment="1">
      <alignment horizontal="center" vertical="center" wrapText="1"/>
    </xf>
    <xf numFmtId="0" fontId="15" fillId="34" borderId="74" xfId="0" applyFont="1" applyFill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/>
    </xf>
    <xf numFmtId="0" fontId="0" fillId="0" borderId="108" xfId="0" applyFont="1" applyBorder="1" applyAlignment="1">
      <alignment/>
    </xf>
    <xf numFmtId="0" fontId="3" fillId="34" borderId="9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3" fillId="34" borderId="104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60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63" fillId="0" borderId="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5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35" borderId="0" xfId="0" applyFont="1" applyFill="1" applyAlignment="1">
      <alignment/>
    </xf>
    <xf numFmtId="0" fontId="68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9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29.57421875" style="34" customWidth="1"/>
    <col min="2" max="2" width="4.7109375" style="34" hidden="1" customWidth="1"/>
    <col min="3" max="3" width="9.140625" style="34" hidden="1" customWidth="1"/>
    <col min="4" max="41" width="9.140625" style="34" customWidth="1"/>
    <col min="42" max="42" width="0.2890625" style="34" hidden="1" customWidth="1"/>
    <col min="43" max="48" width="9.140625" style="34" hidden="1" customWidth="1"/>
    <col min="49" max="16384" width="9.140625" style="34" customWidth="1"/>
  </cols>
  <sheetData>
    <row r="3" spans="1:3" ht="12.75">
      <c r="A3" s="32" t="s">
        <v>22</v>
      </c>
      <c r="B3" s="33"/>
      <c r="C3" s="33"/>
    </row>
    <row r="4" spans="1:7" ht="12.75">
      <c r="A4" s="317" t="s">
        <v>81</v>
      </c>
      <c r="B4" s="317"/>
      <c r="C4" s="317"/>
      <c r="D4" s="317"/>
      <c r="E4" s="317"/>
      <c r="F4" s="317"/>
      <c r="G4" s="317"/>
    </row>
    <row r="5" spans="1:7" ht="12.75">
      <c r="A5" s="35" t="s">
        <v>82</v>
      </c>
      <c r="B5" s="35"/>
      <c r="C5" s="35"/>
      <c r="D5" s="35"/>
      <c r="E5" s="35"/>
      <c r="F5" s="35"/>
      <c r="G5" s="35"/>
    </row>
    <row r="6" spans="1:7" ht="12.75">
      <c r="A6" s="317" t="s">
        <v>83</v>
      </c>
      <c r="B6" s="317"/>
      <c r="C6" s="317"/>
      <c r="D6" s="317"/>
      <c r="E6" s="317"/>
      <c r="F6" s="317"/>
      <c r="G6" s="317"/>
    </row>
    <row r="7" spans="1:7" ht="12.75">
      <c r="A7" s="35" t="s">
        <v>84</v>
      </c>
      <c r="B7" s="35"/>
      <c r="C7" s="35"/>
      <c r="D7" s="35"/>
      <c r="E7" s="35"/>
      <c r="F7" s="35"/>
      <c r="G7" s="35"/>
    </row>
    <row r="8" spans="1:7" ht="12.75">
      <c r="A8" s="317" t="s">
        <v>85</v>
      </c>
      <c r="B8" s="317"/>
      <c r="C8" s="317"/>
      <c r="D8" s="317"/>
      <c r="E8" s="317"/>
      <c r="F8" s="317"/>
      <c r="G8" s="317"/>
    </row>
    <row r="9" spans="1:7" ht="12.75">
      <c r="A9" s="317" t="s">
        <v>86</v>
      </c>
      <c r="B9" s="317"/>
      <c r="C9" s="317"/>
      <c r="D9" s="317"/>
      <c r="E9" s="317"/>
      <c r="F9" s="317"/>
      <c r="G9" s="317"/>
    </row>
    <row r="10" spans="1:7" ht="12.75">
      <c r="A10" s="317" t="s">
        <v>87</v>
      </c>
      <c r="B10" s="317"/>
      <c r="C10" s="317"/>
      <c r="D10" s="317"/>
      <c r="E10" s="317"/>
      <c r="F10" s="317"/>
      <c r="G10" s="317"/>
    </row>
    <row r="11" spans="1:3" ht="12.75">
      <c r="A11" s="32"/>
      <c r="B11" s="33"/>
      <c r="C11" s="33"/>
    </row>
    <row r="12" spans="1:3" ht="12.75">
      <c r="A12" s="32"/>
      <c r="B12" s="33"/>
      <c r="C12" s="33"/>
    </row>
    <row r="13" spans="1:3" ht="12.75">
      <c r="A13" s="32"/>
      <c r="B13" s="33"/>
      <c r="C13" s="33"/>
    </row>
    <row r="14" spans="1:3" ht="12.75">
      <c r="A14" s="32"/>
      <c r="B14" s="33"/>
      <c r="C14" s="33"/>
    </row>
    <row r="15" spans="1:3" ht="12.75">
      <c r="A15" s="32"/>
      <c r="B15" s="33"/>
      <c r="C15" s="33"/>
    </row>
    <row r="16" spans="1:10" ht="18" customHeight="1">
      <c r="A16" s="319" t="s">
        <v>27</v>
      </c>
      <c r="B16" s="319"/>
      <c r="C16" s="319"/>
      <c r="D16" s="319"/>
      <c r="E16" s="319"/>
      <c r="F16" s="319"/>
      <c r="G16" s="319"/>
      <c r="H16" s="319"/>
      <c r="I16" s="319"/>
      <c r="J16" s="319"/>
    </row>
    <row r="17" spans="1:3" ht="14.25" customHeight="1">
      <c r="A17" s="36"/>
      <c r="B17" s="36"/>
      <c r="C17" s="36"/>
    </row>
    <row r="18" spans="1:3" ht="14.25" customHeight="1">
      <c r="A18" s="36"/>
      <c r="B18" s="36"/>
      <c r="C18" s="36"/>
    </row>
    <row r="19" ht="14.25" customHeight="1"/>
    <row r="20" ht="14.25" customHeight="1">
      <c r="A20" s="37"/>
    </row>
    <row r="21" ht="14.25" customHeight="1">
      <c r="B21" s="37" t="s">
        <v>76</v>
      </c>
    </row>
    <row r="22" ht="14.25" customHeight="1"/>
    <row r="23" spans="1:3" ht="14.25" customHeight="1">
      <c r="A23" s="36"/>
      <c r="B23" s="36"/>
      <c r="C23" s="36"/>
    </row>
    <row r="24" spans="1:3" ht="15">
      <c r="A24" s="47" t="s">
        <v>89</v>
      </c>
      <c r="B24" s="38"/>
      <c r="C24" s="38"/>
    </row>
    <row r="25" spans="2:3" ht="12.75">
      <c r="B25" s="39"/>
      <c r="C25" s="39"/>
    </row>
    <row r="26" spans="1:7" ht="15">
      <c r="A26" s="318" t="s">
        <v>90</v>
      </c>
      <c r="B26" s="318"/>
      <c r="C26" s="318"/>
      <c r="D26" s="318"/>
      <c r="E26" s="318"/>
      <c r="F26" s="318"/>
      <c r="G26" s="318"/>
    </row>
    <row r="27" spans="1:9" ht="15">
      <c r="A27" s="48" t="s">
        <v>88</v>
      </c>
      <c r="B27" s="48"/>
      <c r="C27" s="48"/>
      <c r="D27" s="48"/>
      <c r="E27" s="48"/>
      <c r="F27" s="48"/>
      <c r="G27" s="48"/>
      <c r="H27" s="40"/>
      <c r="I27" s="40"/>
    </row>
    <row r="28" spans="2:3" ht="12.75">
      <c r="B28" s="38"/>
      <c r="C28" s="38"/>
    </row>
    <row r="29" spans="2:3" ht="12.75">
      <c r="B29" s="39"/>
      <c r="C29" s="39"/>
    </row>
    <row r="30" spans="1:3" ht="12.75">
      <c r="A30" s="38"/>
      <c r="B30" s="41"/>
      <c r="C30" s="41"/>
    </row>
    <row r="31" spans="1:3" ht="12.75">
      <c r="A31" s="42"/>
      <c r="B31" s="42"/>
      <c r="C31" s="42"/>
    </row>
    <row r="32" spans="1:3" ht="12.75">
      <c r="A32" s="22"/>
      <c r="B32" s="22"/>
      <c r="C32" s="22"/>
    </row>
    <row r="33" spans="1:3" ht="12.75">
      <c r="A33" s="22"/>
      <c r="B33" s="22"/>
      <c r="C33" s="22"/>
    </row>
    <row r="34" spans="1:3" ht="12.75">
      <c r="A34" s="22"/>
      <c r="B34" s="22"/>
      <c r="C34" s="22"/>
    </row>
    <row r="35" spans="1:3" ht="12.75">
      <c r="A35" s="22"/>
      <c r="B35" s="22"/>
      <c r="C35" s="22"/>
    </row>
    <row r="36" spans="1:3" ht="12.75">
      <c r="A36" s="22"/>
      <c r="B36" s="22"/>
      <c r="C36" s="22"/>
    </row>
    <row r="37" spans="1:3" ht="12.75">
      <c r="A37" s="42"/>
      <c r="B37" s="42"/>
      <c r="C37" s="42"/>
    </row>
    <row r="38" spans="1:3" ht="12.75">
      <c r="A38" s="22"/>
      <c r="B38" s="22"/>
      <c r="C38" s="22"/>
    </row>
    <row r="39" spans="1:3" ht="12.75">
      <c r="A39" s="22"/>
      <c r="B39" s="22"/>
      <c r="C39" s="22"/>
    </row>
    <row r="40" spans="1:3" ht="12.75">
      <c r="A40" s="22"/>
      <c r="B40" s="22"/>
      <c r="C40" s="22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3" spans="1:3" ht="12.75">
      <c r="A43" s="22"/>
      <c r="B43" s="22"/>
      <c r="C43" s="22"/>
    </row>
    <row r="44" spans="1:3" ht="12.75">
      <c r="A44" s="22"/>
      <c r="B44" s="22"/>
      <c r="C44" s="22"/>
    </row>
    <row r="45" spans="1:3" ht="12.75">
      <c r="A45" s="22"/>
      <c r="B45" s="22"/>
      <c r="C45" s="22"/>
    </row>
    <row r="46" spans="1:3" ht="12.75">
      <c r="A46" s="22"/>
      <c r="B46" s="22"/>
      <c r="C46" s="22"/>
    </row>
    <row r="47" spans="1:3" ht="12.75">
      <c r="A47" s="22"/>
      <c r="B47" s="22"/>
      <c r="C47" s="22"/>
    </row>
    <row r="48" spans="1:3" ht="12.75">
      <c r="A48" s="42"/>
      <c r="B48" s="42"/>
      <c r="C48" s="42"/>
    </row>
    <row r="49" spans="1:3" ht="12.75">
      <c r="A49" s="22"/>
      <c r="B49" s="22"/>
      <c r="C49" s="22"/>
    </row>
    <row r="50" spans="1:3" ht="12.75">
      <c r="A50" s="23"/>
      <c r="B50" s="23"/>
      <c r="C50" s="23"/>
    </row>
    <row r="51" spans="1:3" ht="12.75">
      <c r="A51" s="23"/>
      <c r="B51" s="23"/>
      <c r="C51" s="23"/>
    </row>
    <row r="52" spans="1:3" ht="12.75">
      <c r="A52" s="23"/>
      <c r="B52" s="23"/>
      <c r="C52" s="23"/>
    </row>
    <row r="53" spans="1:3" ht="12.75">
      <c r="A53" s="23"/>
      <c r="B53" s="23"/>
      <c r="C53" s="23"/>
    </row>
    <row r="54" spans="1:3" ht="12.75">
      <c r="A54" s="23"/>
      <c r="B54" s="23"/>
      <c r="C54" s="23"/>
    </row>
    <row r="55" spans="1:3" ht="12.75">
      <c r="A55" s="23"/>
      <c r="B55" s="23"/>
      <c r="C55" s="23"/>
    </row>
    <row r="56" spans="1:3" ht="12.75">
      <c r="A56" s="23"/>
      <c r="B56" s="23"/>
      <c r="C56" s="23"/>
    </row>
    <row r="57" spans="1:3" ht="12.75">
      <c r="A57" s="22"/>
      <c r="B57" s="22"/>
      <c r="C57" s="22"/>
    </row>
    <row r="58" spans="1:3" ht="12.75">
      <c r="A58" s="22"/>
      <c r="B58" s="22"/>
      <c r="C58" s="22"/>
    </row>
    <row r="59" spans="1:3" ht="12.75">
      <c r="A59" s="22"/>
      <c r="B59" s="22"/>
      <c r="C59" s="22"/>
    </row>
    <row r="60" spans="1:3" ht="12.75">
      <c r="A60" s="22"/>
      <c r="B60" s="42"/>
      <c r="C60" s="42"/>
    </row>
    <row r="61" spans="1:3" ht="12.75">
      <c r="A61" s="22"/>
      <c r="B61" s="22"/>
      <c r="C61" s="22"/>
    </row>
    <row r="62" spans="1:3" ht="12.75">
      <c r="A62" s="22"/>
      <c r="B62" s="22"/>
      <c r="C62" s="22"/>
    </row>
    <row r="63" spans="1:3" ht="12.75">
      <c r="A63" s="22"/>
      <c r="B63" s="22"/>
      <c r="C63" s="22"/>
    </row>
    <row r="64" spans="1:3" ht="12.75">
      <c r="A64" s="22"/>
      <c r="B64" s="22"/>
      <c r="C64" s="22"/>
    </row>
    <row r="65" spans="1:3" ht="12.75">
      <c r="A65" s="22"/>
      <c r="B65" s="22"/>
      <c r="C65" s="22"/>
    </row>
    <row r="66" spans="1:3" ht="12.75">
      <c r="A66" s="22"/>
      <c r="B66" s="22"/>
      <c r="C66" s="22"/>
    </row>
    <row r="67" spans="1:3" ht="12.75">
      <c r="A67" s="22"/>
      <c r="B67" s="43"/>
      <c r="C67" s="43"/>
    </row>
    <row r="68" spans="2:3" ht="12.75">
      <c r="B68" s="44"/>
      <c r="C68" s="44"/>
    </row>
    <row r="69" spans="2:3" ht="12.75">
      <c r="B69" s="45"/>
      <c r="C69" s="46"/>
    </row>
  </sheetData>
  <sheetProtection/>
  <mergeCells count="7">
    <mergeCell ref="A4:G4"/>
    <mergeCell ref="A26:G26"/>
    <mergeCell ref="A16:J16"/>
    <mergeCell ref="A8:G8"/>
    <mergeCell ref="A9:G9"/>
    <mergeCell ref="A10:G10"/>
    <mergeCell ref="A6:G6"/>
  </mergeCells>
  <printOptions/>
  <pageMargins left="0.62992125984252" right="0.590551181102362" top="0.748031496062992" bottom="0.984251968503937" header="0.511811023622047" footer="0.511811023622047"/>
  <pageSetup horizontalDpi="600" verticalDpi="600" orientation="portrait" paperSize="9" scale="90" r:id="rId1"/>
  <headerFooter alignWithMargins="0">
    <oddFooter>&amp;R1/7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7"/>
  <sheetViews>
    <sheetView tabSelected="1" zoomScalePageLayoutView="0" workbookViewId="0" topLeftCell="A13">
      <selection activeCell="U35" sqref="U35"/>
    </sheetView>
  </sheetViews>
  <sheetFormatPr defaultColWidth="9.140625" defaultRowHeight="12.75"/>
  <cols>
    <col min="1" max="1" width="3.28125" style="158" customWidth="1"/>
    <col min="2" max="2" width="38.140625" style="158" customWidth="1"/>
    <col min="3" max="3" width="12.28125" style="229" customWidth="1"/>
    <col min="4" max="6" width="2.421875" style="158" customWidth="1"/>
    <col min="7" max="7" width="2.140625" style="158" customWidth="1"/>
    <col min="8" max="8" width="3.421875" style="158" customWidth="1"/>
    <col min="9" max="9" width="6.421875" style="158" customWidth="1"/>
    <col min="10" max="10" width="5.00390625" style="158" customWidth="1"/>
    <col min="11" max="11" width="2.7109375" style="158" customWidth="1"/>
    <col min="12" max="13" width="2.421875" style="158" customWidth="1"/>
    <col min="14" max="14" width="2.7109375" style="158" customWidth="1"/>
    <col min="15" max="15" width="3.57421875" style="158" customWidth="1"/>
    <col min="16" max="16" width="6.421875" style="158" customWidth="1"/>
    <col min="17" max="17" width="5.00390625" style="158" customWidth="1"/>
    <col min="18" max="18" width="11.28125" style="158" customWidth="1"/>
    <col min="19" max="19" width="7.57421875" style="158" customWidth="1"/>
    <col min="20" max="23" width="9.140625" style="158" customWidth="1"/>
    <col min="24" max="24" width="10.7109375" style="158" customWidth="1"/>
    <col min="25" max="16384" width="9.140625" style="158" customWidth="1"/>
  </cols>
  <sheetData>
    <row r="1" spans="1:3" ht="12.75">
      <c r="A1" s="397" t="s">
        <v>75</v>
      </c>
      <c r="B1" s="397"/>
      <c r="C1" s="397"/>
    </row>
    <row r="2" spans="1:3" ht="12.75">
      <c r="A2" s="397" t="s">
        <v>81</v>
      </c>
      <c r="B2" s="397"/>
      <c r="C2" s="397"/>
    </row>
    <row r="3" spans="1:19" ht="24" customHeight="1">
      <c r="A3" s="398" t="s">
        <v>21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159"/>
      <c r="R3" s="160"/>
      <c r="S3" s="160"/>
    </row>
    <row r="4" spans="1:20" ht="9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  <c r="R4" s="163"/>
      <c r="S4" s="163"/>
      <c r="T4" s="163"/>
    </row>
    <row r="5" spans="1:56" ht="12.75">
      <c r="A5" s="376" t="s">
        <v>82</v>
      </c>
      <c r="B5" s="376"/>
      <c r="C5" s="376"/>
      <c r="D5" s="376"/>
      <c r="E5" s="376"/>
      <c r="F5" s="376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4"/>
      <c r="R5" s="164"/>
      <c r="S5" s="164"/>
      <c r="T5" s="164"/>
      <c r="U5" s="164"/>
      <c r="V5" s="164"/>
      <c r="W5" s="164"/>
      <c r="X5" s="164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0"/>
      <c r="BD5" s="160"/>
    </row>
    <row r="6" spans="1:20" ht="12.75">
      <c r="A6" s="376" t="s">
        <v>83</v>
      </c>
      <c r="B6" s="376"/>
      <c r="C6" s="376"/>
      <c r="D6" s="376"/>
      <c r="E6" s="376"/>
      <c r="F6" s="376"/>
      <c r="G6" s="164"/>
      <c r="H6" s="164"/>
      <c r="I6" s="162"/>
      <c r="J6" s="162"/>
      <c r="K6" s="162"/>
      <c r="L6" s="164"/>
      <c r="M6" s="164"/>
      <c r="N6" s="164"/>
      <c r="O6" s="164"/>
      <c r="P6" s="164"/>
      <c r="Q6" s="165"/>
      <c r="R6" s="166"/>
      <c r="S6" s="166"/>
      <c r="T6" s="163"/>
    </row>
    <row r="7" spans="1:20" ht="12.75">
      <c r="A7" s="164" t="s">
        <v>84</v>
      </c>
      <c r="B7" s="164"/>
      <c r="C7" s="164"/>
      <c r="D7" s="164"/>
      <c r="E7" s="164"/>
      <c r="F7" s="164"/>
      <c r="G7" s="164"/>
      <c r="H7" s="164"/>
      <c r="L7" s="165"/>
      <c r="M7" s="165"/>
      <c r="N7" s="165"/>
      <c r="O7" s="165"/>
      <c r="P7" s="165"/>
      <c r="Q7" s="165"/>
      <c r="R7" s="166"/>
      <c r="S7" s="166"/>
      <c r="T7" s="163"/>
    </row>
    <row r="8" spans="1:20" ht="12.75">
      <c r="A8" s="397" t="s">
        <v>85</v>
      </c>
      <c r="B8" s="397"/>
      <c r="C8" s="397"/>
      <c r="D8" s="397"/>
      <c r="E8" s="397"/>
      <c r="F8" s="397"/>
      <c r="G8" s="165"/>
      <c r="H8" s="165"/>
      <c r="I8" s="165"/>
      <c r="J8" s="167"/>
      <c r="K8" s="167"/>
      <c r="L8" s="167"/>
      <c r="M8" s="167"/>
      <c r="N8" s="167"/>
      <c r="O8" s="167"/>
      <c r="P8" s="167"/>
      <c r="Q8" s="167"/>
      <c r="R8" s="165"/>
      <c r="S8" s="163"/>
      <c r="T8" s="163"/>
    </row>
    <row r="9" spans="1:20" ht="12.75">
      <c r="A9" s="397" t="s">
        <v>86</v>
      </c>
      <c r="B9" s="397"/>
      <c r="C9" s="397"/>
      <c r="D9" s="397"/>
      <c r="E9" s="397"/>
      <c r="F9" s="39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</row>
    <row r="10" spans="1:23" ht="12.75">
      <c r="A10" s="376" t="s">
        <v>87</v>
      </c>
      <c r="B10" s="376"/>
      <c r="C10" s="376"/>
      <c r="D10" s="376"/>
      <c r="E10" s="376"/>
      <c r="F10" s="376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314"/>
      <c r="T10" s="314"/>
      <c r="U10" s="315"/>
      <c r="V10" s="315"/>
      <c r="W10" s="315"/>
    </row>
    <row r="11" spans="1:23" ht="18.75" customHeight="1" thickBot="1">
      <c r="A11" s="375" t="s">
        <v>5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S11" s="315"/>
      <c r="T11" s="315"/>
      <c r="U11" s="316"/>
      <c r="V11" s="315"/>
      <c r="W11" s="315"/>
    </row>
    <row r="12" spans="1:23" ht="13.5" customHeight="1">
      <c r="A12" s="361" t="s">
        <v>15</v>
      </c>
      <c r="B12" s="367" t="s">
        <v>6</v>
      </c>
      <c r="C12" s="361" t="s">
        <v>288</v>
      </c>
      <c r="D12" s="353" t="s">
        <v>7</v>
      </c>
      <c r="E12" s="354"/>
      <c r="F12" s="354"/>
      <c r="G12" s="354"/>
      <c r="H12" s="354"/>
      <c r="I12" s="354"/>
      <c r="J12" s="355"/>
      <c r="K12" s="353" t="s">
        <v>8</v>
      </c>
      <c r="L12" s="354"/>
      <c r="M12" s="354"/>
      <c r="N12" s="354"/>
      <c r="O12" s="354"/>
      <c r="P12" s="354"/>
      <c r="Q12" s="355"/>
      <c r="S12" s="315"/>
      <c r="T12" s="315"/>
      <c r="U12" s="315"/>
      <c r="V12" s="315"/>
      <c r="W12" s="315"/>
    </row>
    <row r="13" spans="1:23" ht="12.75" customHeight="1">
      <c r="A13" s="362"/>
      <c r="B13" s="368"/>
      <c r="C13" s="362"/>
      <c r="D13" s="379" t="s">
        <v>9</v>
      </c>
      <c r="E13" s="346" t="s">
        <v>10</v>
      </c>
      <c r="F13" s="346" t="s">
        <v>11</v>
      </c>
      <c r="G13" s="346" t="s">
        <v>12</v>
      </c>
      <c r="H13" s="346" t="s">
        <v>41</v>
      </c>
      <c r="I13" s="370" t="s">
        <v>16</v>
      </c>
      <c r="J13" s="377" t="s">
        <v>17</v>
      </c>
      <c r="K13" s="379" t="s">
        <v>9</v>
      </c>
      <c r="L13" s="346" t="s">
        <v>10</v>
      </c>
      <c r="M13" s="346" t="s">
        <v>11</v>
      </c>
      <c r="N13" s="346" t="s">
        <v>12</v>
      </c>
      <c r="O13" s="346" t="s">
        <v>41</v>
      </c>
      <c r="P13" s="370" t="s">
        <v>16</v>
      </c>
      <c r="Q13" s="377" t="s">
        <v>17</v>
      </c>
      <c r="S13" s="315"/>
      <c r="T13" s="315"/>
      <c r="U13" s="315"/>
      <c r="V13" s="315"/>
      <c r="W13" s="315"/>
    </row>
    <row r="14" spans="1:23" ht="13.5" thickBot="1">
      <c r="A14" s="363"/>
      <c r="B14" s="369"/>
      <c r="C14" s="378"/>
      <c r="D14" s="349"/>
      <c r="E14" s="347"/>
      <c r="F14" s="333"/>
      <c r="G14" s="333"/>
      <c r="H14" s="333"/>
      <c r="I14" s="351"/>
      <c r="J14" s="345"/>
      <c r="K14" s="349"/>
      <c r="L14" s="333"/>
      <c r="M14" s="347"/>
      <c r="N14" s="333"/>
      <c r="O14" s="333"/>
      <c r="P14" s="351"/>
      <c r="Q14" s="345"/>
      <c r="S14" s="315"/>
      <c r="T14" s="315"/>
      <c r="U14" s="315" t="s">
        <v>9</v>
      </c>
      <c r="V14" s="315" t="s">
        <v>148</v>
      </c>
      <c r="W14" s="315"/>
    </row>
    <row r="15" spans="1:23" ht="12.75">
      <c r="A15" s="169">
        <v>1</v>
      </c>
      <c r="B15" s="170" t="s">
        <v>92</v>
      </c>
      <c r="C15" s="171" t="s">
        <v>93</v>
      </c>
      <c r="D15" s="172">
        <v>2</v>
      </c>
      <c r="E15" s="172"/>
      <c r="F15" s="172">
        <v>2</v>
      </c>
      <c r="G15" s="172"/>
      <c r="H15" s="173">
        <f>25*J15-SUM(D15:F15)*14-3</f>
        <v>66</v>
      </c>
      <c r="I15" s="172" t="s">
        <v>179</v>
      </c>
      <c r="J15" s="174">
        <v>5</v>
      </c>
      <c r="K15" s="175"/>
      <c r="L15" s="172"/>
      <c r="M15" s="172"/>
      <c r="N15" s="172"/>
      <c r="O15" s="172"/>
      <c r="P15" s="172"/>
      <c r="Q15" s="176"/>
      <c r="S15" s="315"/>
      <c r="T15" s="315" t="s">
        <v>98</v>
      </c>
      <c r="U15" s="315">
        <f>SUM(D15,D16,D17,D18,K23,K24,K25,K26)</f>
        <v>15</v>
      </c>
      <c r="V15" s="315">
        <f>SUM(F15,F16,F17,F18,M23,M24,M25,M26)</f>
        <v>15</v>
      </c>
      <c r="W15" s="315"/>
    </row>
    <row r="16" spans="1:23" ht="12.75">
      <c r="A16" s="177">
        <v>2</v>
      </c>
      <c r="B16" s="178" t="s">
        <v>96</v>
      </c>
      <c r="C16" s="179" t="s">
        <v>162</v>
      </c>
      <c r="D16" s="180">
        <v>2</v>
      </c>
      <c r="E16" s="181"/>
      <c r="F16" s="181">
        <v>2</v>
      </c>
      <c r="G16" s="182"/>
      <c r="H16" s="182">
        <f aca="true" t="shared" si="0" ref="H16:H21">25*J16-SUM(D16:F16)*14-3</f>
        <v>66</v>
      </c>
      <c r="I16" s="182" t="s">
        <v>179</v>
      </c>
      <c r="J16" s="183">
        <v>5</v>
      </c>
      <c r="K16" s="180"/>
      <c r="L16" s="181"/>
      <c r="M16" s="181"/>
      <c r="N16" s="181"/>
      <c r="O16" s="181"/>
      <c r="P16" s="181"/>
      <c r="Q16" s="184"/>
      <c r="S16" s="315"/>
      <c r="T16" s="315" t="s">
        <v>107</v>
      </c>
      <c r="U16" s="315">
        <f>SUM(K27,K44)</f>
        <v>3</v>
      </c>
      <c r="V16" s="315">
        <f>SUM(M27,M44)</f>
        <v>3</v>
      </c>
      <c r="W16" s="315"/>
    </row>
    <row r="17" spans="1:23" ht="12.75">
      <c r="A17" s="177">
        <v>3</v>
      </c>
      <c r="B17" s="185" t="s">
        <v>94</v>
      </c>
      <c r="C17" s="179" t="s">
        <v>95</v>
      </c>
      <c r="D17" s="186">
        <v>2</v>
      </c>
      <c r="E17" s="186"/>
      <c r="F17" s="186">
        <v>2</v>
      </c>
      <c r="G17" s="181"/>
      <c r="H17" s="182">
        <f t="shared" si="0"/>
        <v>66</v>
      </c>
      <c r="I17" s="182" t="s">
        <v>179</v>
      </c>
      <c r="J17" s="183">
        <v>5</v>
      </c>
      <c r="K17" s="180"/>
      <c r="L17" s="181"/>
      <c r="M17" s="181"/>
      <c r="N17" s="181"/>
      <c r="O17" s="181"/>
      <c r="P17" s="181"/>
      <c r="Q17" s="184"/>
      <c r="S17" s="315"/>
      <c r="T17" s="315" t="s">
        <v>132</v>
      </c>
      <c r="U17" s="315">
        <f>SUM(D42)</f>
        <v>1</v>
      </c>
      <c r="V17" s="315">
        <f>SUM(F42)</f>
        <v>1</v>
      </c>
      <c r="W17" s="315"/>
    </row>
    <row r="18" spans="1:23" ht="12.75">
      <c r="A18" s="177">
        <v>4</v>
      </c>
      <c r="B18" s="187" t="s">
        <v>104</v>
      </c>
      <c r="C18" s="179" t="s">
        <v>163</v>
      </c>
      <c r="D18" s="186">
        <v>2</v>
      </c>
      <c r="E18" s="186"/>
      <c r="F18" s="186">
        <v>2</v>
      </c>
      <c r="G18" s="186"/>
      <c r="H18" s="182">
        <f t="shared" si="0"/>
        <v>66</v>
      </c>
      <c r="I18" s="182" t="s">
        <v>179</v>
      </c>
      <c r="J18" s="183">
        <v>5</v>
      </c>
      <c r="K18" s="188"/>
      <c r="L18" s="186"/>
      <c r="M18" s="186"/>
      <c r="N18" s="186"/>
      <c r="O18" s="186"/>
      <c r="P18" s="186"/>
      <c r="Q18" s="189"/>
      <c r="S18" s="315"/>
      <c r="T18" s="315" t="s">
        <v>114</v>
      </c>
      <c r="U18" s="315">
        <f>SUM(D19,D20,K28)</f>
        <v>4</v>
      </c>
      <c r="V18" s="315">
        <f>SUM(F19,E20,E21,F22,L28,L29,M30)</f>
        <v>14</v>
      </c>
      <c r="W18" s="315"/>
    </row>
    <row r="19" spans="1:23" ht="12.75">
      <c r="A19" s="177">
        <v>5</v>
      </c>
      <c r="B19" s="187" t="s">
        <v>124</v>
      </c>
      <c r="C19" s="190" t="s">
        <v>164</v>
      </c>
      <c r="D19" s="186">
        <v>1</v>
      </c>
      <c r="E19" s="186"/>
      <c r="F19" s="186">
        <v>2</v>
      </c>
      <c r="G19" s="186"/>
      <c r="H19" s="182">
        <f t="shared" si="0"/>
        <v>30</v>
      </c>
      <c r="I19" s="182" t="s">
        <v>9</v>
      </c>
      <c r="J19" s="183">
        <v>3</v>
      </c>
      <c r="K19" s="188"/>
      <c r="L19" s="186"/>
      <c r="M19" s="186"/>
      <c r="N19" s="186"/>
      <c r="O19" s="186"/>
      <c r="P19" s="186"/>
      <c r="Q19" s="189"/>
      <c r="S19" s="315"/>
      <c r="T19" s="315"/>
      <c r="U19" s="315"/>
      <c r="V19" s="315"/>
      <c r="W19" s="315"/>
    </row>
    <row r="20" spans="1:23" ht="21">
      <c r="A20" s="177">
        <v>6</v>
      </c>
      <c r="B20" s="191" t="s">
        <v>126</v>
      </c>
      <c r="C20" s="190" t="s">
        <v>165</v>
      </c>
      <c r="D20" s="186">
        <v>1</v>
      </c>
      <c r="E20" s="186">
        <v>2</v>
      </c>
      <c r="F20" s="186"/>
      <c r="G20" s="186"/>
      <c r="H20" s="182">
        <f t="shared" si="0"/>
        <v>30</v>
      </c>
      <c r="I20" s="182" t="s">
        <v>9</v>
      </c>
      <c r="J20" s="183">
        <v>3</v>
      </c>
      <c r="K20" s="188"/>
      <c r="L20" s="186"/>
      <c r="M20" s="186"/>
      <c r="N20" s="186"/>
      <c r="O20" s="186"/>
      <c r="P20" s="186"/>
      <c r="Q20" s="189"/>
      <c r="S20" s="315"/>
      <c r="T20" s="315"/>
      <c r="U20" s="315"/>
      <c r="V20" s="315"/>
      <c r="W20" s="315"/>
    </row>
    <row r="21" spans="1:23" s="197" customFormat="1" ht="12.75">
      <c r="A21" s="177">
        <v>7</v>
      </c>
      <c r="B21" s="192" t="s">
        <v>115</v>
      </c>
      <c r="C21" s="190" t="s">
        <v>166</v>
      </c>
      <c r="D21" s="186"/>
      <c r="E21" s="186">
        <v>2</v>
      </c>
      <c r="F21" s="193"/>
      <c r="G21" s="193"/>
      <c r="H21" s="182">
        <f t="shared" si="0"/>
        <v>19</v>
      </c>
      <c r="I21" s="182" t="s">
        <v>9</v>
      </c>
      <c r="J21" s="183">
        <v>2</v>
      </c>
      <c r="K21" s="194"/>
      <c r="L21" s="195"/>
      <c r="M21" s="195"/>
      <c r="N21" s="195"/>
      <c r="O21" s="195"/>
      <c r="P21" s="195"/>
      <c r="Q21" s="196"/>
      <c r="S21" s="315"/>
      <c r="T21" s="315"/>
      <c r="U21" s="315"/>
      <c r="V21" s="315"/>
      <c r="W21" s="315"/>
    </row>
    <row r="22" spans="1:23" ht="13.5" thickBot="1">
      <c r="A22" s="198">
        <v>8</v>
      </c>
      <c r="B22" s="199" t="s">
        <v>283</v>
      </c>
      <c r="C22" s="200" t="s">
        <v>167</v>
      </c>
      <c r="D22" s="201"/>
      <c r="E22" s="201"/>
      <c r="F22" s="202">
        <v>2</v>
      </c>
      <c r="G22" s="202"/>
      <c r="H22" s="202">
        <v>19</v>
      </c>
      <c r="I22" s="202" t="s">
        <v>9</v>
      </c>
      <c r="J22" s="203" t="s">
        <v>286</v>
      </c>
      <c r="K22" s="204"/>
      <c r="L22" s="202"/>
      <c r="M22" s="202"/>
      <c r="N22" s="202"/>
      <c r="O22" s="202"/>
      <c r="P22" s="202"/>
      <c r="Q22" s="205"/>
      <c r="S22" s="315"/>
      <c r="T22" s="315"/>
      <c r="U22" s="315"/>
      <c r="V22" s="315"/>
      <c r="W22" s="315"/>
    </row>
    <row r="23" spans="1:23" ht="12.75">
      <c r="A23" s="206">
        <v>9</v>
      </c>
      <c r="B23" s="192" t="s">
        <v>97</v>
      </c>
      <c r="C23" s="207" t="s">
        <v>168</v>
      </c>
      <c r="D23" s="186"/>
      <c r="E23" s="186"/>
      <c r="F23" s="193"/>
      <c r="G23" s="193"/>
      <c r="H23" s="193"/>
      <c r="I23" s="193"/>
      <c r="J23" s="208"/>
      <c r="K23" s="175">
        <v>2</v>
      </c>
      <c r="L23" s="209"/>
      <c r="M23" s="209">
        <v>2</v>
      </c>
      <c r="N23" s="209"/>
      <c r="O23" s="173">
        <f>25*Q23-SUM(K23:M23)*14-3</f>
        <v>66</v>
      </c>
      <c r="P23" s="209" t="s">
        <v>179</v>
      </c>
      <c r="Q23" s="176">
        <v>5</v>
      </c>
      <c r="S23" s="315"/>
      <c r="T23" s="315"/>
      <c r="U23" s="315"/>
      <c r="V23" s="315"/>
      <c r="W23" s="315"/>
    </row>
    <row r="24" spans="1:17" ht="12.75">
      <c r="A24" s="177">
        <v>10</v>
      </c>
      <c r="B24" s="185" t="s">
        <v>100</v>
      </c>
      <c r="C24" s="179" t="s">
        <v>169</v>
      </c>
      <c r="D24" s="181"/>
      <c r="E24" s="181"/>
      <c r="F24" s="182"/>
      <c r="G24" s="182"/>
      <c r="H24" s="182"/>
      <c r="I24" s="182"/>
      <c r="J24" s="183"/>
      <c r="K24" s="180">
        <v>2</v>
      </c>
      <c r="L24" s="182"/>
      <c r="M24" s="182">
        <v>2</v>
      </c>
      <c r="N24" s="182"/>
      <c r="O24" s="210">
        <f aca="true" t="shared" si="1" ref="O24:O29">25*Q24-SUM(K24:M24)*14-3</f>
        <v>66</v>
      </c>
      <c r="P24" s="182" t="s">
        <v>179</v>
      </c>
      <c r="Q24" s="184">
        <v>5</v>
      </c>
    </row>
    <row r="25" spans="1:17" ht="12.75">
      <c r="A25" s="177">
        <v>11</v>
      </c>
      <c r="B25" s="185" t="s">
        <v>99</v>
      </c>
      <c r="C25" s="179" t="s">
        <v>170</v>
      </c>
      <c r="D25" s="181"/>
      <c r="E25" s="181"/>
      <c r="F25" s="182"/>
      <c r="G25" s="182"/>
      <c r="H25" s="182"/>
      <c r="I25" s="182"/>
      <c r="J25" s="183"/>
      <c r="K25" s="180">
        <v>2</v>
      </c>
      <c r="L25" s="182"/>
      <c r="M25" s="182">
        <v>2</v>
      </c>
      <c r="N25" s="182"/>
      <c r="O25" s="210">
        <f t="shared" si="1"/>
        <v>41</v>
      </c>
      <c r="P25" s="182" t="s">
        <v>179</v>
      </c>
      <c r="Q25" s="184">
        <v>4</v>
      </c>
    </row>
    <row r="26" spans="1:17" ht="12.75">
      <c r="A26" s="177">
        <v>12</v>
      </c>
      <c r="B26" s="185" t="s">
        <v>101</v>
      </c>
      <c r="C26" s="179" t="s">
        <v>171</v>
      </c>
      <c r="D26" s="181"/>
      <c r="E26" s="181"/>
      <c r="F26" s="182"/>
      <c r="G26" s="182"/>
      <c r="H26" s="182"/>
      <c r="I26" s="182"/>
      <c r="J26" s="183"/>
      <c r="K26" s="180">
        <v>1</v>
      </c>
      <c r="L26" s="182"/>
      <c r="M26" s="182">
        <v>1</v>
      </c>
      <c r="N26" s="182"/>
      <c r="O26" s="210">
        <f t="shared" si="1"/>
        <v>44</v>
      </c>
      <c r="P26" s="182" t="s">
        <v>179</v>
      </c>
      <c r="Q26" s="184">
        <v>3</v>
      </c>
    </row>
    <row r="27" spans="1:17" ht="12.75">
      <c r="A27" s="177">
        <v>13</v>
      </c>
      <c r="B27" s="185" t="s">
        <v>113</v>
      </c>
      <c r="C27" s="179" t="s">
        <v>172</v>
      </c>
      <c r="D27" s="181"/>
      <c r="E27" s="181"/>
      <c r="F27" s="182"/>
      <c r="G27" s="182"/>
      <c r="H27" s="182"/>
      <c r="I27" s="182"/>
      <c r="J27" s="183"/>
      <c r="K27" s="180">
        <v>2</v>
      </c>
      <c r="L27" s="182"/>
      <c r="M27" s="182">
        <v>2</v>
      </c>
      <c r="N27" s="182"/>
      <c r="O27" s="210">
        <f t="shared" si="1"/>
        <v>41</v>
      </c>
      <c r="P27" s="182" t="s">
        <v>179</v>
      </c>
      <c r="Q27" s="184">
        <v>4</v>
      </c>
    </row>
    <row r="28" spans="1:17" ht="12.75">
      <c r="A28" s="177">
        <v>14</v>
      </c>
      <c r="B28" s="185" t="s">
        <v>125</v>
      </c>
      <c r="C28" s="179" t="s">
        <v>173</v>
      </c>
      <c r="D28" s="181"/>
      <c r="E28" s="181"/>
      <c r="F28" s="182"/>
      <c r="G28" s="182"/>
      <c r="H28" s="182"/>
      <c r="I28" s="182"/>
      <c r="J28" s="183"/>
      <c r="K28" s="180">
        <v>2</v>
      </c>
      <c r="L28" s="182">
        <v>2</v>
      </c>
      <c r="M28" s="182"/>
      <c r="N28" s="182"/>
      <c r="O28" s="210">
        <f t="shared" si="1"/>
        <v>16</v>
      </c>
      <c r="P28" s="182" t="s">
        <v>9</v>
      </c>
      <c r="Q28" s="184">
        <v>3</v>
      </c>
    </row>
    <row r="29" spans="1:17" ht="12.75">
      <c r="A29" s="177">
        <v>15</v>
      </c>
      <c r="B29" s="192" t="s">
        <v>116</v>
      </c>
      <c r="C29" s="179" t="s">
        <v>174</v>
      </c>
      <c r="D29" s="181"/>
      <c r="E29" s="181"/>
      <c r="F29" s="182"/>
      <c r="G29" s="182"/>
      <c r="H29" s="182"/>
      <c r="I29" s="182"/>
      <c r="J29" s="183"/>
      <c r="K29" s="180"/>
      <c r="L29" s="182">
        <v>2</v>
      </c>
      <c r="M29" s="182"/>
      <c r="N29" s="182"/>
      <c r="O29" s="210">
        <f t="shared" si="1"/>
        <v>19</v>
      </c>
      <c r="P29" s="182" t="s">
        <v>9</v>
      </c>
      <c r="Q29" s="184">
        <v>2</v>
      </c>
    </row>
    <row r="30" spans="1:17" ht="12.75">
      <c r="A30" s="177">
        <v>16</v>
      </c>
      <c r="B30" s="185" t="s">
        <v>284</v>
      </c>
      <c r="C30" s="179" t="s">
        <v>175</v>
      </c>
      <c r="D30" s="181"/>
      <c r="E30" s="181"/>
      <c r="F30" s="182"/>
      <c r="G30" s="182"/>
      <c r="H30" s="182"/>
      <c r="I30" s="182"/>
      <c r="J30" s="183"/>
      <c r="K30" s="180"/>
      <c r="L30" s="182"/>
      <c r="M30" s="182">
        <v>2</v>
      </c>
      <c r="N30" s="182"/>
      <c r="O30" s="210">
        <v>19</v>
      </c>
      <c r="P30" s="182" t="s">
        <v>9</v>
      </c>
      <c r="Q30" s="184" t="s">
        <v>286</v>
      </c>
    </row>
    <row r="31" spans="1:17" ht="13.5" thickBot="1">
      <c r="A31" s="177">
        <v>17</v>
      </c>
      <c r="B31" s="185" t="s">
        <v>285</v>
      </c>
      <c r="C31" s="179" t="s">
        <v>176</v>
      </c>
      <c r="D31" s="181"/>
      <c r="E31" s="202"/>
      <c r="F31" s="202"/>
      <c r="G31" s="202"/>
      <c r="H31" s="202"/>
      <c r="I31" s="202"/>
      <c r="J31" s="203"/>
      <c r="K31" s="405">
        <v>260</v>
      </c>
      <c r="L31" s="406"/>
      <c r="M31" s="406"/>
      <c r="N31" s="406"/>
      <c r="O31" s="407"/>
      <c r="P31" s="202" t="s">
        <v>9</v>
      </c>
      <c r="Q31" s="205">
        <v>2</v>
      </c>
    </row>
    <row r="32" spans="1:17" ht="12.75">
      <c r="A32" s="389" t="s">
        <v>23</v>
      </c>
      <c r="B32" s="390"/>
      <c r="C32" s="391"/>
      <c r="D32" s="211">
        <f>SUM(D15:D31)</f>
        <v>10</v>
      </c>
      <c r="E32" s="212">
        <f>SUM(E15:E31)</f>
        <v>4</v>
      </c>
      <c r="F32" s="212">
        <f>SUM(F15:F31)</f>
        <v>12</v>
      </c>
      <c r="G32" s="212">
        <f>SUM(G15:G31)</f>
        <v>0</v>
      </c>
      <c r="H32" s="342">
        <f>SUM(H15:H31)</f>
        <v>362</v>
      </c>
      <c r="I32" s="338" t="s">
        <v>271</v>
      </c>
      <c r="J32" s="385" t="s">
        <v>180</v>
      </c>
      <c r="K32" s="213">
        <f>SUM(K23:K30)</f>
        <v>11</v>
      </c>
      <c r="L32" s="214">
        <f>SUM(L15:L31)</f>
        <v>4</v>
      </c>
      <c r="M32" s="214">
        <f>SUM(M15:M31)</f>
        <v>11</v>
      </c>
      <c r="N32" s="215">
        <f>SUM(N15:N31)</f>
        <v>0</v>
      </c>
      <c r="O32" s="352">
        <f>SUM(O15:O31)</f>
        <v>312</v>
      </c>
      <c r="P32" s="402" t="s">
        <v>272</v>
      </c>
      <c r="Q32" s="366" t="s">
        <v>180</v>
      </c>
    </row>
    <row r="33" spans="1:17" ht="13.5" thickBot="1">
      <c r="A33" s="392"/>
      <c r="B33" s="393"/>
      <c r="C33" s="394"/>
      <c r="D33" s="386">
        <f>SUM(D32:G32)</f>
        <v>26</v>
      </c>
      <c r="E33" s="387"/>
      <c r="F33" s="387"/>
      <c r="G33" s="388"/>
      <c r="H33" s="343"/>
      <c r="I33" s="339"/>
      <c r="J33" s="331"/>
      <c r="K33" s="386">
        <f>SUM(K32:N32)</f>
        <v>26</v>
      </c>
      <c r="L33" s="387"/>
      <c r="M33" s="387"/>
      <c r="N33" s="388"/>
      <c r="O33" s="343"/>
      <c r="P33" s="339"/>
      <c r="Q33" s="331"/>
    </row>
    <row r="34" spans="1:17" ht="12.75">
      <c r="A34" s="216"/>
      <c r="B34" s="216"/>
      <c r="C34" s="216"/>
      <c r="D34" s="217"/>
      <c r="E34" s="217"/>
      <c r="F34" s="217"/>
      <c r="G34" s="217"/>
      <c r="H34" s="216"/>
      <c r="I34" s="218"/>
      <c r="J34" s="217"/>
      <c r="K34" s="217"/>
      <c r="L34" s="217"/>
      <c r="M34" s="217"/>
      <c r="N34" s="217"/>
      <c r="O34" s="216"/>
      <c r="P34" s="218"/>
      <c r="Q34" s="217"/>
    </row>
    <row r="35" spans="1:17" ht="25.5" customHeight="1">
      <c r="A35" s="326" t="s">
        <v>282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</row>
    <row r="36" spans="1:17" ht="12.75">
      <c r="A36" s="327" t="s">
        <v>287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217"/>
    </row>
    <row r="37" spans="1:17" s="34" customFormat="1" ht="13.5" customHeight="1">
      <c r="A37" s="459" t="s">
        <v>323</v>
      </c>
      <c r="B37" s="459"/>
      <c r="C37" s="459"/>
      <c r="D37" s="459"/>
      <c r="E37" s="459"/>
      <c r="F37" s="460"/>
      <c r="G37" s="459"/>
      <c r="H37" s="459"/>
      <c r="I37" s="459"/>
      <c r="J37" s="459"/>
      <c r="K37" s="459"/>
      <c r="L37" s="459"/>
      <c r="M37" s="459"/>
      <c r="N37" s="459"/>
      <c r="O37" s="459"/>
      <c r="P37" s="461"/>
      <c r="Q37" s="462"/>
    </row>
    <row r="38" spans="1:17" ht="13.5" thickBot="1">
      <c r="A38" s="27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217"/>
    </row>
    <row r="39" spans="1:17" ht="12.75" customHeight="1">
      <c r="A39" s="361" t="s">
        <v>15</v>
      </c>
      <c r="B39" s="367" t="s">
        <v>13</v>
      </c>
      <c r="C39" s="361" t="s">
        <v>288</v>
      </c>
      <c r="D39" s="353" t="s">
        <v>7</v>
      </c>
      <c r="E39" s="354"/>
      <c r="F39" s="354"/>
      <c r="G39" s="354"/>
      <c r="H39" s="354"/>
      <c r="I39" s="354"/>
      <c r="J39" s="355"/>
      <c r="K39" s="353" t="s">
        <v>8</v>
      </c>
      <c r="L39" s="354"/>
      <c r="M39" s="354"/>
      <c r="N39" s="354"/>
      <c r="O39" s="354"/>
      <c r="P39" s="354"/>
      <c r="Q39" s="355"/>
    </row>
    <row r="40" spans="1:17" ht="12.75">
      <c r="A40" s="362"/>
      <c r="B40" s="368"/>
      <c r="C40" s="362"/>
      <c r="D40" s="348" t="s">
        <v>9</v>
      </c>
      <c r="E40" s="332" t="s">
        <v>10</v>
      </c>
      <c r="F40" s="332" t="s">
        <v>11</v>
      </c>
      <c r="G40" s="346" t="s">
        <v>12</v>
      </c>
      <c r="H40" s="332" t="s">
        <v>41</v>
      </c>
      <c r="I40" s="350" t="s">
        <v>16</v>
      </c>
      <c r="J40" s="344" t="s">
        <v>17</v>
      </c>
      <c r="K40" s="348" t="s">
        <v>9</v>
      </c>
      <c r="L40" s="332" t="s">
        <v>10</v>
      </c>
      <c r="M40" s="332" t="s">
        <v>11</v>
      </c>
      <c r="N40" s="346" t="s">
        <v>12</v>
      </c>
      <c r="O40" s="332" t="s">
        <v>41</v>
      </c>
      <c r="P40" s="350" t="s">
        <v>16</v>
      </c>
      <c r="Q40" s="344" t="s">
        <v>17</v>
      </c>
    </row>
    <row r="41" spans="1:17" ht="11.25" customHeight="1" thickBot="1">
      <c r="A41" s="363"/>
      <c r="B41" s="369"/>
      <c r="C41" s="378"/>
      <c r="D41" s="349"/>
      <c r="E41" s="333"/>
      <c r="F41" s="333"/>
      <c r="G41" s="347"/>
      <c r="H41" s="333"/>
      <c r="I41" s="351"/>
      <c r="J41" s="345"/>
      <c r="K41" s="349"/>
      <c r="L41" s="333"/>
      <c r="M41" s="333"/>
      <c r="N41" s="347"/>
      <c r="O41" s="333"/>
      <c r="P41" s="351"/>
      <c r="Q41" s="345"/>
    </row>
    <row r="42" spans="1:17" ht="12" customHeight="1">
      <c r="A42" s="219">
        <v>18</v>
      </c>
      <c r="B42" s="220" t="s">
        <v>252</v>
      </c>
      <c r="C42" s="169" t="s">
        <v>177</v>
      </c>
      <c r="D42" s="399">
        <v>1</v>
      </c>
      <c r="E42" s="342"/>
      <c r="F42" s="342">
        <v>1</v>
      </c>
      <c r="G42" s="342"/>
      <c r="H42" s="342">
        <f>25*J42-SUM(D42:F43)*14-3</f>
        <v>19</v>
      </c>
      <c r="I42" s="412" t="s">
        <v>9</v>
      </c>
      <c r="J42" s="395">
        <v>2</v>
      </c>
      <c r="K42" s="399"/>
      <c r="L42" s="342"/>
      <c r="M42" s="342"/>
      <c r="N42" s="342"/>
      <c r="O42" s="342"/>
      <c r="P42" s="342"/>
      <c r="Q42" s="334"/>
    </row>
    <row r="43" spans="1:17" ht="12.75" customHeight="1" thickBot="1">
      <c r="A43" s="221">
        <v>19</v>
      </c>
      <c r="B43" s="222" t="s">
        <v>270</v>
      </c>
      <c r="C43" s="223" t="s">
        <v>178</v>
      </c>
      <c r="D43" s="384"/>
      <c r="E43" s="343"/>
      <c r="F43" s="343"/>
      <c r="G43" s="343"/>
      <c r="H43" s="343"/>
      <c r="I43" s="341"/>
      <c r="J43" s="396"/>
      <c r="K43" s="384"/>
      <c r="L43" s="343"/>
      <c r="M43" s="343"/>
      <c r="N43" s="343"/>
      <c r="O43" s="343"/>
      <c r="P43" s="343"/>
      <c r="Q43" s="335"/>
    </row>
    <row r="44" spans="1:17" ht="12" customHeight="1">
      <c r="A44" s="224">
        <v>20</v>
      </c>
      <c r="B44" s="192" t="s">
        <v>253</v>
      </c>
      <c r="C44" s="206" t="s">
        <v>246</v>
      </c>
      <c r="D44" s="383"/>
      <c r="E44" s="352"/>
      <c r="F44" s="352"/>
      <c r="G44" s="352"/>
      <c r="H44" s="352"/>
      <c r="I44" s="352"/>
      <c r="J44" s="371"/>
      <c r="K44" s="413">
        <v>1</v>
      </c>
      <c r="L44" s="225"/>
      <c r="M44" s="340">
        <v>1</v>
      </c>
      <c r="N44" s="225"/>
      <c r="O44" s="352">
        <f>25*Q44-SUM(K44:M45)*14-3</f>
        <v>19</v>
      </c>
      <c r="P44" s="340" t="s">
        <v>9</v>
      </c>
      <c r="Q44" s="400">
        <v>2</v>
      </c>
    </row>
    <row r="45" spans="1:17" ht="12.75" customHeight="1" thickBot="1">
      <c r="A45" s="221">
        <v>21</v>
      </c>
      <c r="B45" s="222" t="s">
        <v>254</v>
      </c>
      <c r="C45" s="179" t="s">
        <v>247</v>
      </c>
      <c r="D45" s="384"/>
      <c r="E45" s="343"/>
      <c r="F45" s="343"/>
      <c r="G45" s="343"/>
      <c r="H45" s="343"/>
      <c r="I45" s="343"/>
      <c r="J45" s="335"/>
      <c r="K45" s="414"/>
      <c r="L45" s="226"/>
      <c r="M45" s="341"/>
      <c r="N45" s="226"/>
      <c r="O45" s="343"/>
      <c r="P45" s="341"/>
      <c r="Q45" s="401"/>
    </row>
    <row r="46" spans="1:17" ht="12.75" customHeight="1">
      <c r="A46" s="389" t="s">
        <v>24</v>
      </c>
      <c r="B46" s="390"/>
      <c r="C46" s="391"/>
      <c r="D46" s="227">
        <f>SUM(D42:D45)</f>
        <v>1</v>
      </c>
      <c r="E46" s="173">
        <f>SUM(E42:E45)</f>
        <v>0</v>
      </c>
      <c r="F46" s="173">
        <f>SUM(F42:F45)</f>
        <v>1</v>
      </c>
      <c r="G46" s="228">
        <f>SUM(G42:G45)</f>
        <v>0</v>
      </c>
      <c r="H46" s="342">
        <f>SUM(H42:H45)</f>
        <v>19</v>
      </c>
      <c r="I46" s="342" t="s">
        <v>273</v>
      </c>
      <c r="J46" s="330">
        <f aca="true" t="shared" si="2" ref="J46:O46">SUM(J42:J45)</f>
        <v>2</v>
      </c>
      <c r="K46" s="227">
        <f t="shared" si="2"/>
        <v>1</v>
      </c>
      <c r="L46" s="228">
        <f t="shared" si="2"/>
        <v>0</v>
      </c>
      <c r="M46" s="228">
        <f t="shared" si="2"/>
        <v>1</v>
      </c>
      <c r="N46" s="228">
        <f t="shared" si="2"/>
        <v>0</v>
      </c>
      <c r="O46" s="403">
        <f t="shared" si="2"/>
        <v>19</v>
      </c>
      <c r="P46" s="342" t="s">
        <v>273</v>
      </c>
      <c r="Q46" s="330">
        <f>SUM(Q42:Q45)</f>
        <v>2</v>
      </c>
    </row>
    <row r="47" spans="1:17" ht="12.75" customHeight="1" thickBot="1">
      <c r="A47" s="392"/>
      <c r="B47" s="393"/>
      <c r="C47" s="394"/>
      <c r="D47" s="386">
        <f>SUM(D46:G46)</f>
        <v>2</v>
      </c>
      <c r="E47" s="387"/>
      <c r="F47" s="387"/>
      <c r="G47" s="388"/>
      <c r="H47" s="343"/>
      <c r="I47" s="343"/>
      <c r="J47" s="331"/>
      <c r="K47" s="386">
        <f>SUM(K46:N46)</f>
        <v>2</v>
      </c>
      <c r="L47" s="387"/>
      <c r="M47" s="387"/>
      <c r="N47" s="388"/>
      <c r="O47" s="404"/>
      <c r="P47" s="343"/>
      <c r="Q47" s="331"/>
    </row>
    <row r="48" ht="12.75" customHeight="1" thickBot="1"/>
    <row r="49" spans="1:17" ht="12.75" customHeight="1">
      <c r="A49" s="216"/>
      <c r="B49" s="230" t="s">
        <v>26</v>
      </c>
      <c r="D49" s="231">
        <f>D32+D46</f>
        <v>11</v>
      </c>
      <c r="E49" s="232">
        <f>E32+E46</f>
        <v>4</v>
      </c>
      <c r="F49" s="232">
        <f>F32+F46</f>
        <v>13</v>
      </c>
      <c r="G49" s="232">
        <f>G32+G46</f>
        <v>0</v>
      </c>
      <c r="H49" s="410">
        <f>H32+H46</f>
        <v>381</v>
      </c>
      <c r="I49" s="338" t="s">
        <v>274</v>
      </c>
      <c r="J49" s="336" t="s">
        <v>181</v>
      </c>
      <c r="K49" s="231">
        <f>K32+K46</f>
        <v>12</v>
      </c>
      <c r="L49" s="233">
        <f>L32+L46</f>
        <v>4</v>
      </c>
      <c r="M49" s="233">
        <f>M32+M46</f>
        <v>12</v>
      </c>
      <c r="N49" s="233">
        <f>N32+N46</f>
        <v>0</v>
      </c>
      <c r="O49" s="410">
        <f>O32+O46</f>
        <v>331</v>
      </c>
      <c r="P49" s="338" t="s">
        <v>275</v>
      </c>
      <c r="Q49" s="336" t="s">
        <v>181</v>
      </c>
    </row>
    <row r="50" spans="1:17" ht="12.75" customHeight="1" thickBot="1">
      <c r="A50" s="216"/>
      <c r="B50" s="230"/>
      <c r="D50" s="408">
        <f>SUM(D49:G49)</f>
        <v>28</v>
      </c>
      <c r="E50" s="409"/>
      <c r="F50" s="409"/>
      <c r="G50" s="409"/>
      <c r="H50" s="411"/>
      <c r="I50" s="339"/>
      <c r="J50" s="337"/>
      <c r="K50" s="405">
        <f>SUM(K49:N49)</f>
        <v>28</v>
      </c>
      <c r="L50" s="406"/>
      <c r="M50" s="406"/>
      <c r="N50" s="407"/>
      <c r="O50" s="411"/>
      <c r="P50" s="339"/>
      <c r="Q50" s="337"/>
    </row>
    <row r="51" spans="1:17" ht="13.5" thickBot="1">
      <c r="A51" s="235"/>
      <c r="B51" s="216"/>
      <c r="C51" s="21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</row>
    <row r="52" spans="1:17" ht="12.75" customHeight="1">
      <c r="A52" s="361" t="s">
        <v>15</v>
      </c>
      <c r="B52" s="367" t="s">
        <v>14</v>
      </c>
      <c r="C52" s="380" t="s">
        <v>276</v>
      </c>
      <c r="D52" s="353" t="s">
        <v>7</v>
      </c>
      <c r="E52" s="354"/>
      <c r="F52" s="354"/>
      <c r="G52" s="354"/>
      <c r="H52" s="354"/>
      <c r="I52" s="354"/>
      <c r="J52" s="355"/>
      <c r="K52" s="353" t="s">
        <v>8</v>
      </c>
      <c r="L52" s="354"/>
      <c r="M52" s="354"/>
      <c r="N52" s="354"/>
      <c r="O52" s="354"/>
      <c r="P52" s="354"/>
      <c r="Q52" s="355"/>
    </row>
    <row r="53" spans="1:17" s="237" customFormat="1" ht="9.75">
      <c r="A53" s="362"/>
      <c r="B53" s="368"/>
      <c r="C53" s="381"/>
      <c r="D53" s="348" t="s">
        <v>9</v>
      </c>
      <c r="E53" s="346" t="s">
        <v>10</v>
      </c>
      <c r="F53" s="332" t="s">
        <v>11</v>
      </c>
      <c r="G53" s="332" t="s">
        <v>12</v>
      </c>
      <c r="H53" s="332" t="s">
        <v>41</v>
      </c>
      <c r="I53" s="370" t="s">
        <v>16</v>
      </c>
      <c r="J53" s="344" t="s">
        <v>17</v>
      </c>
      <c r="K53" s="348" t="s">
        <v>9</v>
      </c>
      <c r="L53" s="332" t="s">
        <v>10</v>
      </c>
      <c r="M53" s="346" t="s">
        <v>11</v>
      </c>
      <c r="N53" s="332" t="s">
        <v>12</v>
      </c>
      <c r="O53" s="332" t="s">
        <v>41</v>
      </c>
      <c r="P53" s="370" t="s">
        <v>16</v>
      </c>
      <c r="Q53" s="344" t="s">
        <v>17</v>
      </c>
    </row>
    <row r="54" spans="1:17" ht="13.5" thickBot="1">
      <c r="A54" s="363"/>
      <c r="B54" s="369"/>
      <c r="C54" s="382"/>
      <c r="D54" s="349"/>
      <c r="E54" s="347"/>
      <c r="F54" s="333"/>
      <c r="G54" s="333"/>
      <c r="H54" s="333"/>
      <c r="I54" s="351"/>
      <c r="J54" s="345"/>
      <c r="K54" s="349"/>
      <c r="L54" s="333"/>
      <c r="M54" s="347"/>
      <c r="N54" s="333"/>
      <c r="O54" s="333"/>
      <c r="P54" s="351"/>
      <c r="Q54" s="345"/>
    </row>
    <row r="55" spans="1:20" s="237" customFormat="1" ht="9.75">
      <c r="A55" s="257">
        <v>22</v>
      </c>
      <c r="B55" s="310" t="s">
        <v>277</v>
      </c>
      <c r="C55" s="258" t="s">
        <v>278</v>
      </c>
      <c r="D55" s="259">
        <v>2</v>
      </c>
      <c r="E55" s="260">
        <v>2</v>
      </c>
      <c r="F55" s="260"/>
      <c r="G55" s="260"/>
      <c r="H55" s="261">
        <f>25*J55-SUM(D55:F55)*14-3</f>
        <v>66</v>
      </c>
      <c r="I55" s="262" t="s">
        <v>179</v>
      </c>
      <c r="J55" s="263">
        <v>5</v>
      </c>
      <c r="K55" s="264"/>
      <c r="L55" s="265"/>
      <c r="M55" s="265"/>
      <c r="N55" s="265"/>
      <c r="O55" s="265"/>
      <c r="P55" s="265"/>
      <c r="Q55" s="266"/>
      <c r="R55" s="229"/>
      <c r="S55" s="229"/>
      <c r="T55" s="229"/>
    </row>
    <row r="56" spans="1:17" ht="13.5" thickBot="1">
      <c r="A56" s="267">
        <v>23</v>
      </c>
      <c r="B56" s="311" t="s">
        <v>279</v>
      </c>
      <c r="C56" s="268" t="s">
        <v>280</v>
      </c>
      <c r="D56" s="269"/>
      <c r="E56" s="270"/>
      <c r="F56" s="270"/>
      <c r="G56" s="270"/>
      <c r="H56" s="270"/>
      <c r="I56" s="270"/>
      <c r="J56" s="271"/>
      <c r="K56" s="272">
        <v>2</v>
      </c>
      <c r="L56" s="273">
        <v>2</v>
      </c>
      <c r="M56" s="273"/>
      <c r="N56" s="273"/>
      <c r="O56" s="261">
        <f>25*Q56-SUM(K56:M56)*14-3</f>
        <v>66</v>
      </c>
      <c r="P56" s="273" t="s">
        <v>179</v>
      </c>
      <c r="Q56" s="274">
        <v>5</v>
      </c>
    </row>
    <row r="57" spans="1:17" ht="12.75">
      <c r="A57" s="320" t="s">
        <v>25</v>
      </c>
      <c r="B57" s="321"/>
      <c r="C57" s="322"/>
      <c r="D57" s="275">
        <f>SUM(D55:D56)</f>
        <v>2</v>
      </c>
      <c r="E57" s="276">
        <f>SUM(E55:E56)</f>
        <v>2</v>
      </c>
      <c r="F57" s="276"/>
      <c r="G57" s="277"/>
      <c r="H57" s="364">
        <f>SUM(H55:H56)</f>
        <v>66</v>
      </c>
      <c r="I57" s="359" t="s">
        <v>281</v>
      </c>
      <c r="J57" s="357">
        <f>SUM(J55:J56)</f>
        <v>5</v>
      </c>
      <c r="K57" s="275">
        <f>SUM(K56:K56)</f>
        <v>2</v>
      </c>
      <c r="L57" s="276">
        <f>SUM(L56:L56)</f>
        <v>2</v>
      </c>
      <c r="M57" s="276"/>
      <c r="N57" s="277"/>
      <c r="O57" s="364">
        <f>SUM(O55:O56)</f>
        <v>66</v>
      </c>
      <c r="P57" s="359" t="s">
        <v>281</v>
      </c>
      <c r="Q57" s="357">
        <f>SUM(Q55:Q56)</f>
        <v>5</v>
      </c>
    </row>
    <row r="58" spans="1:17" ht="13.5" thickBot="1">
      <c r="A58" s="323"/>
      <c r="B58" s="324"/>
      <c r="C58" s="325"/>
      <c r="D58" s="372">
        <f>SUM(D57:G57)</f>
        <v>4</v>
      </c>
      <c r="E58" s="373"/>
      <c r="F58" s="373"/>
      <c r="G58" s="374"/>
      <c r="H58" s="365"/>
      <c r="I58" s="360"/>
      <c r="J58" s="358"/>
      <c r="K58" s="372">
        <f>SUM(K57:N57)</f>
        <v>4</v>
      </c>
      <c r="L58" s="373"/>
      <c r="M58" s="373"/>
      <c r="N58" s="374"/>
      <c r="O58" s="365"/>
      <c r="P58" s="360"/>
      <c r="Q58" s="358"/>
    </row>
    <row r="59" spans="1:17" ht="12.75">
      <c r="A59" s="216"/>
      <c r="B59" s="356" t="s">
        <v>47</v>
      </c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</row>
    <row r="60" spans="2:24" ht="12.75">
      <c r="B60" s="239"/>
      <c r="T60" s="160"/>
      <c r="U60" s="160"/>
      <c r="V60" s="160"/>
      <c r="W60" s="160"/>
      <c r="X60" s="160"/>
    </row>
    <row r="61" spans="1:29" ht="12.75">
      <c r="A61" s="329" t="s">
        <v>91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159"/>
      <c r="S61" s="159"/>
      <c r="T61" s="159"/>
      <c r="U61" s="159"/>
      <c r="V61" s="159"/>
      <c r="X61" s="329"/>
      <c r="Y61" s="329"/>
      <c r="AC61" s="165"/>
    </row>
    <row r="62" spans="1:29" ht="12.75">
      <c r="A62" s="329" t="s">
        <v>110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159"/>
      <c r="S62" s="159"/>
      <c r="T62" s="159"/>
      <c r="U62" s="159"/>
      <c r="V62" s="159"/>
      <c r="AC62" s="165"/>
    </row>
    <row r="63" spans="1:40" ht="12.75">
      <c r="A63" s="329" t="s">
        <v>111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159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J63" s="168"/>
      <c r="AK63" s="168"/>
      <c r="AL63" s="168"/>
      <c r="AM63" s="168"/>
      <c r="AN63" s="168"/>
    </row>
    <row r="65" spans="2:17" ht="12.75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ht="12.75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ht="12.75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</sheetData>
  <sheetProtection/>
  <mergeCells count="135">
    <mergeCell ref="K31:O31"/>
    <mergeCell ref="D50:G50"/>
    <mergeCell ref="K50:N50"/>
    <mergeCell ref="H49:H50"/>
    <mergeCell ref="O49:O50"/>
    <mergeCell ref="I49:I50"/>
    <mergeCell ref="F44:F45"/>
    <mergeCell ref="K33:N33"/>
    <mergeCell ref="I42:I43"/>
    <mergeCell ref="K44:K45"/>
    <mergeCell ref="O53:O54"/>
    <mergeCell ref="H46:H47"/>
    <mergeCell ref="O46:O47"/>
    <mergeCell ref="D47:G47"/>
    <mergeCell ref="K47:N47"/>
    <mergeCell ref="K42:K43"/>
    <mergeCell ref="L42:L43"/>
    <mergeCell ref="M42:M43"/>
    <mergeCell ref="N42:N43"/>
    <mergeCell ref="O44:O45"/>
    <mergeCell ref="D42:D43"/>
    <mergeCell ref="E42:E43"/>
    <mergeCell ref="F42:F43"/>
    <mergeCell ref="Q44:Q45"/>
    <mergeCell ref="I32:I33"/>
    <mergeCell ref="P32:P33"/>
    <mergeCell ref="M44:M45"/>
    <mergeCell ref="G44:G45"/>
    <mergeCell ref="O32:O33"/>
    <mergeCell ref="A1:C1"/>
    <mergeCell ref="A2:C2"/>
    <mergeCell ref="A6:F6"/>
    <mergeCell ref="A8:F8"/>
    <mergeCell ref="A9:F9"/>
    <mergeCell ref="A10:F10"/>
    <mergeCell ref="A3:P3"/>
    <mergeCell ref="J32:J33"/>
    <mergeCell ref="C39:C41"/>
    <mergeCell ref="H32:H33"/>
    <mergeCell ref="D33:G33"/>
    <mergeCell ref="N40:N41"/>
    <mergeCell ref="H40:H41"/>
    <mergeCell ref="A32:C33"/>
    <mergeCell ref="D40:D41"/>
    <mergeCell ref="A39:A41"/>
    <mergeCell ref="O40:O41"/>
    <mergeCell ref="P40:P41"/>
    <mergeCell ref="O42:O43"/>
    <mergeCell ref="B39:B41"/>
    <mergeCell ref="D44:D45"/>
    <mergeCell ref="D39:J39"/>
    <mergeCell ref="H44:H45"/>
    <mergeCell ref="G42:G43"/>
    <mergeCell ref="H42:H43"/>
    <mergeCell ref="J42:J43"/>
    <mergeCell ref="A63:Q63"/>
    <mergeCell ref="N53:N54"/>
    <mergeCell ref="Q57:Q58"/>
    <mergeCell ref="P57:P58"/>
    <mergeCell ref="Q46:Q47"/>
    <mergeCell ref="B52:B54"/>
    <mergeCell ref="F53:F54"/>
    <mergeCell ref="G53:G54"/>
    <mergeCell ref="C52:C54"/>
    <mergeCell ref="H53:H54"/>
    <mergeCell ref="A11:Q11"/>
    <mergeCell ref="A5:F5"/>
    <mergeCell ref="J13:J14"/>
    <mergeCell ref="C12:C14"/>
    <mergeCell ref="M13:M14"/>
    <mergeCell ref="K13:K14"/>
    <mergeCell ref="D13:D14"/>
    <mergeCell ref="E13:E14"/>
    <mergeCell ref="N13:N14"/>
    <mergeCell ref="Q13:Q14"/>
    <mergeCell ref="I13:I14"/>
    <mergeCell ref="O13:O14"/>
    <mergeCell ref="I53:I54"/>
    <mergeCell ref="J44:J45"/>
    <mergeCell ref="J40:J41"/>
    <mergeCell ref="E40:E41"/>
    <mergeCell ref="F40:F41"/>
    <mergeCell ref="E53:E54"/>
    <mergeCell ref="G40:G41"/>
    <mergeCell ref="K39:Q39"/>
    <mergeCell ref="Q32:Q33"/>
    <mergeCell ref="A12:A14"/>
    <mergeCell ref="B12:B14"/>
    <mergeCell ref="D12:J12"/>
    <mergeCell ref="F13:F14"/>
    <mergeCell ref="K12:Q12"/>
    <mergeCell ref="P13:P14"/>
    <mergeCell ref="L13:L14"/>
    <mergeCell ref="G13:G14"/>
    <mergeCell ref="H13:H14"/>
    <mergeCell ref="A52:A54"/>
    <mergeCell ref="J53:J54"/>
    <mergeCell ref="O57:O58"/>
    <mergeCell ref="K53:K54"/>
    <mergeCell ref="Q53:Q54"/>
    <mergeCell ref="D52:J52"/>
    <mergeCell ref="D53:D54"/>
    <mergeCell ref="D58:G58"/>
    <mergeCell ref="H57:H58"/>
    <mergeCell ref="K58:N58"/>
    <mergeCell ref="K52:Q52"/>
    <mergeCell ref="P42:P43"/>
    <mergeCell ref="J49:J50"/>
    <mergeCell ref="B59:Q59"/>
    <mergeCell ref="J57:J58"/>
    <mergeCell ref="I57:I58"/>
    <mergeCell ref="P46:P47"/>
    <mergeCell ref="P53:P54"/>
    <mergeCell ref="E44:E45"/>
    <mergeCell ref="A46:C47"/>
    <mergeCell ref="L53:L54"/>
    <mergeCell ref="P49:P50"/>
    <mergeCell ref="P44:P45"/>
    <mergeCell ref="I46:I47"/>
    <mergeCell ref="Q40:Q41"/>
    <mergeCell ref="M40:M41"/>
    <mergeCell ref="M53:M54"/>
    <mergeCell ref="K40:K41"/>
    <mergeCell ref="I40:I41"/>
    <mergeCell ref="I44:I45"/>
    <mergeCell ref="A57:C58"/>
    <mergeCell ref="A35:Q35"/>
    <mergeCell ref="A36:P36"/>
    <mergeCell ref="A61:Q61"/>
    <mergeCell ref="A62:Q62"/>
    <mergeCell ref="X61:Y61"/>
    <mergeCell ref="J46:J47"/>
    <mergeCell ref="L40:L41"/>
    <mergeCell ref="Q42:Q43"/>
    <mergeCell ref="Q49:Q50"/>
  </mergeCells>
  <printOptions/>
  <pageMargins left="0.3937007874015748" right="0.3937007874015748" top="0.4724409448818898" bottom="0.4724409448818898" header="0" footer="0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6"/>
  <sheetViews>
    <sheetView zoomScalePageLayoutView="0" workbookViewId="0" topLeftCell="A13">
      <selection activeCell="X30" sqref="X30"/>
    </sheetView>
  </sheetViews>
  <sheetFormatPr defaultColWidth="9.140625" defaultRowHeight="12.75"/>
  <cols>
    <col min="1" max="1" width="3.28125" style="158" customWidth="1"/>
    <col min="2" max="2" width="38.28125" style="158" customWidth="1"/>
    <col min="3" max="3" width="12.421875" style="229" customWidth="1"/>
    <col min="4" max="6" width="2.421875" style="158" customWidth="1"/>
    <col min="7" max="7" width="2.140625" style="158" customWidth="1"/>
    <col min="8" max="8" width="3.28125" style="158" customWidth="1"/>
    <col min="9" max="9" width="6.421875" style="158" customWidth="1"/>
    <col min="10" max="10" width="5.00390625" style="158" customWidth="1"/>
    <col min="11" max="11" width="2.7109375" style="158" customWidth="1"/>
    <col min="12" max="13" width="2.421875" style="158" customWidth="1"/>
    <col min="14" max="14" width="2.7109375" style="158" customWidth="1"/>
    <col min="15" max="15" width="3.421875" style="158" customWidth="1"/>
    <col min="16" max="16" width="6.421875" style="158" customWidth="1"/>
    <col min="17" max="17" width="5.00390625" style="158" customWidth="1"/>
    <col min="18" max="18" width="9.7109375" style="158" customWidth="1"/>
    <col min="19" max="19" width="6.140625" style="158" customWidth="1"/>
    <col min="20" max="21" width="9.140625" style="158" customWidth="1"/>
    <col min="22" max="22" width="10.7109375" style="158" customWidth="1"/>
    <col min="23" max="16384" width="9.140625" style="158" customWidth="1"/>
  </cols>
  <sheetData>
    <row r="1" spans="1:3" ht="12.75">
      <c r="A1" s="397" t="s">
        <v>75</v>
      </c>
      <c r="B1" s="397"/>
      <c r="C1" s="397"/>
    </row>
    <row r="2" spans="1:3" ht="12.75">
      <c r="A2" s="397" t="s">
        <v>81</v>
      </c>
      <c r="B2" s="397"/>
      <c r="C2" s="397"/>
    </row>
    <row r="3" spans="1:19" ht="15">
      <c r="A3" s="398" t="s">
        <v>21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159"/>
      <c r="R3" s="160"/>
      <c r="S3" s="160"/>
    </row>
    <row r="4" spans="1:19" ht="1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59"/>
      <c r="R4" s="160"/>
      <c r="S4" s="160"/>
    </row>
    <row r="5" spans="1:19" ht="12.75">
      <c r="A5" s="376" t="s">
        <v>82</v>
      </c>
      <c r="B5" s="376"/>
      <c r="C5" s="376"/>
      <c r="D5" s="376"/>
      <c r="E5" s="376"/>
      <c r="F5" s="376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3"/>
      <c r="S5" s="163"/>
    </row>
    <row r="6" spans="1:54" ht="12.75">
      <c r="A6" s="376" t="s">
        <v>83</v>
      </c>
      <c r="B6" s="376"/>
      <c r="C6" s="376"/>
      <c r="D6" s="376"/>
      <c r="E6" s="376"/>
      <c r="F6" s="376"/>
      <c r="G6" s="164"/>
      <c r="H6" s="164"/>
      <c r="I6" s="162"/>
      <c r="J6" s="162"/>
      <c r="K6" s="162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0"/>
      <c r="BB6" s="160"/>
    </row>
    <row r="7" spans="1:19" ht="12.75">
      <c r="A7" s="164" t="s">
        <v>84</v>
      </c>
      <c r="B7" s="164"/>
      <c r="C7" s="164"/>
      <c r="D7" s="164"/>
      <c r="E7" s="164"/>
      <c r="F7" s="164"/>
      <c r="G7" s="164"/>
      <c r="H7" s="164"/>
      <c r="L7" s="165"/>
      <c r="M7" s="165"/>
      <c r="N7" s="165"/>
      <c r="O7" s="165"/>
      <c r="P7" s="165"/>
      <c r="Q7" s="165"/>
      <c r="R7" s="166"/>
      <c r="S7" s="166"/>
    </row>
    <row r="8" spans="1:19" ht="12.75">
      <c r="A8" s="397" t="s">
        <v>85</v>
      </c>
      <c r="B8" s="397"/>
      <c r="C8" s="397"/>
      <c r="D8" s="397"/>
      <c r="E8" s="397"/>
      <c r="F8" s="397"/>
      <c r="G8" s="165"/>
      <c r="H8" s="165"/>
      <c r="I8" s="165"/>
      <c r="J8" s="167"/>
      <c r="K8" s="167"/>
      <c r="L8" s="167"/>
      <c r="M8" s="167"/>
      <c r="N8" s="167"/>
      <c r="O8" s="167"/>
      <c r="P8" s="167"/>
      <c r="Q8" s="167"/>
      <c r="R8" s="165"/>
      <c r="S8" s="163"/>
    </row>
    <row r="9" spans="1:19" ht="12.75">
      <c r="A9" s="397" t="s">
        <v>86</v>
      </c>
      <c r="B9" s="397"/>
      <c r="C9" s="397"/>
      <c r="D9" s="397"/>
      <c r="E9" s="397"/>
      <c r="F9" s="39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</row>
    <row r="10" spans="1:19" ht="12.75">
      <c r="A10" s="376" t="s">
        <v>87</v>
      </c>
      <c r="B10" s="376"/>
      <c r="C10" s="376"/>
      <c r="D10" s="376"/>
      <c r="E10" s="376"/>
      <c r="F10" s="376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</row>
    <row r="11" spans="1:24" ht="18.75" customHeight="1" thickBot="1">
      <c r="A11" s="375" t="s">
        <v>78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S11" s="315"/>
      <c r="T11" s="315"/>
      <c r="U11" s="315"/>
      <c r="V11" s="315"/>
      <c r="W11" s="315"/>
      <c r="X11" s="315"/>
    </row>
    <row r="12" spans="1:24" ht="13.5" customHeight="1">
      <c r="A12" s="361" t="s">
        <v>15</v>
      </c>
      <c r="B12" s="367" t="s">
        <v>6</v>
      </c>
      <c r="C12" s="361" t="s">
        <v>288</v>
      </c>
      <c r="D12" s="353" t="s">
        <v>28</v>
      </c>
      <c r="E12" s="354"/>
      <c r="F12" s="354"/>
      <c r="G12" s="354"/>
      <c r="H12" s="354"/>
      <c r="I12" s="354"/>
      <c r="J12" s="355"/>
      <c r="K12" s="353" t="s">
        <v>29</v>
      </c>
      <c r="L12" s="354"/>
      <c r="M12" s="354"/>
      <c r="N12" s="354"/>
      <c r="O12" s="354"/>
      <c r="P12" s="354"/>
      <c r="Q12" s="355"/>
      <c r="S12" s="315"/>
      <c r="T12" s="315"/>
      <c r="U12" s="315"/>
      <c r="V12" s="315"/>
      <c r="W12" s="315"/>
      <c r="X12" s="315"/>
    </row>
    <row r="13" spans="1:24" ht="12.75" customHeight="1">
      <c r="A13" s="362"/>
      <c r="B13" s="368"/>
      <c r="C13" s="362"/>
      <c r="D13" s="379" t="s">
        <v>9</v>
      </c>
      <c r="E13" s="346" t="s">
        <v>10</v>
      </c>
      <c r="F13" s="346" t="s">
        <v>11</v>
      </c>
      <c r="G13" s="346" t="s">
        <v>12</v>
      </c>
      <c r="H13" s="346" t="s">
        <v>41</v>
      </c>
      <c r="I13" s="370" t="s">
        <v>16</v>
      </c>
      <c r="J13" s="377" t="s">
        <v>17</v>
      </c>
      <c r="K13" s="379" t="s">
        <v>9</v>
      </c>
      <c r="L13" s="346" t="s">
        <v>10</v>
      </c>
      <c r="M13" s="346" t="s">
        <v>11</v>
      </c>
      <c r="N13" s="346" t="s">
        <v>12</v>
      </c>
      <c r="O13" s="346" t="s">
        <v>41</v>
      </c>
      <c r="P13" s="370" t="s">
        <v>16</v>
      </c>
      <c r="Q13" s="377" t="s">
        <v>17</v>
      </c>
      <c r="S13" s="315"/>
      <c r="T13" s="315"/>
      <c r="U13" s="315"/>
      <c r="V13" s="315"/>
      <c r="W13" s="315"/>
      <c r="X13" s="315"/>
    </row>
    <row r="14" spans="1:24" ht="13.5" thickBot="1">
      <c r="A14" s="363"/>
      <c r="B14" s="369"/>
      <c r="C14" s="378"/>
      <c r="D14" s="349"/>
      <c r="E14" s="347"/>
      <c r="F14" s="333"/>
      <c r="G14" s="333"/>
      <c r="H14" s="333"/>
      <c r="I14" s="351"/>
      <c r="J14" s="345"/>
      <c r="K14" s="349"/>
      <c r="L14" s="333"/>
      <c r="M14" s="347"/>
      <c r="N14" s="333"/>
      <c r="O14" s="333"/>
      <c r="P14" s="351"/>
      <c r="Q14" s="345"/>
      <c r="S14" s="315"/>
      <c r="T14" s="315"/>
      <c r="U14" s="315"/>
      <c r="V14" s="315"/>
      <c r="W14" s="315"/>
      <c r="X14" s="315"/>
    </row>
    <row r="15" spans="1:24" ht="12.75">
      <c r="A15" s="169">
        <v>1</v>
      </c>
      <c r="B15" s="170" t="s">
        <v>102</v>
      </c>
      <c r="C15" s="169" t="s">
        <v>182</v>
      </c>
      <c r="D15" s="172">
        <v>2</v>
      </c>
      <c r="E15" s="172"/>
      <c r="F15" s="172">
        <v>2</v>
      </c>
      <c r="G15" s="172"/>
      <c r="H15" s="173">
        <f aca="true" t="shared" si="0" ref="H15:H21">25*J15-SUM(D15:F15)*14-3</f>
        <v>41</v>
      </c>
      <c r="I15" s="172" t="s">
        <v>179</v>
      </c>
      <c r="J15" s="174">
        <v>4</v>
      </c>
      <c r="K15" s="175"/>
      <c r="L15" s="172"/>
      <c r="M15" s="172"/>
      <c r="N15" s="172"/>
      <c r="O15" s="172"/>
      <c r="P15" s="172"/>
      <c r="Q15" s="176"/>
      <c r="S15" s="315"/>
      <c r="T15" s="315"/>
      <c r="U15" s="315" t="s">
        <v>9</v>
      </c>
      <c r="V15" s="315" t="s">
        <v>148</v>
      </c>
      <c r="W15" s="315"/>
      <c r="X15" s="315"/>
    </row>
    <row r="16" spans="1:24" ht="12.75">
      <c r="A16" s="177">
        <v>2</v>
      </c>
      <c r="B16" s="185" t="s">
        <v>103</v>
      </c>
      <c r="C16" s="177" t="s">
        <v>183</v>
      </c>
      <c r="D16" s="181">
        <v>2</v>
      </c>
      <c r="E16" s="181"/>
      <c r="F16" s="182">
        <v>2</v>
      </c>
      <c r="G16" s="182"/>
      <c r="H16" s="182">
        <f t="shared" si="0"/>
        <v>41</v>
      </c>
      <c r="I16" s="182" t="s">
        <v>179</v>
      </c>
      <c r="J16" s="183">
        <v>4</v>
      </c>
      <c r="K16" s="180"/>
      <c r="L16" s="181"/>
      <c r="M16" s="181"/>
      <c r="N16" s="181"/>
      <c r="O16" s="181"/>
      <c r="P16" s="181"/>
      <c r="Q16" s="184"/>
      <c r="S16" s="315"/>
      <c r="T16" s="315" t="s">
        <v>98</v>
      </c>
      <c r="U16" s="315">
        <f>SUM(D15,D16,D17)</f>
        <v>6</v>
      </c>
      <c r="V16" s="315">
        <f>SUM(F15,F16,F17)</f>
        <v>6</v>
      </c>
      <c r="W16" s="315"/>
      <c r="X16" s="315"/>
    </row>
    <row r="17" spans="1:24" ht="12.75">
      <c r="A17" s="177">
        <v>3</v>
      </c>
      <c r="B17" s="178" t="s">
        <v>105</v>
      </c>
      <c r="C17" s="238" t="s">
        <v>184</v>
      </c>
      <c r="D17" s="180">
        <v>2</v>
      </c>
      <c r="E17" s="181"/>
      <c r="F17" s="181">
        <v>2</v>
      </c>
      <c r="G17" s="181"/>
      <c r="H17" s="182">
        <f t="shared" si="0"/>
        <v>41</v>
      </c>
      <c r="I17" s="181" t="s">
        <v>179</v>
      </c>
      <c r="J17" s="184">
        <v>4</v>
      </c>
      <c r="K17" s="180"/>
      <c r="L17" s="181"/>
      <c r="M17" s="181"/>
      <c r="N17" s="181"/>
      <c r="O17" s="181"/>
      <c r="P17" s="181"/>
      <c r="Q17" s="184"/>
      <c r="S17" s="315"/>
      <c r="T17" s="315" t="s">
        <v>107</v>
      </c>
      <c r="U17" s="315">
        <f>SUM(D18,K23,K24,K25,K41)</f>
        <v>9</v>
      </c>
      <c r="V17" s="315">
        <f>SUM(F18,M23,M24,M25,M41)</f>
        <v>10</v>
      </c>
      <c r="W17" s="315"/>
      <c r="X17" s="315"/>
    </row>
    <row r="18" spans="1:24" ht="12.75">
      <c r="A18" s="177">
        <v>4</v>
      </c>
      <c r="B18" s="187" t="s">
        <v>159</v>
      </c>
      <c r="C18" s="190" t="s">
        <v>185</v>
      </c>
      <c r="D18" s="186">
        <v>2</v>
      </c>
      <c r="E18" s="186"/>
      <c r="F18" s="186">
        <v>2</v>
      </c>
      <c r="G18" s="186"/>
      <c r="H18" s="182">
        <f t="shared" si="0"/>
        <v>41</v>
      </c>
      <c r="I18" s="186" t="s">
        <v>179</v>
      </c>
      <c r="J18" s="208">
        <v>4</v>
      </c>
      <c r="K18" s="188"/>
      <c r="L18" s="186"/>
      <c r="M18" s="186"/>
      <c r="N18" s="186"/>
      <c r="O18" s="186"/>
      <c r="P18" s="186"/>
      <c r="Q18" s="189"/>
      <c r="S18" s="315"/>
      <c r="T18" s="315" t="s">
        <v>132</v>
      </c>
      <c r="U18" s="315">
        <f>SUM(D19,D20,K26,K27,K28)</f>
        <v>8</v>
      </c>
      <c r="V18" s="315">
        <f>SUM(F19,F20,M26,M27,M28)</f>
        <v>10</v>
      </c>
      <c r="W18" s="315"/>
      <c r="X18" s="315"/>
    </row>
    <row r="19" spans="1:24" s="197" customFormat="1" ht="12.75">
      <c r="A19" s="177">
        <v>5</v>
      </c>
      <c r="B19" s="192" t="s">
        <v>135</v>
      </c>
      <c r="C19" s="207" t="s">
        <v>186</v>
      </c>
      <c r="D19" s="186">
        <v>2</v>
      </c>
      <c r="E19" s="186"/>
      <c r="F19" s="193">
        <v>3</v>
      </c>
      <c r="G19" s="193"/>
      <c r="H19" s="182">
        <f t="shared" si="0"/>
        <v>52</v>
      </c>
      <c r="I19" s="193" t="s">
        <v>179</v>
      </c>
      <c r="J19" s="208">
        <v>5</v>
      </c>
      <c r="K19" s="194"/>
      <c r="L19" s="195"/>
      <c r="M19" s="195"/>
      <c r="N19" s="195"/>
      <c r="O19" s="195"/>
      <c r="P19" s="195"/>
      <c r="Q19" s="196"/>
      <c r="S19" s="315"/>
      <c r="T19" s="315" t="s">
        <v>114</v>
      </c>
      <c r="U19" s="315">
        <f>SUM(K29,D39)</f>
        <v>2</v>
      </c>
      <c r="V19" s="315">
        <f>SUM(E21,L29,E39)</f>
        <v>5</v>
      </c>
      <c r="W19" s="315"/>
      <c r="X19" s="315"/>
    </row>
    <row r="20" spans="1:24" ht="12.75">
      <c r="A20" s="177">
        <v>6</v>
      </c>
      <c r="B20" s="192" t="s">
        <v>134</v>
      </c>
      <c r="C20" s="179" t="s">
        <v>187</v>
      </c>
      <c r="D20" s="181">
        <v>1</v>
      </c>
      <c r="E20" s="181"/>
      <c r="F20" s="182">
        <v>2</v>
      </c>
      <c r="G20" s="182"/>
      <c r="H20" s="182">
        <f t="shared" si="0"/>
        <v>30</v>
      </c>
      <c r="I20" s="182" t="s">
        <v>9</v>
      </c>
      <c r="J20" s="183">
        <v>3</v>
      </c>
      <c r="K20" s="180"/>
      <c r="L20" s="182"/>
      <c r="M20" s="182"/>
      <c r="N20" s="182"/>
      <c r="O20" s="182"/>
      <c r="P20" s="182"/>
      <c r="Q20" s="184"/>
      <c r="S20" s="315"/>
      <c r="T20" s="315"/>
      <c r="U20" s="315"/>
      <c r="V20" s="315"/>
      <c r="W20" s="315"/>
      <c r="X20" s="315"/>
    </row>
    <row r="21" spans="1:24" ht="12.75">
      <c r="A21" s="177">
        <v>7</v>
      </c>
      <c r="B21" s="192" t="s">
        <v>117</v>
      </c>
      <c r="C21" s="179" t="s">
        <v>188</v>
      </c>
      <c r="D21" s="181"/>
      <c r="E21" s="181">
        <v>2</v>
      </c>
      <c r="F21" s="182"/>
      <c r="G21" s="182"/>
      <c r="H21" s="182">
        <f t="shared" si="0"/>
        <v>19</v>
      </c>
      <c r="I21" s="182" t="s">
        <v>9</v>
      </c>
      <c r="J21" s="183">
        <v>2</v>
      </c>
      <c r="K21" s="180"/>
      <c r="L21" s="182"/>
      <c r="M21" s="182"/>
      <c r="N21" s="182"/>
      <c r="O21" s="182"/>
      <c r="P21" s="182"/>
      <c r="Q21" s="184"/>
      <c r="S21" s="315"/>
      <c r="T21" s="315"/>
      <c r="U21" s="315"/>
      <c r="V21" s="315"/>
      <c r="W21" s="315"/>
      <c r="X21" s="315"/>
    </row>
    <row r="22" spans="1:24" ht="13.5" thickBot="1">
      <c r="A22" s="198">
        <v>8</v>
      </c>
      <c r="B22" s="222" t="s">
        <v>297</v>
      </c>
      <c r="C22" s="200" t="s">
        <v>189</v>
      </c>
      <c r="D22" s="405">
        <v>100</v>
      </c>
      <c r="E22" s="406"/>
      <c r="F22" s="406"/>
      <c r="G22" s="406"/>
      <c r="H22" s="407"/>
      <c r="I22" s="202" t="s">
        <v>9</v>
      </c>
      <c r="J22" s="203">
        <v>2</v>
      </c>
      <c r="K22" s="204"/>
      <c r="L22" s="202"/>
      <c r="M22" s="202"/>
      <c r="N22" s="202"/>
      <c r="O22" s="202"/>
      <c r="P22" s="202"/>
      <c r="Q22" s="205"/>
      <c r="S22" s="315"/>
      <c r="T22" s="315"/>
      <c r="U22" s="315"/>
      <c r="V22" s="315"/>
      <c r="W22" s="315"/>
      <c r="X22" s="315"/>
    </row>
    <row r="23" spans="1:17" ht="12.75">
      <c r="A23" s="206">
        <v>9</v>
      </c>
      <c r="B23" s="187" t="s">
        <v>106</v>
      </c>
      <c r="C23" s="238" t="s">
        <v>190</v>
      </c>
      <c r="D23" s="186"/>
      <c r="E23" s="186"/>
      <c r="F23" s="193"/>
      <c r="G23" s="193"/>
      <c r="H23" s="193"/>
      <c r="I23" s="193"/>
      <c r="J23" s="208"/>
      <c r="K23" s="188">
        <v>2</v>
      </c>
      <c r="L23" s="193"/>
      <c r="M23" s="193">
        <v>2</v>
      </c>
      <c r="N23" s="193"/>
      <c r="O23" s="173">
        <f aca="true" t="shared" si="1" ref="O23:O29">25*Q23-SUM(K23:M23)*14-3</f>
        <v>16</v>
      </c>
      <c r="P23" s="209" t="s">
        <v>179</v>
      </c>
      <c r="Q23" s="176">
        <v>3</v>
      </c>
    </row>
    <row r="24" spans="1:17" ht="12.75">
      <c r="A24" s="177">
        <v>10</v>
      </c>
      <c r="B24" s="185" t="s">
        <v>160</v>
      </c>
      <c r="C24" s="238" t="s">
        <v>191</v>
      </c>
      <c r="D24" s="181"/>
      <c r="E24" s="181"/>
      <c r="F24" s="182"/>
      <c r="G24" s="182"/>
      <c r="H24" s="182"/>
      <c r="I24" s="182"/>
      <c r="J24" s="183"/>
      <c r="K24" s="180">
        <v>2</v>
      </c>
      <c r="L24" s="182"/>
      <c r="M24" s="182">
        <v>2</v>
      </c>
      <c r="N24" s="182"/>
      <c r="O24" s="210">
        <f t="shared" si="1"/>
        <v>41</v>
      </c>
      <c r="P24" s="182" t="s">
        <v>179</v>
      </c>
      <c r="Q24" s="184">
        <v>4</v>
      </c>
    </row>
    <row r="25" spans="1:17" ht="12.75">
      <c r="A25" s="177">
        <v>11</v>
      </c>
      <c r="B25" s="185" t="s">
        <v>112</v>
      </c>
      <c r="C25" s="238" t="s">
        <v>192</v>
      </c>
      <c r="D25" s="181"/>
      <c r="E25" s="181"/>
      <c r="F25" s="182"/>
      <c r="G25" s="182"/>
      <c r="H25" s="182"/>
      <c r="I25" s="182"/>
      <c r="J25" s="183"/>
      <c r="K25" s="180">
        <v>2</v>
      </c>
      <c r="L25" s="182"/>
      <c r="M25" s="182">
        <v>2</v>
      </c>
      <c r="N25" s="182"/>
      <c r="O25" s="210">
        <f t="shared" si="1"/>
        <v>41</v>
      </c>
      <c r="P25" s="182" t="s">
        <v>179</v>
      </c>
      <c r="Q25" s="184">
        <v>4</v>
      </c>
    </row>
    <row r="26" spans="1:17" ht="12.75">
      <c r="A26" s="177">
        <v>12</v>
      </c>
      <c r="B26" s="185" t="s">
        <v>136</v>
      </c>
      <c r="C26" s="179" t="s">
        <v>193</v>
      </c>
      <c r="D26" s="181"/>
      <c r="E26" s="181"/>
      <c r="F26" s="182"/>
      <c r="G26" s="182"/>
      <c r="H26" s="182"/>
      <c r="I26" s="182"/>
      <c r="J26" s="183"/>
      <c r="K26" s="180">
        <v>2</v>
      </c>
      <c r="L26" s="182"/>
      <c r="M26" s="182">
        <v>2</v>
      </c>
      <c r="N26" s="182"/>
      <c r="O26" s="210">
        <f t="shared" si="1"/>
        <v>66</v>
      </c>
      <c r="P26" s="182" t="s">
        <v>179</v>
      </c>
      <c r="Q26" s="184">
        <v>5</v>
      </c>
    </row>
    <row r="27" spans="1:17" ht="12.75">
      <c r="A27" s="177">
        <v>13</v>
      </c>
      <c r="B27" s="185" t="s">
        <v>156</v>
      </c>
      <c r="C27" s="179" t="s">
        <v>194</v>
      </c>
      <c r="D27" s="181"/>
      <c r="E27" s="181"/>
      <c r="F27" s="182"/>
      <c r="G27" s="182"/>
      <c r="H27" s="182"/>
      <c r="I27" s="182"/>
      <c r="J27" s="183"/>
      <c r="K27" s="180">
        <v>1</v>
      </c>
      <c r="L27" s="182"/>
      <c r="M27" s="182">
        <v>1</v>
      </c>
      <c r="N27" s="182"/>
      <c r="O27" s="210">
        <f t="shared" si="1"/>
        <v>44</v>
      </c>
      <c r="P27" s="182" t="s">
        <v>179</v>
      </c>
      <c r="Q27" s="184">
        <v>3</v>
      </c>
    </row>
    <row r="28" spans="1:17" ht="12.75">
      <c r="A28" s="177">
        <v>14</v>
      </c>
      <c r="B28" s="185" t="s">
        <v>137</v>
      </c>
      <c r="C28" s="179" t="s">
        <v>195</v>
      </c>
      <c r="D28" s="181"/>
      <c r="E28" s="181"/>
      <c r="F28" s="182"/>
      <c r="G28" s="182"/>
      <c r="H28" s="182"/>
      <c r="I28" s="182"/>
      <c r="J28" s="183"/>
      <c r="K28" s="180">
        <v>2</v>
      </c>
      <c r="L28" s="182"/>
      <c r="M28" s="182">
        <v>2</v>
      </c>
      <c r="N28" s="182"/>
      <c r="O28" s="210">
        <f t="shared" si="1"/>
        <v>41</v>
      </c>
      <c r="P28" s="182" t="s">
        <v>179</v>
      </c>
      <c r="Q28" s="184">
        <v>4</v>
      </c>
    </row>
    <row r="29" spans="1:17" ht="12.75">
      <c r="A29" s="177">
        <v>15</v>
      </c>
      <c r="B29" s="185" t="s">
        <v>129</v>
      </c>
      <c r="C29" s="179" t="s">
        <v>196</v>
      </c>
      <c r="D29" s="181"/>
      <c r="E29" s="181"/>
      <c r="F29" s="182"/>
      <c r="G29" s="182"/>
      <c r="H29" s="182"/>
      <c r="I29" s="182"/>
      <c r="J29" s="183"/>
      <c r="K29" s="180">
        <v>1</v>
      </c>
      <c r="L29" s="182">
        <v>2</v>
      </c>
      <c r="M29" s="182"/>
      <c r="N29" s="182"/>
      <c r="O29" s="210">
        <f t="shared" si="1"/>
        <v>30</v>
      </c>
      <c r="P29" s="182" t="s">
        <v>9</v>
      </c>
      <c r="Q29" s="184">
        <v>3</v>
      </c>
    </row>
    <row r="30" spans="1:17" ht="13.5" thickBot="1">
      <c r="A30" s="177">
        <v>16</v>
      </c>
      <c r="B30" s="185" t="s">
        <v>298</v>
      </c>
      <c r="C30" s="179" t="s">
        <v>197</v>
      </c>
      <c r="D30" s="181"/>
      <c r="E30" s="202"/>
      <c r="F30" s="202"/>
      <c r="G30" s="202"/>
      <c r="H30" s="202"/>
      <c r="I30" s="202"/>
      <c r="J30" s="203"/>
      <c r="K30" s="405">
        <v>260</v>
      </c>
      <c r="L30" s="406"/>
      <c r="M30" s="406"/>
      <c r="N30" s="406"/>
      <c r="O30" s="407"/>
      <c r="P30" s="202" t="s">
        <v>9</v>
      </c>
      <c r="Q30" s="205">
        <v>2</v>
      </c>
    </row>
    <row r="31" spans="1:17" ht="12.75">
      <c r="A31" s="389" t="s">
        <v>23</v>
      </c>
      <c r="B31" s="390"/>
      <c r="C31" s="391"/>
      <c r="D31" s="211">
        <f>SUM(D15:D21)</f>
        <v>11</v>
      </c>
      <c r="E31" s="212">
        <f>SUM(E15:E30)</f>
        <v>2</v>
      </c>
      <c r="F31" s="212">
        <f>SUM(F15:F30)</f>
        <v>13</v>
      </c>
      <c r="G31" s="212">
        <f>SUM(G15:G30)</f>
        <v>0</v>
      </c>
      <c r="H31" s="342">
        <f>SUM(H15:H30)</f>
        <v>265</v>
      </c>
      <c r="I31" s="418" t="s">
        <v>293</v>
      </c>
      <c r="J31" s="385">
        <f>SUM(J15:J30)</f>
        <v>28</v>
      </c>
      <c r="K31" s="213">
        <f>SUM(K23:K29)</f>
        <v>12</v>
      </c>
      <c r="L31" s="214">
        <f>SUM(L15:L30)</f>
        <v>2</v>
      </c>
      <c r="M31" s="214">
        <f>SUM(M15:M30)</f>
        <v>11</v>
      </c>
      <c r="N31" s="215">
        <f>SUM(N15:N30)</f>
        <v>0</v>
      </c>
      <c r="O31" s="342">
        <f>SUM(O15:O30)</f>
        <v>279</v>
      </c>
      <c r="P31" s="418" t="s">
        <v>295</v>
      </c>
      <c r="Q31" s="366">
        <f>SUM(Q15:Q30)</f>
        <v>28</v>
      </c>
    </row>
    <row r="32" spans="1:17" ht="13.5" thickBot="1">
      <c r="A32" s="392"/>
      <c r="B32" s="393"/>
      <c r="C32" s="394"/>
      <c r="D32" s="386">
        <f>SUM(D31:G31)</f>
        <v>26</v>
      </c>
      <c r="E32" s="387"/>
      <c r="F32" s="387"/>
      <c r="G32" s="388"/>
      <c r="H32" s="343"/>
      <c r="I32" s="333"/>
      <c r="J32" s="331"/>
      <c r="K32" s="386">
        <f>SUM(K31:N31)</f>
        <v>25</v>
      </c>
      <c r="L32" s="387"/>
      <c r="M32" s="387"/>
      <c r="N32" s="388"/>
      <c r="O32" s="343"/>
      <c r="P32" s="333"/>
      <c r="Q32" s="331"/>
    </row>
    <row r="33" spans="1:17" ht="12.75">
      <c r="A33" s="216"/>
      <c r="B33" s="216"/>
      <c r="C33" s="216"/>
      <c r="D33" s="217"/>
      <c r="E33" s="217"/>
      <c r="F33" s="217"/>
      <c r="G33" s="217"/>
      <c r="H33" s="216"/>
      <c r="I33" s="218"/>
      <c r="J33" s="217"/>
      <c r="K33" s="217"/>
      <c r="L33" s="217"/>
      <c r="M33" s="217"/>
      <c r="N33" s="217"/>
      <c r="O33" s="216"/>
      <c r="P33" s="218"/>
      <c r="Q33" s="217"/>
    </row>
    <row r="34" spans="1:17" ht="25.5" customHeight="1">
      <c r="A34" s="326" t="s">
        <v>282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</row>
    <row r="35" spans="1:17" ht="13.5" thickBot="1">
      <c r="A35" s="216"/>
      <c r="B35" s="216"/>
      <c r="C35" s="216"/>
      <c r="D35" s="217"/>
      <c r="E35" s="217"/>
      <c r="F35" s="217"/>
      <c r="G35" s="217"/>
      <c r="H35" s="217"/>
      <c r="I35" s="218"/>
      <c r="J35" s="217"/>
      <c r="K35" s="217"/>
      <c r="L35" s="217"/>
      <c r="M35" s="217"/>
      <c r="N35" s="217"/>
      <c r="O35" s="217"/>
      <c r="P35" s="218"/>
      <c r="Q35" s="217"/>
    </row>
    <row r="36" spans="1:17" ht="12.75" customHeight="1">
      <c r="A36" s="361" t="s">
        <v>15</v>
      </c>
      <c r="B36" s="367" t="s">
        <v>13</v>
      </c>
      <c r="C36" s="361" t="s">
        <v>288</v>
      </c>
      <c r="D36" s="353" t="s">
        <v>28</v>
      </c>
      <c r="E36" s="354"/>
      <c r="F36" s="354"/>
      <c r="G36" s="354"/>
      <c r="H36" s="354"/>
      <c r="I36" s="354"/>
      <c r="J36" s="355"/>
      <c r="K36" s="353" t="s">
        <v>29</v>
      </c>
      <c r="L36" s="354"/>
      <c r="M36" s="354"/>
      <c r="N36" s="354"/>
      <c r="O36" s="354"/>
      <c r="P36" s="354"/>
      <c r="Q36" s="355"/>
    </row>
    <row r="37" spans="1:17" ht="12.75">
      <c r="A37" s="362"/>
      <c r="B37" s="368"/>
      <c r="C37" s="362"/>
      <c r="D37" s="348" t="s">
        <v>9</v>
      </c>
      <c r="E37" s="332" t="s">
        <v>10</v>
      </c>
      <c r="F37" s="332" t="s">
        <v>11</v>
      </c>
      <c r="G37" s="346" t="s">
        <v>12</v>
      </c>
      <c r="H37" s="332" t="s">
        <v>41</v>
      </c>
      <c r="I37" s="350" t="s">
        <v>16</v>
      </c>
      <c r="J37" s="344" t="s">
        <v>17</v>
      </c>
      <c r="K37" s="348" t="s">
        <v>9</v>
      </c>
      <c r="L37" s="332" t="s">
        <v>10</v>
      </c>
      <c r="M37" s="332" t="s">
        <v>11</v>
      </c>
      <c r="N37" s="346" t="s">
        <v>12</v>
      </c>
      <c r="O37" s="332" t="s">
        <v>41</v>
      </c>
      <c r="P37" s="350" t="s">
        <v>16</v>
      </c>
      <c r="Q37" s="344" t="s">
        <v>17</v>
      </c>
    </row>
    <row r="38" spans="1:17" ht="11.25" customHeight="1" thickBot="1">
      <c r="A38" s="363"/>
      <c r="B38" s="369"/>
      <c r="C38" s="378"/>
      <c r="D38" s="349"/>
      <c r="E38" s="333"/>
      <c r="F38" s="333"/>
      <c r="G38" s="347"/>
      <c r="H38" s="333"/>
      <c r="I38" s="351"/>
      <c r="J38" s="345"/>
      <c r="K38" s="349"/>
      <c r="L38" s="333"/>
      <c r="M38" s="333"/>
      <c r="N38" s="347"/>
      <c r="O38" s="333"/>
      <c r="P38" s="351"/>
      <c r="Q38" s="345"/>
    </row>
    <row r="39" spans="1:17" ht="12" customHeight="1">
      <c r="A39" s="219">
        <v>17</v>
      </c>
      <c r="B39" s="220" t="s">
        <v>130</v>
      </c>
      <c r="C39" s="169" t="s">
        <v>198</v>
      </c>
      <c r="D39" s="399">
        <v>1</v>
      </c>
      <c r="E39" s="342">
        <v>1</v>
      </c>
      <c r="F39" s="342"/>
      <c r="G39" s="342"/>
      <c r="H39" s="342">
        <f>25*J39-SUM(D39:F40)*14-3</f>
        <v>19</v>
      </c>
      <c r="I39" s="412" t="s">
        <v>9</v>
      </c>
      <c r="J39" s="395">
        <v>2</v>
      </c>
      <c r="K39" s="399"/>
      <c r="L39" s="342"/>
      <c r="M39" s="342"/>
      <c r="N39" s="342"/>
      <c r="O39" s="342"/>
      <c r="P39" s="342"/>
      <c r="Q39" s="334"/>
    </row>
    <row r="40" spans="1:17" ht="12.75" customHeight="1" thickBot="1">
      <c r="A40" s="221">
        <v>18</v>
      </c>
      <c r="B40" s="222" t="s">
        <v>263</v>
      </c>
      <c r="C40" s="241" t="s">
        <v>199</v>
      </c>
      <c r="D40" s="384"/>
      <c r="E40" s="343"/>
      <c r="F40" s="343"/>
      <c r="G40" s="343"/>
      <c r="H40" s="343"/>
      <c r="I40" s="341"/>
      <c r="J40" s="396"/>
      <c r="K40" s="384"/>
      <c r="L40" s="343"/>
      <c r="M40" s="343"/>
      <c r="N40" s="343"/>
      <c r="O40" s="343"/>
      <c r="P40" s="343"/>
      <c r="Q40" s="335"/>
    </row>
    <row r="41" spans="1:17" ht="12" customHeight="1">
      <c r="A41" s="224">
        <v>19</v>
      </c>
      <c r="B41" s="192" t="s">
        <v>108</v>
      </c>
      <c r="C41" s="206" t="s">
        <v>200</v>
      </c>
      <c r="D41" s="383"/>
      <c r="E41" s="352"/>
      <c r="F41" s="352"/>
      <c r="G41" s="352"/>
      <c r="H41" s="352"/>
      <c r="I41" s="352"/>
      <c r="J41" s="371"/>
      <c r="K41" s="383">
        <v>1</v>
      </c>
      <c r="L41" s="352"/>
      <c r="M41" s="352">
        <v>2</v>
      </c>
      <c r="N41" s="352"/>
      <c r="O41" s="352">
        <f>25*Q41-SUM(K41:M42)*14-3</f>
        <v>5</v>
      </c>
      <c r="P41" s="340" t="s">
        <v>9</v>
      </c>
      <c r="Q41" s="400">
        <v>2</v>
      </c>
    </row>
    <row r="42" spans="1:17" ht="12.75" customHeight="1" thickBot="1">
      <c r="A42" s="221">
        <v>20</v>
      </c>
      <c r="B42" s="222" t="s">
        <v>109</v>
      </c>
      <c r="C42" s="207" t="s">
        <v>201</v>
      </c>
      <c r="D42" s="384"/>
      <c r="E42" s="343"/>
      <c r="F42" s="343"/>
      <c r="G42" s="343"/>
      <c r="H42" s="343"/>
      <c r="I42" s="343"/>
      <c r="J42" s="335"/>
      <c r="K42" s="384"/>
      <c r="L42" s="343"/>
      <c r="M42" s="343"/>
      <c r="N42" s="343"/>
      <c r="O42" s="343"/>
      <c r="P42" s="341"/>
      <c r="Q42" s="401"/>
    </row>
    <row r="43" spans="1:17" ht="12.75" customHeight="1">
      <c r="A43" s="389" t="s">
        <v>24</v>
      </c>
      <c r="B43" s="390"/>
      <c r="C43" s="391"/>
      <c r="D43" s="227">
        <f>SUM(D39:D42)</f>
        <v>1</v>
      </c>
      <c r="E43" s="173">
        <f>SUM(E39:E42)</f>
        <v>1</v>
      </c>
      <c r="F43" s="173">
        <f>SUM(F39:F42)</f>
        <v>0</v>
      </c>
      <c r="G43" s="228">
        <f>SUM(G39:G42)</f>
        <v>0</v>
      </c>
      <c r="H43" s="342">
        <f>SUM(H39:H42)</f>
        <v>19</v>
      </c>
      <c r="I43" s="342" t="s">
        <v>273</v>
      </c>
      <c r="J43" s="330">
        <f aca="true" t="shared" si="2" ref="J43:O43">SUM(J39:J42)</f>
        <v>2</v>
      </c>
      <c r="K43" s="227">
        <f t="shared" si="2"/>
        <v>1</v>
      </c>
      <c r="L43" s="228">
        <f t="shared" si="2"/>
        <v>0</v>
      </c>
      <c r="M43" s="228">
        <f t="shared" si="2"/>
        <v>2</v>
      </c>
      <c r="N43" s="228">
        <f t="shared" si="2"/>
        <v>0</v>
      </c>
      <c r="O43" s="403">
        <f t="shared" si="2"/>
        <v>5</v>
      </c>
      <c r="P43" s="342" t="s">
        <v>273</v>
      </c>
      <c r="Q43" s="330">
        <f>SUM(Q39:Q42)</f>
        <v>2</v>
      </c>
    </row>
    <row r="44" spans="1:17" ht="12.75" customHeight="1" thickBot="1">
      <c r="A44" s="392"/>
      <c r="B44" s="393"/>
      <c r="C44" s="394"/>
      <c r="D44" s="386">
        <f>SUM(D43:G43)</f>
        <v>2</v>
      </c>
      <c r="E44" s="387"/>
      <c r="F44" s="387"/>
      <c r="G44" s="388"/>
      <c r="H44" s="343"/>
      <c r="I44" s="343"/>
      <c r="J44" s="331"/>
      <c r="K44" s="386">
        <f>SUM(K43:N43)</f>
        <v>3</v>
      </c>
      <c r="L44" s="387"/>
      <c r="M44" s="387"/>
      <c r="N44" s="388"/>
      <c r="O44" s="404"/>
      <c r="P44" s="343"/>
      <c r="Q44" s="331"/>
    </row>
    <row r="45" ht="12.75" customHeight="1" thickBot="1"/>
    <row r="46" spans="1:17" ht="12.75" customHeight="1">
      <c r="A46" s="216"/>
      <c r="B46" s="230" t="s">
        <v>26</v>
      </c>
      <c r="D46" s="231">
        <f>D31+D43</f>
        <v>12</v>
      </c>
      <c r="E46" s="232">
        <f>E31+E43</f>
        <v>3</v>
      </c>
      <c r="F46" s="232">
        <f>F31+F43</f>
        <v>13</v>
      </c>
      <c r="G46" s="232">
        <f>G31+G43</f>
        <v>0</v>
      </c>
      <c r="H46" s="410">
        <f>H31+H43</f>
        <v>284</v>
      </c>
      <c r="I46" s="418" t="s">
        <v>294</v>
      </c>
      <c r="J46" s="419">
        <f>IF((J31+J43)&lt;&gt;30,"NU",30)</f>
        <v>30</v>
      </c>
      <c r="K46" s="234">
        <f>K31+K43</f>
        <v>13</v>
      </c>
      <c r="L46" s="232">
        <f>L31+L43</f>
        <v>2</v>
      </c>
      <c r="M46" s="232">
        <f>M31+M43</f>
        <v>13</v>
      </c>
      <c r="N46" s="232">
        <f>N31+N43</f>
        <v>0</v>
      </c>
      <c r="O46" s="410">
        <f>O31+O43</f>
        <v>284</v>
      </c>
      <c r="P46" s="418" t="s">
        <v>296</v>
      </c>
      <c r="Q46" s="419">
        <f>IF((Q31+Q43)&lt;&gt;30,"NU",30)</f>
        <v>30</v>
      </c>
    </row>
    <row r="47" spans="1:17" ht="12.75" customHeight="1" thickBot="1">
      <c r="A47" s="216"/>
      <c r="B47" s="230"/>
      <c r="D47" s="408">
        <f>SUM(D46:G46)</f>
        <v>28</v>
      </c>
      <c r="E47" s="409"/>
      <c r="F47" s="409"/>
      <c r="G47" s="409"/>
      <c r="H47" s="411"/>
      <c r="I47" s="333"/>
      <c r="J47" s="420"/>
      <c r="K47" s="405">
        <f>SUM(K46:N46)</f>
        <v>28</v>
      </c>
      <c r="L47" s="406"/>
      <c r="M47" s="406"/>
      <c r="N47" s="407"/>
      <c r="O47" s="411"/>
      <c r="P47" s="333"/>
      <c r="Q47" s="420"/>
    </row>
    <row r="48" spans="1:17" ht="13.5" thickBot="1">
      <c r="A48" s="235"/>
      <c r="B48" s="216"/>
      <c r="C48" s="21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</row>
    <row r="49" spans="1:17" ht="12.75" customHeight="1">
      <c r="A49" s="361" t="s">
        <v>15</v>
      </c>
      <c r="B49" s="367" t="s">
        <v>14</v>
      </c>
      <c r="C49" s="380" t="s">
        <v>276</v>
      </c>
      <c r="D49" s="353" t="s">
        <v>28</v>
      </c>
      <c r="E49" s="354"/>
      <c r="F49" s="354"/>
      <c r="G49" s="354"/>
      <c r="H49" s="354"/>
      <c r="I49" s="354"/>
      <c r="J49" s="355"/>
      <c r="K49" s="353" t="s">
        <v>29</v>
      </c>
      <c r="L49" s="354"/>
      <c r="M49" s="354"/>
      <c r="N49" s="354"/>
      <c r="O49" s="354"/>
      <c r="P49" s="354"/>
      <c r="Q49" s="355"/>
    </row>
    <row r="50" spans="1:17" s="237" customFormat="1" ht="9.75">
      <c r="A50" s="362"/>
      <c r="B50" s="368"/>
      <c r="C50" s="381"/>
      <c r="D50" s="348" t="s">
        <v>9</v>
      </c>
      <c r="E50" s="346" t="s">
        <v>10</v>
      </c>
      <c r="F50" s="332" t="s">
        <v>11</v>
      </c>
      <c r="G50" s="332" t="s">
        <v>12</v>
      </c>
      <c r="H50" s="332" t="s">
        <v>41</v>
      </c>
      <c r="I50" s="370" t="s">
        <v>16</v>
      </c>
      <c r="J50" s="344" t="s">
        <v>17</v>
      </c>
      <c r="K50" s="348" t="s">
        <v>9</v>
      </c>
      <c r="L50" s="332" t="s">
        <v>10</v>
      </c>
      <c r="M50" s="346" t="s">
        <v>11</v>
      </c>
      <c r="N50" s="332" t="s">
        <v>12</v>
      </c>
      <c r="O50" s="332" t="s">
        <v>41</v>
      </c>
      <c r="P50" s="370" t="s">
        <v>16</v>
      </c>
      <c r="Q50" s="344" t="s">
        <v>17</v>
      </c>
    </row>
    <row r="51" spans="1:17" ht="13.5" thickBot="1">
      <c r="A51" s="363"/>
      <c r="B51" s="369"/>
      <c r="C51" s="382"/>
      <c r="D51" s="349"/>
      <c r="E51" s="347"/>
      <c r="F51" s="333"/>
      <c r="G51" s="333"/>
      <c r="H51" s="333"/>
      <c r="I51" s="351"/>
      <c r="J51" s="345"/>
      <c r="K51" s="349"/>
      <c r="L51" s="333"/>
      <c r="M51" s="347"/>
      <c r="N51" s="333"/>
      <c r="O51" s="333"/>
      <c r="P51" s="351"/>
      <c r="Q51" s="345"/>
    </row>
    <row r="52" spans="1:19" s="237" customFormat="1" ht="9.75">
      <c r="A52" s="284">
        <v>21</v>
      </c>
      <c r="B52" s="309" t="s">
        <v>289</v>
      </c>
      <c r="C52" s="285" t="s">
        <v>290</v>
      </c>
      <c r="D52" s="286">
        <v>2</v>
      </c>
      <c r="E52" s="287">
        <v>2</v>
      </c>
      <c r="F52" s="287"/>
      <c r="G52" s="287"/>
      <c r="H52" s="261">
        <f>25*J52-SUM(D52:F52)*14-3</f>
        <v>66</v>
      </c>
      <c r="I52" s="287" t="s">
        <v>179</v>
      </c>
      <c r="J52" s="288">
        <v>5</v>
      </c>
      <c r="K52" s="286"/>
      <c r="L52" s="287"/>
      <c r="M52" s="287"/>
      <c r="N52" s="287"/>
      <c r="O52" s="287"/>
      <c r="P52" s="289"/>
      <c r="Q52" s="290"/>
      <c r="R52" s="229"/>
      <c r="S52" s="229"/>
    </row>
    <row r="53" spans="1:17" ht="13.5" thickBot="1">
      <c r="A53" s="291">
        <v>22</v>
      </c>
      <c r="B53" s="309" t="s">
        <v>291</v>
      </c>
      <c r="C53" s="292" t="s">
        <v>292</v>
      </c>
      <c r="D53" s="272"/>
      <c r="E53" s="273"/>
      <c r="F53" s="273"/>
      <c r="G53" s="273"/>
      <c r="H53" s="273"/>
      <c r="I53" s="273"/>
      <c r="J53" s="293"/>
      <c r="K53" s="272">
        <v>2</v>
      </c>
      <c r="L53" s="273">
        <v>2</v>
      </c>
      <c r="M53" s="273"/>
      <c r="N53" s="273"/>
      <c r="O53" s="261">
        <f>25*Q53-SUM(K53:M53)*14-3</f>
        <v>66</v>
      </c>
      <c r="P53" s="273" t="s">
        <v>179</v>
      </c>
      <c r="Q53" s="274">
        <v>5</v>
      </c>
    </row>
    <row r="54" spans="1:17" ht="12.75">
      <c r="A54" s="415" t="s">
        <v>25</v>
      </c>
      <c r="B54" s="416"/>
      <c r="C54" s="417"/>
      <c r="D54" s="275">
        <f>SUM(D52:D53)</f>
        <v>2</v>
      </c>
      <c r="E54" s="276">
        <f>SUM(E52:E53)</f>
        <v>2</v>
      </c>
      <c r="F54" s="276"/>
      <c r="G54" s="277"/>
      <c r="H54" s="364">
        <f>SUM(H52:H53)</f>
        <v>66</v>
      </c>
      <c r="I54" s="359" t="s">
        <v>281</v>
      </c>
      <c r="J54" s="357">
        <f>SUM(J52:J53)</f>
        <v>5</v>
      </c>
      <c r="K54" s="275">
        <f>SUM(K52:K53)</f>
        <v>2</v>
      </c>
      <c r="L54" s="276">
        <f>SUM(L52:L53)</f>
        <v>2</v>
      </c>
      <c r="M54" s="276"/>
      <c r="N54" s="277"/>
      <c r="O54" s="364">
        <f>SUM(O52:O53)</f>
        <v>66</v>
      </c>
      <c r="P54" s="359" t="s">
        <v>281</v>
      </c>
      <c r="Q54" s="357">
        <v>5</v>
      </c>
    </row>
    <row r="55" spans="1:17" ht="13.5" thickBot="1">
      <c r="A55" s="323"/>
      <c r="B55" s="324"/>
      <c r="C55" s="325"/>
      <c r="D55" s="372">
        <f>SUM(D54:G54)</f>
        <v>4</v>
      </c>
      <c r="E55" s="373"/>
      <c r="F55" s="373"/>
      <c r="G55" s="374"/>
      <c r="H55" s="365"/>
      <c r="I55" s="360"/>
      <c r="J55" s="358"/>
      <c r="K55" s="372">
        <f>SUM(K54:N54)</f>
        <v>4</v>
      </c>
      <c r="L55" s="373"/>
      <c r="M55" s="373"/>
      <c r="N55" s="374"/>
      <c r="O55" s="365"/>
      <c r="P55" s="360"/>
      <c r="Q55" s="358"/>
    </row>
    <row r="56" spans="1:17" ht="12.75">
      <c r="A56" s="216"/>
      <c r="B56" s="356" t="s">
        <v>47</v>
      </c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</row>
    <row r="57" spans="2:22" ht="12.75">
      <c r="B57" s="239"/>
      <c r="T57" s="160"/>
      <c r="U57" s="160"/>
      <c r="V57" s="160"/>
    </row>
    <row r="58" spans="1:27" ht="12.75">
      <c r="A58" s="421"/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AA58" s="165"/>
    </row>
    <row r="59" spans="1:27" ht="12.75">
      <c r="A59" s="329" t="s">
        <v>91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159"/>
      <c r="S59" s="159"/>
      <c r="T59" s="159"/>
      <c r="V59" s="329"/>
      <c r="W59" s="329"/>
      <c r="AA59" s="165"/>
    </row>
    <row r="60" spans="1:27" ht="12.75">
      <c r="A60" s="329" t="s">
        <v>110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159"/>
      <c r="S60" s="159"/>
      <c r="T60" s="159"/>
      <c r="AA60" s="165"/>
    </row>
    <row r="61" spans="1:38" ht="12.75">
      <c r="A61" s="329" t="s">
        <v>111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159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H61" s="168"/>
      <c r="AI61" s="168"/>
      <c r="AJ61" s="168"/>
      <c r="AK61" s="168"/>
      <c r="AL61" s="168"/>
    </row>
    <row r="62" spans="1:38" ht="12.75">
      <c r="A62" s="422"/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H62" s="168"/>
      <c r="AI62" s="168"/>
      <c r="AJ62" s="168"/>
      <c r="AK62" s="168"/>
      <c r="AL62" s="168"/>
    </row>
    <row r="64" spans="2:17" ht="12.75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ht="12.75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ht="12.75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</sheetData>
  <sheetProtection/>
  <mergeCells count="139">
    <mergeCell ref="A34:Q34"/>
    <mergeCell ref="D22:H22"/>
    <mergeCell ref="K30:O30"/>
    <mergeCell ref="A58:Q58"/>
    <mergeCell ref="A62:Q62"/>
    <mergeCell ref="P46:P47"/>
    <mergeCell ref="Q46:Q47"/>
    <mergeCell ref="D47:G47"/>
    <mergeCell ref="K47:N47"/>
    <mergeCell ref="H46:H47"/>
    <mergeCell ref="I46:I47"/>
    <mergeCell ref="J46:J47"/>
    <mergeCell ref="O46:O47"/>
    <mergeCell ref="A43:C44"/>
    <mergeCell ref="H43:H44"/>
    <mergeCell ref="O43:O44"/>
    <mergeCell ref="D44:G44"/>
    <mergeCell ref="K44:N44"/>
    <mergeCell ref="I43:I44"/>
    <mergeCell ref="J43:J44"/>
    <mergeCell ref="A31:C32"/>
    <mergeCell ref="H31:H32"/>
    <mergeCell ref="O31:O32"/>
    <mergeCell ref="D32:G32"/>
    <mergeCell ref="K32:N32"/>
    <mergeCell ref="G41:G42"/>
    <mergeCell ref="D41:D42"/>
    <mergeCell ref="E41:E42"/>
    <mergeCell ref="F41:F42"/>
    <mergeCell ref="K39:K40"/>
    <mergeCell ref="A10:F10"/>
    <mergeCell ref="Q41:Q42"/>
    <mergeCell ref="I31:I32"/>
    <mergeCell ref="P31:P32"/>
    <mergeCell ref="M41:M42"/>
    <mergeCell ref="N41:N42"/>
    <mergeCell ref="O41:O42"/>
    <mergeCell ref="P41:P42"/>
    <mergeCell ref="O39:O40"/>
    <mergeCell ref="E39:E40"/>
    <mergeCell ref="J41:J42"/>
    <mergeCell ref="K41:K42"/>
    <mergeCell ref="N39:N40"/>
    <mergeCell ref="I39:I40"/>
    <mergeCell ref="J39:J40"/>
    <mergeCell ref="L41:L42"/>
    <mergeCell ref="H39:H40"/>
    <mergeCell ref="I54:I55"/>
    <mergeCell ref="H54:H55"/>
    <mergeCell ref="D39:D40"/>
    <mergeCell ref="A49:A51"/>
    <mergeCell ref="B49:B51"/>
    <mergeCell ref="C49:C51"/>
    <mergeCell ref="H41:H42"/>
    <mergeCell ref="I41:I42"/>
    <mergeCell ref="D55:G55"/>
    <mergeCell ref="K55:N55"/>
    <mergeCell ref="P50:P51"/>
    <mergeCell ref="J54:J55"/>
    <mergeCell ref="P54:P55"/>
    <mergeCell ref="F50:F51"/>
    <mergeCell ref="G50:G51"/>
    <mergeCell ref="B56:Q56"/>
    <mergeCell ref="Q54:Q55"/>
    <mergeCell ref="K49:Q49"/>
    <mergeCell ref="L50:L51"/>
    <mergeCell ref="Q50:Q51"/>
    <mergeCell ref="M50:M51"/>
    <mergeCell ref="K50:K51"/>
    <mergeCell ref="N50:N51"/>
    <mergeCell ref="O50:O51"/>
    <mergeCell ref="O54:O55"/>
    <mergeCell ref="Q39:Q40"/>
    <mergeCell ref="P39:P40"/>
    <mergeCell ref="D49:J49"/>
    <mergeCell ref="H50:H51"/>
    <mergeCell ref="I50:I51"/>
    <mergeCell ref="J50:J51"/>
    <mergeCell ref="D50:D51"/>
    <mergeCell ref="E50:E51"/>
    <mergeCell ref="F39:F40"/>
    <mergeCell ref="G39:G40"/>
    <mergeCell ref="P37:P38"/>
    <mergeCell ref="Q37:Q38"/>
    <mergeCell ref="P43:P44"/>
    <mergeCell ref="Q43:Q44"/>
    <mergeCell ref="L37:L38"/>
    <mergeCell ref="M37:M38"/>
    <mergeCell ref="N37:N38"/>
    <mergeCell ref="O37:O38"/>
    <mergeCell ref="L39:L40"/>
    <mergeCell ref="M39:M40"/>
    <mergeCell ref="H37:H38"/>
    <mergeCell ref="I37:I38"/>
    <mergeCell ref="J37:J38"/>
    <mergeCell ref="K37:K38"/>
    <mergeCell ref="M13:M14"/>
    <mergeCell ref="A36:A38"/>
    <mergeCell ref="B36:B38"/>
    <mergeCell ref="C36:C38"/>
    <mergeCell ref="D36:J36"/>
    <mergeCell ref="K36:Q36"/>
    <mergeCell ref="D37:D38"/>
    <mergeCell ref="E37:E38"/>
    <mergeCell ref="F37:F38"/>
    <mergeCell ref="G37:G38"/>
    <mergeCell ref="K13:K14"/>
    <mergeCell ref="P13:P14"/>
    <mergeCell ref="O13:O14"/>
    <mergeCell ref="H13:H14"/>
    <mergeCell ref="I13:I14"/>
    <mergeCell ref="J13:J14"/>
    <mergeCell ref="A11:Q11"/>
    <mergeCell ref="K12:Q12"/>
    <mergeCell ref="D13:D14"/>
    <mergeCell ref="E13:E14"/>
    <mergeCell ref="F13:F14"/>
    <mergeCell ref="G13:G14"/>
    <mergeCell ref="N13:N14"/>
    <mergeCell ref="A2:C2"/>
    <mergeCell ref="Q13:Q14"/>
    <mergeCell ref="J31:J32"/>
    <mergeCell ref="Q31:Q32"/>
    <mergeCell ref="L13:L14"/>
    <mergeCell ref="A1:C1"/>
    <mergeCell ref="A3:P3"/>
    <mergeCell ref="A6:F6"/>
    <mergeCell ref="A12:A14"/>
    <mergeCell ref="B12:B14"/>
    <mergeCell ref="A54:C55"/>
    <mergeCell ref="A60:Q60"/>
    <mergeCell ref="A61:Q61"/>
    <mergeCell ref="A59:Q59"/>
    <mergeCell ref="V59:W59"/>
    <mergeCell ref="A5:F5"/>
    <mergeCell ref="C12:C14"/>
    <mergeCell ref="D12:J12"/>
    <mergeCell ref="A8:F8"/>
    <mergeCell ref="A9:F9"/>
  </mergeCells>
  <printOptions/>
  <pageMargins left="0.3937007874015748" right="0.3937007874015748" top="0.4724409448818898" bottom="0.4724409448818898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9"/>
  <sheetViews>
    <sheetView zoomScalePageLayoutView="0" workbookViewId="0" topLeftCell="A16">
      <selection activeCell="A34" sqref="A34:IV34"/>
    </sheetView>
  </sheetViews>
  <sheetFormatPr defaultColWidth="9.140625" defaultRowHeight="12.75"/>
  <cols>
    <col min="1" max="1" width="3.28125" style="158" customWidth="1"/>
    <col min="2" max="2" width="38.57421875" style="158" customWidth="1"/>
    <col min="3" max="3" width="12.140625" style="229" customWidth="1"/>
    <col min="4" max="6" width="2.421875" style="158" customWidth="1"/>
    <col min="7" max="7" width="2.140625" style="158" customWidth="1"/>
    <col min="8" max="8" width="3.421875" style="158" customWidth="1"/>
    <col min="9" max="9" width="6.421875" style="158" customWidth="1"/>
    <col min="10" max="10" width="5.00390625" style="158" customWidth="1"/>
    <col min="11" max="11" width="2.7109375" style="158" customWidth="1"/>
    <col min="12" max="13" width="2.421875" style="158" customWidth="1"/>
    <col min="14" max="14" width="2.7109375" style="158" customWidth="1"/>
    <col min="15" max="15" width="3.57421875" style="158" customWidth="1"/>
    <col min="16" max="16" width="6.421875" style="158" customWidth="1"/>
    <col min="17" max="17" width="5.00390625" style="158" customWidth="1"/>
    <col min="18" max="18" width="10.140625" style="158" customWidth="1"/>
    <col min="19" max="19" width="7.00390625" style="158" customWidth="1"/>
    <col min="20" max="23" width="9.140625" style="158" customWidth="1"/>
    <col min="24" max="24" width="10.7109375" style="158" customWidth="1"/>
    <col min="25" max="16384" width="9.140625" style="158" customWidth="1"/>
  </cols>
  <sheetData>
    <row r="1" spans="1:3" ht="12.75">
      <c r="A1" s="397" t="s">
        <v>75</v>
      </c>
      <c r="B1" s="397"/>
      <c r="C1" s="397"/>
    </row>
    <row r="2" spans="1:3" ht="12.75">
      <c r="A2" s="397" t="s">
        <v>81</v>
      </c>
      <c r="B2" s="397"/>
      <c r="C2" s="397"/>
    </row>
    <row r="3" spans="1:19" ht="15">
      <c r="A3" s="398" t="s">
        <v>21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159"/>
      <c r="R3" s="160"/>
      <c r="S3" s="160"/>
    </row>
    <row r="4" spans="1:20" ht="1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  <c r="R4" s="163"/>
      <c r="S4" s="163"/>
      <c r="T4" s="163"/>
    </row>
    <row r="5" spans="1:56" ht="12.75">
      <c r="A5" s="376" t="s">
        <v>82</v>
      </c>
      <c r="B5" s="376"/>
      <c r="C5" s="376"/>
      <c r="D5" s="376"/>
      <c r="E5" s="376"/>
      <c r="F5" s="376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4"/>
      <c r="R5" s="164"/>
      <c r="S5" s="164"/>
      <c r="T5" s="164"/>
      <c r="U5" s="164"/>
      <c r="V5" s="164"/>
      <c r="W5" s="164"/>
      <c r="X5" s="164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0"/>
      <c r="BD5" s="160"/>
    </row>
    <row r="6" spans="1:20" ht="12.75">
      <c r="A6" s="376" t="s">
        <v>83</v>
      </c>
      <c r="B6" s="376"/>
      <c r="C6" s="376"/>
      <c r="D6" s="376"/>
      <c r="E6" s="376"/>
      <c r="F6" s="376"/>
      <c r="G6" s="164"/>
      <c r="H6" s="164"/>
      <c r="I6" s="162"/>
      <c r="J6" s="162"/>
      <c r="K6" s="162"/>
      <c r="L6" s="164"/>
      <c r="M6" s="164"/>
      <c r="N6" s="164"/>
      <c r="O6" s="164"/>
      <c r="P6" s="164"/>
      <c r="Q6" s="165"/>
      <c r="R6" s="166"/>
      <c r="S6" s="166"/>
      <c r="T6" s="163"/>
    </row>
    <row r="7" spans="1:20" ht="12.75">
      <c r="A7" s="164" t="s">
        <v>84</v>
      </c>
      <c r="B7" s="164"/>
      <c r="C7" s="164"/>
      <c r="D7" s="164"/>
      <c r="E7" s="164"/>
      <c r="F7" s="164"/>
      <c r="G7" s="164"/>
      <c r="H7" s="164"/>
      <c r="L7" s="165"/>
      <c r="M7" s="165"/>
      <c r="N7" s="165"/>
      <c r="O7" s="165"/>
      <c r="P7" s="165"/>
      <c r="Q7" s="165"/>
      <c r="R7" s="166"/>
      <c r="S7" s="166"/>
      <c r="T7" s="163"/>
    </row>
    <row r="8" spans="1:20" ht="12.75">
      <c r="A8" s="397" t="s">
        <v>85</v>
      </c>
      <c r="B8" s="397"/>
      <c r="C8" s="397"/>
      <c r="D8" s="397"/>
      <c r="E8" s="397"/>
      <c r="F8" s="397"/>
      <c r="G8" s="165"/>
      <c r="H8" s="165"/>
      <c r="I8" s="165"/>
      <c r="J8" s="167"/>
      <c r="K8" s="167"/>
      <c r="L8" s="167"/>
      <c r="M8" s="167"/>
      <c r="N8" s="167"/>
      <c r="O8" s="167"/>
      <c r="P8" s="167"/>
      <c r="Q8" s="167"/>
      <c r="R8" s="165"/>
      <c r="S8" s="163"/>
      <c r="T8" s="163"/>
    </row>
    <row r="9" spans="1:20" ht="12.75">
      <c r="A9" s="397" t="s">
        <v>86</v>
      </c>
      <c r="B9" s="397"/>
      <c r="C9" s="397"/>
      <c r="D9" s="397"/>
      <c r="E9" s="397"/>
      <c r="F9" s="39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</row>
    <row r="10" spans="1:20" ht="12.75">
      <c r="A10" s="376" t="s">
        <v>87</v>
      </c>
      <c r="B10" s="376"/>
      <c r="C10" s="376"/>
      <c r="D10" s="376"/>
      <c r="E10" s="376"/>
      <c r="F10" s="376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1:21" ht="18.75" customHeight="1" thickBot="1">
      <c r="A11" s="375" t="s">
        <v>79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U11" s="168"/>
    </row>
    <row r="12" spans="1:25" ht="13.5" customHeight="1">
      <c r="A12" s="361" t="s">
        <v>15</v>
      </c>
      <c r="B12" s="367" t="s">
        <v>6</v>
      </c>
      <c r="C12" s="361" t="s">
        <v>288</v>
      </c>
      <c r="D12" s="353" t="s">
        <v>30</v>
      </c>
      <c r="E12" s="354"/>
      <c r="F12" s="354"/>
      <c r="G12" s="354"/>
      <c r="H12" s="354"/>
      <c r="I12" s="354"/>
      <c r="J12" s="355"/>
      <c r="K12" s="353" t="s">
        <v>31</v>
      </c>
      <c r="L12" s="354"/>
      <c r="M12" s="354"/>
      <c r="N12" s="354"/>
      <c r="O12" s="354"/>
      <c r="P12" s="354"/>
      <c r="Q12" s="355"/>
      <c r="S12" s="315"/>
      <c r="T12" s="315"/>
      <c r="U12" s="315"/>
      <c r="V12" s="315"/>
      <c r="W12" s="315"/>
      <c r="X12" s="315"/>
      <c r="Y12" s="315"/>
    </row>
    <row r="13" spans="1:25" ht="12.75" customHeight="1">
      <c r="A13" s="362"/>
      <c r="B13" s="368"/>
      <c r="C13" s="362"/>
      <c r="D13" s="379" t="s">
        <v>9</v>
      </c>
      <c r="E13" s="346" t="s">
        <v>10</v>
      </c>
      <c r="F13" s="346" t="s">
        <v>11</v>
      </c>
      <c r="G13" s="346" t="s">
        <v>12</v>
      </c>
      <c r="H13" s="346" t="s">
        <v>41</v>
      </c>
      <c r="I13" s="370" t="s">
        <v>16</v>
      </c>
      <c r="J13" s="377" t="s">
        <v>17</v>
      </c>
      <c r="K13" s="379" t="s">
        <v>9</v>
      </c>
      <c r="L13" s="346" t="s">
        <v>10</v>
      </c>
      <c r="M13" s="346" t="s">
        <v>11</v>
      </c>
      <c r="N13" s="346" t="s">
        <v>12</v>
      </c>
      <c r="O13" s="346" t="s">
        <v>41</v>
      </c>
      <c r="P13" s="370" t="s">
        <v>16</v>
      </c>
      <c r="Q13" s="377" t="s">
        <v>17</v>
      </c>
      <c r="S13" s="315"/>
      <c r="T13" s="315"/>
      <c r="U13" s="315"/>
      <c r="V13" s="315"/>
      <c r="W13" s="315"/>
      <c r="X13" s="315"/>
      <c r="Y13" s="315"/>
    </row>
    <row r="14" spans="1:25" ht="13.5" thickBot="1">
      <c r="A14" s="363"/>
      <c r="B14" s="369"/>
      <c r="C14" s="378"/>
      <c r="D14" s="349"/>
      <c r="E14" s="347"/>
      <c r="F14" s="333"/>
      <c r="G14" s="333"/>
      <c r="H14" s="333"/>
      <c r="I14" s="351"/>
      <c r="J14" s="345"/>
      <c r="K14" s="349"/>
      <c r="L14" s="333"/>
      <c r="M14" s="347"/>
      <c r="N14" s="333"/>
      <c r="O14" s="333"/>
      <c r="P14" s="351"/>
      <c r="Q14" s="345"/>
      <c r="S14" s="315"/>
      <c r="T14" s="315"/>
      <c r="U14" s="315"/>
      <c r="V14" s="315"/>
      <c r="W14" s="315"/>
      <c r="X14" s="315"/>
      <c r="Y14" s="315"/>
    </row>
    <row r="15" spans="1:25" ht="12.75">
      <c r="A15" s="169">
        <v>1</v>
      </c>
      <c r="B15" s="170" t="s">
        <v>118</v>
      </c>
      <c r="C15" s="171" t="s">
        <v>202</v>
      </c>
      <c r="D15" s="172">
        <v>2</v>
      </c>
      <c r="E15" s="172"/>
      <c r="F15" s="172">
        <v>2</v>
      </c>
      <c r="G15" s="172"/>
      <c r="H15" s="173">
        <f>25*J15-SUM(D15:F15)*14-3</f>
        <v>41</v>
      </c>
      <c r="I15" s="172" t="s">
        <v>179</v>
      </c>
      <c r="J15" s="174">
        <v>4</v>
      </c>
      <c r="K15" s="175"/>
      <c r="L15" s="172"/>
      <c r="M15" s="172"/>
      <c r="N15" s="172"/>
      <c r="O15" s="172"/>
      <c r="P15" s="172"/>
      <c r="Q15" s="176"/>
      <c r="S15" s="315"/>
      <c r="T15" s="315"/>
      <c r="U15" s="315" t="s">
        <v>9</v>
      </c>
      <c r="V15" s="315" t="s">
        <v>148</v>
      </c>
      <c r="W15" s="315"/>
      <c r="X15" s="315"/>
      <c r="Y15" s="315"/>
    </row>
    <row r="16" spans="1:25" ht="12.75">
      <c r="A16" s="177">
        <v>2</v>
      </c>
      <c r="B16" s="178" t="s">
        <v>138</v>
      </c>
      <c r="C16" s="179" t="s">
        <v>203</v>
      </c>
      <c r="D16" s="181">
        <v>2</v>
      </c>
      <c r="E16" s="181"/>
      <c r="F16" s="182">
        <v>2</v>
      </c>
      <c r="G16" s="182"/>
      <c r="H16" s="182">
        <f aca="true" t="shared" si="0" ref="H16:H21">25*J16-SUM(D16:F16)*14-3</f>
        <v>41</v>
      </c>
      <c r="I16" s="182" t="s">
        <v>179</v>
      </c>
      <c r="J16" s="183">
        <v>4</v>
      </c>
      <c r="K16" s="180"/>
      <c r="L16" s="181"/>
      <c r="M16" s="181"/>
      <c r="N16" s="181"/>
      <c r="O16" s="181"/>
      <c r="P16" s="181"/>
      <c r="Q16" s="184"/>
      <c r="S16" s="315"/>
      <c r="T16" s="315" t="s">
        <v>98</v>
      </c>
      <c r="U16" s="315"/>
      <c r="V16" s="315"/>
      <c r="W16" s="315"/>
      <c r="X16" s="315"/>
      <c r="Y16" s="315"/>
    </row>
    <row r="17" spans="1:25" ht="21">
      <c r="A17" s="177">
        <v>3</v>
      </c>
      <c r="B17" s="191" t="s">
        <v>145</v>
      </c>
      <c r="C17" s="190" t="s">
        <v>204</v>
      </c>
      <c r="D17" s="186">
        <v>2</v>
      </c>
      <c r="E17" s="186"/>
      <c r="F17" s="186">
        <v>2</v>
      </c>
      <c r="G17" s="186"/>
      <c r="H17" s="182">
        <f t="shared" si="0"/>
        <v>41</v>
      </c>
      <c r="I17" s="186" t="s">
        <v>179</v>
      </c>
      <c r="J17" s="208">
        <v>4</v>
      </c>
      <c r="K17" s="188"/>
      <c r="L17" s="186"/>
      <c r="M17" s="186"/>
      <c r="N17" s="186"/>
      <c r="O17" s="186"/>
      <c r="P17" s="186"/>
      <c r="Q17" s="189"/>
      <c r="S17" s="315"/>
      <c r="T17" s="315" t="s">
        <v>107</v>
      </c>
      <c r="U17" s="315">
        <f>SUM(D15,K23,K41)</f>
        <v>5</v>
      </c>
      <c r="V17" s="315">
        <f>SUM(F15,M23,M41)</f>
        <v>5</v>
      </c>
      <c r="W17" s="315"/>
      <c r="X17" s="315"/>
      <c r="Y17" s="315"/>
    </row>
    <row r="18" spans="1:25" ht="48" customHeight="1">
      <c r="A18" s="177">
        <v>4</v>
      </c>
      <c r="B18" s="191" t="s">
        <v>143</v>
      </c>
      <c r="C18" s="190" t="s">
        <v>205</v>
      </c>
      <c r="D18" s="186">
        <v>2</v>
      </c>
      <c r="E18" s="186"/>
      <c r="F18" s="186">
        <v>2</v>
      </c>
      <c r="G18" s="186"/>
      <c r="H18" s="182">
        <f t="shared" si="0"/>
        <v>41</v>
      </c>
      <c r="I18" s="186" t="s">
        <v>179</v>
      </c>
      <c r="J18" s="208">
        <v>4</v>
      </c>
      <c r="K18" s="188"/>
      <c r="L18" s="186"/>
      <c r="M18" s="186"/>
      <c r="N18" s="186"/>
      <c r="O18" s="186"/>
      <c r="P18" s="186"/>
      <c r="Q18" s="189"/>
      <c r="S18" s="315"/>
      <c r="T18" s="315" t="s">
        <v>132</v>
      </c>
      <c r="U18" s="315">
        <f>SUM(D16,D17,D18,D19,D20,K24,K25,K26,K27,K28,K29,D39)</f>
        <v>20</v>
      </c>
      <c r="V18" s="315">
        <f>SUM(F16,F17,F18,F19,F20,M24,M25,M26,M27,L28,M29,F39)</f>
        <v>23</v>
      </c>
      <c r="W18" s="315"/>
      <c r="X18" s="315"/>
      <c r="Y18" s="315"/>
    </row>
    <row r="19" spans="1:25" ht="12.75">
      <c r="A19" s="177">
        <v>5</v>
      </c>
      <c r="B19" s="187" t="s">
        <v>149</v>
      </c>
      <c r="C19" s="190" t="s">
        <v>206</v>
      </c>
      <c r="D19" s="186">
        <v>2</v>
      </c>
      <c r="E19" s="186"/>
      <c r="F19" s="186">
        <v>2</v>
      </c>
      <c r="G19" s="186"/>
      <c r="H19" s="182">
        <f t="shared" si="0"/>
        <v>41</v>
      </c>
      <c r="I19" s="186" t="s">
        <v>179</v>
      </c>
      <c r="J19" s="208">
        <v>4</v>
      </c>
      <c r="K19" s="188"/>
      <c r="L19" s="186"/>
      <c r="M19" s="186"/>
      <c r="N19" s="186"/>
      <c r="O19" s="186"/>
      <c r="P19" s="186"/>
      <c r="Q19" s="189"/>
      <c r="S19" s="315"/>
      <c r="T19" s="315" t="s">
        <v>114</v>
      </c>
      <c r="U19" s="315">
        <f>SUM(D21)</f>
        <v>1</v>
      </c>
      <c r="V19" s="315">
        <f>SUM(E21)</f>
        <v>2</v>
      </c>
      <c r="W19" s="315"/>
      <c r="X19" s="315"/>
      <c r="Y19" s="315"/>
    </row>
    <row r="20" spans="1:25" ht="12.75">
      <c r="A20" s="177">
        <v>6</v>
      </c>
      <c r="B20" s="187" t="s">
        <v>150</v>
      </c>
      <c r="C20" s="190" t="s">
        <v>207</v>
      </c>
      <c r="D20" s="186">
        <v>1</v>
      </c>
      <c r="E20" s="186"/>
      <c r="F20" s="186">
        <v>2</v>
      </c>
      <c r="G20" s="186"/>
      <c r="H20" s="182">
        <f t="shared" si="0"/>
        <v>30</v>
      </c>
      <c r="I20" s="186" t="s">
        <v>179</v>
      </c>
      <c r="J20" s="208">
        <v>3</v>
      </c>
      <c r="K20" s="188"/>
      <c r="L20" s="186"/>
      <c r="M20" s="186"/>
      <c r="N20" s="186"/>
      <c r="O20" s="186"/>
      <c r="P20" s="186"/>
      <c r="Q20" s="189"/>
      <c r="S20" s="315"/>
      <c r="T20" s="315"/>
      <c r="U20" s="315"/>
      <c r="V20" s="315"/>
      <c r="W20" s="315"/>
      <c r="X20" s="315"/>
      <c r="Y20" s="315"/>
    </row>
    <row r="21" spans="1:25" s="197" customFormat="1" ht="12.75">
      <c r="A21" s="177">
        <v>7</v>
      </c>
      <c r="B21" s="187" t="s">
        <v>128</v>
      </c>
      <c r="C21" s="177" t="s">
        <v>208</v>
      </c>
      <c r="D21" s="186">
        <v>1</v>
      </c>
      <c r="E21" s="186">
        <v>2</v>
      </c>
      <c r="F21" s="193"/>
      <c r="G21" s="193"/>
      <c r="H21" s="182">
        <f t="shared" si="0"/>
        <v>30</v>
      </c>
      <c r="I21" s="193" t="s">
        <v>9</v>
      </c>
      <c r="J21" s="208">
        <v>3</v>
      </c>
      <c r="K21" s="180"/>
      <c r="L21" s="181"/>
      <c r="M21" s="181"/>
      <c r="N21" s="181"/>
      <c r="O21" s="181"/>
      <c r="P21" s="181"/>
      <c r="Q21" s="184"/>
      <c r="S21" s="315"/>
      <c r="T21" s="315"/>
      <c r="U21" s="315"/>
      <c r="V21" s="315"/>
      <c r="W21" s="315"/>
      <c r="X21" s="315"/>
      <c r="Y21" s="315"/>
    </row>
    <row r="22" spans="1:25" s="197" customFormat="1" ht="13.5" thickBot="1">
      <c r="A22" s="198">
        <v>8</v>
      </c>
      <c r="B22" s="242" t="s">
        <v>299</v>
      </c>
      <c r="C22" s="241" t="s">
        <v>209</v>
      </c>
      <c r="D22" s="405">
        <v>100</v>
      </c>
      <c r="E22" s="406"/>
      <c r="F22" s="406"/>
      <c r="G22" s="406"/>
      <c r="H22" s="407"/>
      <c r="I22" s="243" t="s">
        <v>9</v>
      </c>
      <c r="J22" s="244">
        <v>2</v>
      </c>
      <c r="K22" s="245"/>
      <c r="L22" s="246"/>
      <c r="M22" s="246"/>
      <c r="N22" s="246"/>
      <c r="O22" s="246"/>
      <c r="P22" s="246"/>
      <c r="Q22" s="247"/>
      <c r="S22" s="315"/>
      <c r="T22" s="315"/>
      <c r="U22" s="315"/>
      <c r="V22" s="315"/>
      <c r="W22" s="315"/>
      <c r="X22" s="315"/>
      <c r="Y22" s="315"/>
    </row>
    <row r="23" spans="1:25" ht="12.75">
      <c r="A23" s="206">
        <v>9</v>
      </c>
      <c r="B23" s="192" t="s">
        <v>119</v>
      </c>
      <c r="C23" s="207" t="s">
        <v>210</v>
      </c>
      <c r="D23" s="186"/>
      <c r="E23" s="186"/>
      <c r="F23" s="193"/>
      <c r="G23" s="193"/>
      <c r="H23" s="193"/>
      <c r="I23" s="193"/>
      <c r="J23" s="208"/>
      <c r="K23" s="188">
        <v>2</v>
      </c>
      <c r="L23" s="193"/>
      <c r="M23" s="193">
        <v>2</v>
      </c>
      <c r="N23" s="193"/>
      <c r="O23" s="173">
        <f aca="true" t="shared" si="1" ref="O23:O29">25*Q23-SUM(K23:M23)*14-3</f>
        <v>41</v>
      </c>
      <c r="P23" s="209" t="s">
        <v>179</v>
      </c>
      <c r="Q23" s="176">
        <v>4</v>
      </c>
      <c r="S23" s="315"/>
      <c r="T23" s="315"/>
      <c r="U23" s="315"/>
      <c r="V23" s="315"/>
      <c r="W23" s="315"/>
      <c r="X23" s="315"/>
      <c r="Y23" s="315"/>
    </row>
    <row r="24" spans="1:25" ht="12.75">
      <c r="A24" s="177">
        <v>10</v>
      </c>
      <c r="B24" s="185" t="s">
        <v>133</v>
      </c>
      <c r="C24" s="179" t="s">
        <v>211</v>
      </c>
      <c r="D24" s="181"/>
      <c r="E24" s="181"/>
      <c r="F24" s="182"/>
      <c r="G24" s="182"/>
      <c r="H24" s="182"/>
      <c r="I24" s="182"/>
      <c r="J24" s="183"/>
      <c r="K24" s="180">
        <v>2</v>
      </c>
      <c r="L24" s="182"/>
      <c r="M24" s="182">
        <v>2</v>
      </c>
      <c r="N24" s="182"/>
      <c r="O24" s="210">
        <f t="shared" si="1"/>
        <v>41</v>
      </c>
      <c r="P24" s="182" t="s">
        <v>179</v>
      </c>
      <c r="Q24" s="184">
        <v>4</v>
      </c>
      <c r="S24" s="315"/>
      <c r="T24" s="315"/>
      <c r="U24" s="315"/>
      <c r="V24" s="315"/>
      <c r="W24" s="315"/>
      <c r="X24" s="315"/>
      <c r="Y24" s="315"/>
    </row>
    <row r="25" spans="1:25" ht="21">
      <c r="A25" s="177">
        <v>11</v>
      </c>
      <c r="B25" s="248" t="s">
        <v>147</v>
      </c>
      <c r="C25" s="179" t="s">
        <v>212</v>
      </c>
      <c r="D25" s="181"/>
      <c r="E25" s="181"/>
      <c r="F25" s="182"/>
      <c r="G25" s="182"/>
      <c r="H25" s="182"/>
      <c r="I25" s="182"/>
      <c r="J25" s="183"/>
      <c r="K25" s="180">
        <v>2</v>
      </c>
      <c r="L25" s="182"/>
      <c r="M25" s="182">
        <v>2</v>
      </c>
      <c r="N25" s="182"/>
      <c r="O25" s="210">
        <f t="shared" si="1"/>
        <v>41</v>
      </c>
      <c r="P25" s="182" t="s">
        <v>179</v>
      </c>
      <c r="Q25" s="184">
        <v>4</v>
      </c>
      <c r="S25" s="315"/>
      <c r="T25" s="315"/>
      <c r="U25" s="315"/>
      <c r="V25" s="315"/>
      <c r="W25" s="315"/>
      <c r="X25" s="315"/>
      <c r="Y25" s="315"/>
    </row>
    <row r="26" spans="1:17" ht="12.75">
      <c r="A26" s="177">
        <v>12</v>
      </c>
      <c r="B26" s="185" t="s">
        <v>153</v>
      </c>
      <c r="C26" s="179" t="s">
        <v>213</v>
      </c>
      <c r="D26" s="181"/>
      <c r="E26" s="181"/>
      <c r="F26" s="182"/>
      <c r="G26" s="182"/>
      <c r="H26" s="182"/>
      <c r="I26" s="182"/>
      <c r="J26" s="183"/>
      <c r="K26" s="180">
        <v>2</v>
      </c>
      <c r="L26" s="182"/>
      <c r="M26" s="182">
        <v>2</v>
      </c>
      <c r="N26" s="182"/>
      <c r="O26" s="210">
        <f t="shared" si="1"/>
        <v>41</v>
      </c>
      <c r="P26" s="182" t="s">
        <v>179</v>
      </c>
      <c r="Q26" s="184">
        <v>4</v>
      </c>
    </row>
    <row r="27" spans="1:17" ht="21">
      <c r="A27" s="177">
        <v>13</v>
      </c>
      <c r="B27" s="249" t="s">
        <v>141</v>
      </c>
      <c r="C27" s="179" t="s">
        <v>214</v>
      </c>
      <c r="D27" s="181"/>
      <c r="E27" s="181"/>
      <c r="F27" s="182"/>
      <c r="G27" s="182"/>
      <c r="H27" s="182"/>
      <c r="I27" s="182"/>
      <c r="J27" s="183"/>
      <c r="K27" s="180">
        <v>2</v>
      </c>
      <c r="L27" s="182"/>
      <c r="M27" s="182">
        <v>2</v>
      </c>
      <c r="N27" s="182"/>
      <c r="O27" s="210">
        <f t="shared" si="1"/>
        <v>41</v>
      </c>
      <c r="P27" s="182" t="s">
        <v>179</v>
      </c>
      <c r="Q27" s="184">
        <v>4</v>
      </c>
    </row>
    <row r="28" spans="1:17" ht="12.75">
      <c r="A28" s="177">
        <v>14</v>
      </c>
      <c r="B28" s="187" t="s">
        <v>157</v>
      </c>
      <c r="C28" s="179" t="s">
        <v>215</v>
      </c>
      <c r="D28" s="181"/>
      <c r="E28" s="181"/>
      <c r="F28" s="182"/>
      <c r="G28" s="182"/>
      <c r="H28" s="182"/>
      <c r="I28" s="182"/>
      <c r="J28" s="183"/>
      <c r="K28" s="180">
        <v>1</v>
      </c>
      <c r="L28" s="186">
        <v>2</v>
      </c>
      <c r="M28" s="182"/>
      <c r="N28" s="182"/>
      <c r="O28" s="210">
        <f t="shared" si="1"/>
        <v>30</v>
      </c>
      <c r="P28" s="182" t="s">
        <v>9</v>
      </c>
      <c r="Q28" s="184">
        <v>3</v>
      </c>
    </row>
    <row r="29" spans="1:17" ht="12.75">
      <c r="A29" s="177">
        <v>15</v>
      </c>
      <c r="B29" s="178" t="s">
        <v>158</v>
      </c>
      <c r="C29" s="179" t="s">
        <v>216</v>
      </c>
      <c r="D29" s="181"/>
      <c r="E29" s="181"/>
      <c r="F29" s="182"/>
      <c r="G29" s="182"/>
      <c r="H29" s="182"/>
      <c r="I29" s="182"/>
      <c r="J29" s="183"/>
      <c r="K29" s="180">
        <v>1</v>
      </c>
      <c r="L29" s="182"/>
      <c r="M29" s="182">
        <v>2</v>
      </c>
      <c r="N29" s="182"/>
      <c r="O29" s="210">
        <f t="shared" si="1"/>
        <v>30</v>
      </c>
      <c r="P29" s="182" t="s">
        <v>9</v>
      </c>
      <c r="Q29" s="184">
        <v>3</v>
      </c>
    </row>
    <row r="30" spans="1:17" ht="13.5" thickBot="1">
      <c r="A30" s="177">
        <v>16</v>
      </c>
      <c r="B30" s="192" t="s">
        <v>300</v>
      </c>
      <c r="C30" s="179" t="s">
        <v>217</v>
      </c>
      <c r="D30" s="181"/>
      <c r="E30" s="202"/>
      <c r="F30" s="202"/>
      <c r="G30" s="202"/>
      <c r="H30" s="202"/>
      <c r="I30" s="202"/>
      <c r="J30" s="203"/>
      <c r="K30" s="405">
        <v>260</v>
      </c>
      <c r="L30" s="406"/>
      <c r="M30" s="406"/>
      <c r="N30" s="406"/>
      <c r="O30" s="407"/>
      <c r="P30" s="202" t="s">
        <v>9</v>
      </c>
      <c r="Q30" s="205">
        <v>2</v>
      </c>
    </row>
    <row r="31" spans="1:17" ht="12.75">
      <c r="A31" s="389" t="s">
        <v>23</v>
      </c>
      <c r="B31" s="390"/>
      <c r="C31" s="391"/>
      <c r="D31" s="211">
        <f>SUM(D15:D21)</f>
        <v>12</v>
      </c>
      <c r="E31" s="212">
        <f>SUM(E15:E30)</f>
        <v>2</v>
      </c>
      <c r="F31" s="212">
        <f>SUM(F15:F30)</f>
        <v>12</v>
      </c>
      <c r="G31" s="212">
        <f>SUM(G15:G30)</f>
        <v>0</v>
      </c>
      <c r="H31" s="342">
        <f>SUM(H15:H30)</f>
        <v>265</v>
      </c>
      <c r="I31" s="418" t="s">
        <v>295</v>
      </c>
      <c r="J31" s="385">
        <f>SUM(J15:J30)</f>
        <v>28</v>
      </c>
      <c r="K31" s="213">
        <f>SUM(K23:K29)</f>
        <v>12</v>
      </c>
      <c r="L31" s="214">
        <f>SUM(L15:L30)</f>
        <v>2</v>
      </c>
      <c r="M31" s="214">
        <f>SUM(M15:M30)</f>
        <v>12</v>
      </c>
      <c r="N31" s="215">
        <f>SUM(N15:N30)</f>
        <v>0</v>
      </c>
      <c r="O31" s="342">
        <f>SUM(O15:O30)</f>
        <v>265</v>
      </c>
      <c r="P31" s="418" t="s">
        <v>293</v>
      </c>
      <c r="Q31" s="366">
        <f>SUM(Q15:Q30)</f>
        <v>28</v>
      </c>
    </row>
    <row r="32" spans="1:17" ht="13.5" thickBot="1">
      <c r="A32" s="392"/>
      <c r="B32" s="393"/>
      <c r="C32" s="394"/>
      <c r="D32" s="386">
        <f>SUM(D31:G31)</f>
        <v>26</v>
      </c>
      <c r="E32" s="387"/>
      <c r="F32" s="387"/>
      <c r="G32" s="388"/>
      <c r="H32" s="343"/>
      <c r="I32" s="333"/>
      <c r="J32" s="331"/>
      <c r="K32" s="386">
        <f>SUM(K31:N31)</f>
        <v>26</v>
      </c>
      <c r="L32" s="387"/>
      <c r="M32" s="387"/>
      <c r="N32" s="388"/>
      <c r="O32" s="343"/>
      <c r="P32" s="333"/>
      <c r="Q32" s="331"/>
    </row>
    <row r="33" spans="1:17" ht="12.75">
      <c r="A33" s="216"/>
      <c r="B33" s="216"/>
      <c r="C33" s="216"/>
      <c r="D33" s="217"/>
      <c r="E33" s="217"/>
      <c r="F33" s="217"/>
      <c r="G33" s="217"/>
      <c r="H33" s="216"/>
      <c r="I33" s="294"/>
      <c r="J33" s="217"/>
      <c r="K33" s="217"/>
      <c r="L33" s="217"/>
      <c r="M33" s="217"/>
      <c r="N33" s="217"/>
      <c r="O33" s="216"/>
      <c r="P33" s="294"/>
      <c r="Q33" s="217"/>
    </row>
    <row r="34" spans="1:17" ht="25.5" customHeight="1">
      <c r="A34" s="326" t="s">
        <v>282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</row>
    <row r="35" spans="1:17" ht="13.5" thickBot="1">
      <c r="A35" s="216"/>
      <c r="B35" s="216"/>
      <c r="C35" s="216"/>
      <c r="D35" s="217"/>
      <c r="E35" s="217"/>
      <c r="F35" s="217"/>
      <c r="G35" s="217"/>
      <c r="H35" s="217"/>
      <c r="I35" s="218"/>
      <c r="J35" s="217"/>
      <c r="K35" s="217"/>
      <c r="L35" s="217"/>
      <c r="M35" s="217"/>
      <c r="N35" s="217"/>
      <c r="O35" s="217"/>
      <c r="P35" s="218"/>
      <c r="Q35" s="217"/>
    </row>
    <row r="36" spans="1:17" ht="12.75" customHeight="1">
      <c r="A36" s="361" t="s">
        <v>15</v>
      </c>
      <c r="B36" s="367" t="s">
        <v>13</v>
      </c>
      <c r="C36" s="361" t="s">
        <v>288</v>
      </c>
      <c r="D36" s="353" t="s">
        <v>30</v>
      </c>
      <c r="E36" s="354"/>
      <c r="F36" s="354"/>
      <c r="G36" s="354"/>
      <c r="H36" s="354"/>
      <c r="I36" s="354"/>
      <c r="J36" s="355"/>
      <c r="K36" s="353" t="s">
        <v>31</v>
      </c>
      <c r="L36" s="354"/>
      <c r="M36" s="354"/>
      <c r="N36" s="354"/>
      <c r="O36" s="354"/>
      <c r="P36" s="354"/>
      <c r="Q36" s="355"/>
    </row>
    <row r="37" spans="1:17" ht="12.75">
      <c r="A37" s="362"/>
      <c r="B37" s="368"/>
      <c r="C37" s="362"/>
      <c r="D37" s="348" t="s">
        <v>9</v>
      </c>
      <c r="E37" s="332" t="s">
        <v>10</v>
      </c>
      <c r="F37" s="332" t="s">
        <v>11</v>
      </c>
      <c r="G37" s="346" t="s">
        <v>12</v>
      </c>
      <c r="H37" s="332" t="s">
        <v>41</v>
      </c>
      <c r="I37" s="350" t="s">
        <v>16</v>
      </c>
      <c r="J37" s="344" t="s">
        <v>17</v>
      </c>
      <c r="K37" s="348" t="s">
        <v>9</v>
      </c>
      <c r="L37" s="332" t="s">
        <v>10</v>
      </c>
      <c r="M37" s="332" t="s">
        <v>11</v>
      </c>
      <c r="N37" s="346" t="s">
        <v>12</v>
      </c>
      <c r="O37" s="332" t="s">
        <v>41</v>
      </c>
      <c r="P37" s="350" t="s">
        <v>16</v>
      </c>
      <c r="Q37" s="344" t="s">
        <v>17</v>
      </c>
    </row>
    <row r="38" spans="1:17" ht="11.25" customHeight="1" thickBot="1">
      <c r="A38" s="363"/>
      <c r="B38" s="369"/>
      <c r="C38" s="378"/>
      <c r="D38" s="349"/>
      <c r="E38" s="333"/>
      <c r="F38" s="333"/>
      <c r="G38" s="347"/>
      <c r="H38" s="333"/>
      <c r="I38" s="351"/>
      <c r="J38" s="345"/>
      <c r="K38" s="349"/>
      <c r="L38" s="333"/>
      <c r="M38" s="333"/>
      <c r="N38" s="347"/>
      <c r="O38" s="333"/>
      <c r="P38" s="351"/>
      <c r="Q38" s="345"/>
    </row>
    <row r="39" spans="1:17" ht="12" customHeight="1">
      <c r="A39" s="219">
        <v>17</v>
      </c>
      <c r="B39" s="170" t="s">
        <v>250</v>
      </c>
      <c r="C39" s="169" t="s">
        <v>218</v>
      </c>
      <c r="D39" s="399">
        <v>1</v>
      </c>
      <c r="E39" s="342"/>
      <c r="F39" s="342">
        <v>1</v>
      </c>
      <c r="G39" s="342"/>
      <c r="H39" s="342">
        <f>25*J39-SUM(D39:F40)*14-3</f>
        <v>19</v>
      </c>
      <c r="I39" s="412" t="s">
        <v>9</v>
      </c>
      <c r="J39" s="395">
        <v>2</v>
      </c>
      <c r="K39" s="399"/>
      <c r="L39" s="342"/>
      <c r="M39" s="342"/>
      <c r="N39" s="342"/>
      <c r="O39" s="342"/>
      <c r="P39" s="342"/>
      <c r="Q39" s="334"/>
    </row>
    <row r="40" spans="1:17" ht="12.75" customHeight="1" thickBot="1">
      <c r="A40" s="221">
        <v>18</v>
      </c>
      <c r="B40" s="242" t="s">
        <v>251</v>
      </c>
      <c r="C40" s="241" t="s">
        <v>219</v>
      </c>
      <c r="D40" s="384"/>
      <c r="E40" s="343"/>
      <c r="F40" s="343"/>
      <c r="G40" s="343"/>
      <c r="H40" s="343"/>
      <c r="I40" s="341"/>
      <c r="J40" s="396"/>
      <c r="K40" s="384"/>
      <c r="L40" s="343"/>
      <c r="M40" s="343"/>
      <c r="N40" s="343"/>
      <c r="O40" s="343"/>
      <c r="P40" s="343"/>
      <c r="Q40" s="335"/>
    </row>
    <row r="41" spans="1:17" ht="22.5" customHeight="1">
      <c r="A41" s="224">
        <v>19</v>
      </c>
      <c r="B41" s="250" t="s">
        <v>258</v>
      </c>
      <c r="C41" s="206" t="s">
        <v>259</v>
      </c>
      <c r="D41" s="383"/>
      <c r="E41" s="352"/>
      <c r="F41" s="352"/>
      <c r="G41" s="352"/>
      <c r="H41" s="352"/>
      <c r="I41" s="352"/>
      <c r="J41" s="371"/>
      <c r="K41" s="383">
        <v>1</v>
      </c>
      <c r="L41" s="352"/>
      <c r="M41" s="352">
        <v>1</v>
      </c>
      <c r="N41" s="352"/>
      <c r="O41" s="352">
        <f>25*Q41-SUM(K41:M42)*14-3</f>
        <v>19</v>
      </c>
      <c r="P41" s="340" t="s">
        <v>9</v>
      </c>
      <c r="Q41" s="400">
        <v>2</v>
      </c>
    </row>
    <row r="42" spans="1:17" ht="24" customHeight="1" thickBot="1">
      <c r="A42" s="221">
        <v>20</v>
      </c>
      <c r="B42" s="251" t="s">
        <v>257</v>
      </c>
      <c r="C42" s="207" t="s">
        <v>260</v>
      </c>
      <c r="D42" s="384"/>
      <c r="E42" s="343"/>
      <c r="F42" s="343"/>
      <c r="G42" s="343"/>
      <c r="H42" s="343"/>
      <c r="I42" s="343"/>
      <c r="J42" s="335"/>
      <c r="K42" s="384"/>
      <c r="L42" s="343"/>
      <c r="M42" s="343"/>
      <c r="N42" s="343"/>
      <c r="O42" s="343"/>
      <c r="P42" s="341"/>
      <c r="Q42" s="401"/>
    </row>
    <row r="43" spans="1:17" ht="12.75" customHeight="1">
      <c r="A43" s="389" t="s">
        <v>24</v>
      </c>
      <c r="B43" s="390"/>
      <c r="C43" s="391"/>
      <c r="D43" s="227">
        <f>SUM(D39:D42)</f>
        <v>1</v>
      </c>
      <c r="E43" s="173">
        <f>SUM(E39:E42)</f>
        <v>0</v>
      </c>
      <c r="F43" s="173">
        <f>SUM(F39:F42)</f>
        <v>1</v>
      </c>
      <c r="G43" s="228">
        <f>SUM(G39:G42)</f>
        <v>0</v>
      </c>
      <c r="H43" s="342">
        <f>SUM(H39:H42)</f>
        <v>19</v>
      </c>
      <c r="I43" s="342" t="s">
        <v>273</v>
      </c>
      <c r="J43" s="330">
        <f aca="true" t="shared" si="2" ref="J43:O43">SUM(J39:J42)</f>
        <v>2</v>
      </c>
      <c r="K43" s="227">
        <f t="shared" si="2"/>
        <v>1</v>
      </c>
      <c r="L43" s="228">
        <f t="shared" si="2"/>
        <v>0</v>
      </c>
      <c r="M43" s="228">
        <f t="shared" si="2"/>
        <v>1</v>
      </c>
      <c r="N43" s="228">
        <f t="shared" si="2"/>
        <v>0</v>
      </c>
      <c r="O43" s="403">
        <f t="shared" si="2"/>
        <v>19</v>
      </c>
      <c r="P43" s="342" t="s">
        <v>273</v>
      </c>
      <c r="Q43" s="330">
        <f>SUM(Q39:Q42)</f>
        <v>2</v>
      </c>
    </row>
    <row r="44" spans="1:17" ht="12.75" customHeight="1" thickBot="1">
      <c r="A44" s="392"/>
      <c r="B44" s="393"/>
      <c r="C44" s="394"/>
      <c r="D44" s="386">
        <f>SUM(D43:G43)</f>
        <v>2</v>
      </c>
      <c r="E44" s="387"/>
      <c r="F44" s="387"/>
      <c r="G44" s="388"/>
      <c r="H44" s="343"/>
      <c r="I44" s="343"/>
      <c r="J44" s="331"/>
      <c r="K44" s="386">
        <f>SUM(K43:N43)</f>
        <v>2</v>
      </c>
      <c r="L44" s="387"/>
      <c r="M44" s="387"/>
      <c r="N44" s="388"/>
      <c r="O44" s="404"/>
      <c r="P44" s="343"/>
      <c r="Q44" s="331"/>
    </row>
    <row r="45" ht="12.75" customHeight="1" thickBot="1"/>
    <row r="46" spans="1:17" ht="12.75" customHeight="1">
      <c r="A46" s="216"/>
      <c r="B46" s="230" t="s">
        <v>26</v>
      </c>
      <c r="D46" s="231">
        <f>D31+D43</f>
        <v>13</v>
      </c>
      <c r="E46" s="232">
        <f>E31+E43</f>
        <v>2</v>
      </c>
      <c r="F46" s="232">
        <f>F31+F43</f>
        <v>13</v>
      </c>
      <c r="G46" s="232">
        <f>G31+G43</f>
        <v>0</v>
      </c>
      <c r="H46" s="410">
        <f>H31+H43</f>
        <v>284</v>
      </c>
      <c r="I46" s="418" t="s">
        <v>296</v>
      </c>
      <c r="J46" s="419">
        <f>IF((J31+J43)&lt;&gt;30,"NU",30)</f>
        <v>30</v>
      </c>
      <c r="K46" s="234">
        <f>K31+K43</f>
        <v>13</v>
      </c>
      <c r="L46" s="232">
        <f>L31+L43</f>
        <v>2</v>
      </c>
      <c r="M46" s="232">
        <f>M31+M43</f>
        <v>13</v>
      </c>
      <c r="N46" s="232">
        <f>N31+N43</f>
        <v>0</v>
      </c>
      <c r="O46" s="410">
        <f>O31+O43</f>
        <v>284</v>
      </c>
      <c r="P46" s="418" t="s">
        <v>294</v>
      </c>
      <c r="Q46" s="419">
        <f>IF((Q31+Q43)&lt;&gt;30,"NU",30)</f>
        <v>30</v>
      </c>
    </row>
    <row r="47" spans="1:17" ht="12.75" customHeight="1" thickBot="1">
      <c r="A47" s="216"/>
      <c r="B47" s="230"/>
      <c r="D47" s="408">
        <f>SUM(D46:G46)</f>
        <v>28</v>
      </c>
      <c r="E47" s="409"/>
      <c r="F47" s="409"/>
      <c r="G47" s="409"/>
      <c r="H47" s="411"/>
      <c r="I47" s="333"/>
      <c r="J47" s="420"/>
      <c r="K47" s="405">
        <f>SUM(K46:N46)</f>
        <v>28</v>
      </c>
      <c r="L47" s="406"/>
      <c r="M47" s="406"/>
      <c r="N47" s="407"/>
      <c r="O47" s="411"/>
      <c r="P47" s="333"/>
      <c r="Q47" s="420"/>
    </row>
    <row r="48" spans="1:17" ht="13.5" thickBot="1">
      <c r="A48" s="235"/>
      <c r="B48" s="216"/>
      <c r="C48" s="21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</row>
    <row r="49" spans="1:17" ht="12.75" customHeight="1">
      <c r="A49" s="361" t="s">
        <v>15</v>
      </c>
      <c r="B49" s="367" t="s">
        <v>14</v>
      </c>
      <c r="C49" s="380" t="s">
        <v>276</v>
      </c>
      <c r="D49" s="353" t="s">
        <v>30</v>
      </c>
      <c r="E49" s="354"/>
      <c r="F49" s="354"/>
      <c r="G49" s="354"/>
      <c r="H49" s="354"/>
      <c r="I49" s="354"/>
      <c r="J49" s="355"/>
      <c r="K49" s="353" t="s">
        <v>31</v>
      </c>
      <c r="L49" s="354"/>
      <c r="M49" s="354"/>
      <c r="N49" s="354"/>
      <c r="O49" s="354"/>
      <c r="P49" s="354"/>
      <c r="Q49" s="355"/>
    </row>
    <row r="50" spans="1:17" s="237" customFormat="1" ht="9.75">
      <c r="A50" s="362"/>
      <c r="B50" s="368"/>
      <c r="C50" s="381"/>
      <c r="D50" s="348" t="s">
        <v>9</v>
      </c>
      <c r="E50" s="346" t="s">
        <v>10</v>
      </c>
      <c r="F50" s="332" t="s">
        <v>11</v>
      </c>
      <c r="G50" s="332" t="s">
        <v>12</v>
      </c>
      <c r="H50" s="332" t="s">
        <v>41</v>
      </c>
      <c r="I50" s="370" t="s">
        <v>16</v>
      </c>
      <c r="J50" s="344" t="s">
        <v>17</v>
      </c>
      <c r="K50" s="348" t="s">
        <v>9</v>
      </c>
      <c r="L50" s="332" t="s">
        <v>10</v>
      </c>
      <c r="M50" s="346" t="s">
        <v>11</v>
      </c>
      <c r="N50" s="332" t="s">
        <v>12</v>
      </c>
      <c r="O50" s="332" t="s">
        <v>41</v>
      </c>
      <c r="P50" s="370" t="s">
        <v>16</v>
      </c>
      <c r="Q50" s="344" t="s">
        <v>17</v>
      </c>
    </row>
    <row r="51" spans="1:17" ht="13.5" thickBot="1">
      <c r="A51" s="363"/>
      <c r="B51" s="369"/>
      <c r="C51" s="382"/>
      <c r="D51" s="349"/>
      <c r="E51" s="347"/>
      <c r="F51" s="333"/>
      <c r="G51" s="333"/>
      <c r="H51" s="333"/>
      <c r="I51" s="351"/>
      <c r="J51" s="345"/>
      <c r="K51" s="349"/>
      <c r="L51" s="333"/>
      <c r="M51" s="347"/>
      <c r="N51" s="333"/>
      <c r="O51" s="333"/>
      <c r="P51" s="351"/>
      <c r="Q51" s="345"/>
    </row>
    <row r="52" spans="1:20" s="237" customFormat="1" ht="9.75">
      <c r="A52" s="295">
        <v>21</v>
      </c>
      <c r="B52" s="305" t="s">
        <v>301</v>
      </c>
      <c r="C52" s="296" t="s">
        <v>302</v>
      </c>
      <c r="D52" s="297">
        <v>1</v>
      </c>
      <c r="E52" s="277">
        <v>1</v>
      </c>
      <c r="F52" s="277"/>
      <c r="G52" s="277"/>
      <c r="H52" s="261">
        <f>25*J52-SUM(D52:F52)*14-3</f>
        <v>19</v>
      </c>
      <c r="I52" s="262" t="s">
        <v>9</v>
      </c>
      <c r="J52" s="298">
        <v>2</v>
      </c>
      <c r="K52" s="297"/>
      <c r="L52" s="277"/>
      <c r="M52" s="277"/>
      <c r="N52" s="277"/>
      <c r="O52" s="277"/>
      <c r="P52" s="262"/>
      <c r="Q52" s="263"/>
      <c r="R52" s="229"/>
      <c r="S52" s="229"/>
      <c r="T52" s="229"/>
    </row>
    <row r="53" spans="1:17" ht="20.25">
      <c r="A53" s="291">
        <v>22</v>
      </c>
      <c r="B53" s="307" t="s">
        <v>303</v>
      </c>
      <c r="C53" s="292" t="s">
        <v>304</v>
      </c>
      <c r="D53" s="299"/>
      <c r="E53" s="261">
        <v>3</v>
      </c>
      <c r="F53" s="300"/>
      <c r="G53" s="261"/>
      <c r="H53" s="261">
        <f>25*J53-SUM(D53:F53)*14-3</f>
        <v>30</v>
      </c>
      <c r="I53" s="261" t="s">
        <v>9</v>
      </c>
      <c r="J53" s="301">
        <v>3</v>
      </c>
      <c r="K53" s="302"/>
      <c r="L53" s="261"/>
      <c r="M53" s="261"/>
      <c r="N53" s="261"/>
      <c r="O53" s="261"/>
      <c r="P53" s="270"/>
      <c r="Q53" s="271"/>
    </row>
    <row r="54" spans="1:20" s="237" customFormat="1" ht="9.75">
      <c r="A54" s="291">
        <v>23</v>
      </c>
      <c r="B54" s="306" t="s">
        <v>305</v>
      </c>
      <c r="C54" s="292" t="s">
        <v>306</v>
      </c>
      <c r="D54" s="302"/>
      <c r="E54" s="261"/>
      <c r="F54" s="261"/>
      <c r="G54" s="261"/>
      <c r="H54" s="261"/>
      <c r="I54" s="270"/>
      <c r="J54" s="303"/>
      <c r="K54" s="302">
        <v>1</v>
      </c>
      <c r="L54" s="261">
        <v>1</v>
      </c>
      <c r="M54" s="261"/>
      <c r="N54" s="261"/>
      <c r="O54" s="261">
        <f>25*Q54-SUM(K54:M54)*14-3</f>
        <v>44</v>
      </c>
      <c r="P54" s="270" t="s">
        <v>179</v>
      </c>
      <c r="Q54" s="271">
        <v>3</v>
      </c>
      <c r="R54" s="229"/>
      <c r="S54" s="229"/>
      <c r="T54" s="229"/>
    </row>
    <row r="55" spans="1:17" ht="21" thickBot="1">
      <c r="A55" s="291">
        <v>24</v>
      </c>
      <c r="B55" s="308" t="s">
        <v>307</v>
      </c>
      <c r="C55" s="304" t="s">
        <v>308</v>
      </c>
      <c r="D55" s="269"/>
      <c r="E55" s="270"/>
      <c r="F55" s="270"/>
      <c r="G55" s="270"/>
      <c r="H55" s="270"/>
      <c r="I55" s="270"/>
      <c r="J55" s="303"/>
      <c r="K55" s="269"/>
      <c r="L55" s="270">
        <v>3</v>
      </c>
      <c r="M55" s="270"/>
      <c r="N55" s="270"/>
      <c r="O55" s="261">
        <f>25*Q55-SUM(K55:M55)*14-3</f>
        <v>5</v>
      </c>
      <c r="P55" s="270" t="s">
        <v>9</v>
      </c>
      <c r="Q55" s="271">
        <v>2</v>
      </c>
    </row>
    <row r="56" spans="1:17" ht="12.75">
      <c r="A56" s="389" t="s">
        <v>25</v>
      </c>
      <c r="B56" s="390"/>
      <c r="C56" s="391"/>
      <c r="D56" s="275">
        <f>SUM(D50:D55)</f>
        <v>1</v>
      </c>
      <c r="E56" s="277">
        <f>SUM(E50:E55)</f>
        <v>4</v>
      </c>
      <c r="F56" s="277"/>
      <c r="G56" s="277"/>
      <c r="H56" s="364">
        <f>SUM(H51:H55)</f>
        <v>49</v>
      </c>
      <c r="I56" s="359" t="s">
        <v>309</v>
      </c>
      <c r="J56" s="357">
        <f>SUM(J50:J55)</f>
        <v>5</v>
      </c>
      <c r="K56" s="275">
        <f>SUM(K50:K55)</f>
        <v>1</v>
      </c>
      <c r="L56" s="276">
        <f>SUM(L52:L55)</f>
        <v>4</v>
      </c>
      <c r="M56" s="276"/>
      <c r="N56" s="277"/>
      <c r="O56" s="364">
        <f>SUM(O51:O55)</f>
        <v>49</v>
      </c>
      <c r="P56" s="359" t="s">
        <v>310</v>
      </c>
      <c r="Q56" s="357">
        <f>SUM(Q52:Q55)</f>
        <v>5</v>
      </c>
    </row>
    <row r="57" spans="1:17" ht="13.5" thickBot="1">
      <c r="A57" s="392"/>
      <c r="B57" s="393"/>
      <c r="C57" s="394"/>
      <c r="D57" s="423">
        <f>SUM(D56:G56)</f>
        <v>5</v>
      </c>
      <c r="E57" s="424"/>
      <c r="F57" s="424"/>
      <c r="G57" s="425"/>
      <c r="H57" s="365"/>
      <c r="I57" s="360"/>
      <c r="J57" s="358"/>
      <c r="K57" s="423">
        <f>SUM(K56:N56)</f>
        <v>5</v>
      </c>
      <c r="L57" s="424"/>
      <c r="M57" s="424"/>
      <c r="N57" s="425"/>
      <c r="O57" s="365"/>
      <c r="P57" s="360"/>
      <c r="Q57" s="358"/>
    </row>
    <row r="58" spans="1:17" ht="12.75">
      <c r="A58" s="216"/>
      <c r="B58" s="356" t="s">
        <v>47</v>
      </c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</row>
    <row r="59" spans="2:24" ht="12.75">
      <c r="B59" s="239"/>
      <c r="T59" s="160"/>
      <c r="U59" s="160"/>
      <c r="V59" s="160"/>
      <c r="W59" s="160"/>
      <c r="X59" s="160"/>
    </row>
    <row r="60" spans="1:29" ht="12.7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T60" s="160"/>
      <c r="U60" s="160"/>
      <c r="V60" s="160"/>
      <c r="X60" s="329"/>
      <c r="Y60" s="329"/>
      <c r="AC60" s="165"/>
    </row>
    <row r="61" spans="1:29" ht="12.75">
      <c r="A61" s="421"/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AC61" s="165"/>
    </row>
    <row r="62" spans="1:29" ht="12.75">
      <c r="A62" s="329" t="s">
        <v>91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159"/>
      <c r="S62" s="159"/>
      <c r="T62" s="159"/>
      <c r="U62" s="159"/>
      <c r="V62" s="159"/>
      <c r="X62" s="329"/>
      <c r="Y62" s="329"/>
      <c r="AC62" s="165"/>
    </row>
    <row r="63" spans="1:29" ht="12.75">
      <c r="A63" s="329" t="s">
        <v>110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159"/>
      <c r="S63" s="159"/>
      <c r="T63" s="159"/>
      <c r="U63" s="159"/>
      <c r="V63" s="159"/>
      <c r="AC63" s="165"/>
    </row>
    <row r="64" spans="1:40" ht="12.75">
      <c r="A64" s="329" t="s">
        <v>111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159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J64" s="168"/>
      <c r="AK64" s="168"/>
      <c r="AL64" s="168"/>
      <c r="AM64" s="168"/>
      <c r="AN64" s="168"/>
    </row>
    <row r="65" spans="1:40" ht="12.75">
      <c r="A65" s="422"/>
      <c r="B65" s="422"/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J65" s="168"/>
      <c r="AK65" s="168"/>
      <c r="AL65" s="168"/>
      <c r="AM65" s="168"/>
      <c r="AN65" s="168"/>
    </row>
    <row r="67" spans="2:17" ht="12.75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ht="12.75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ht="12.75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</sheetData>
  <sheetProtection/>
  <mergeCells count="141">
    <mergeCell ref="X60:Y60"/>
    <mergeCell ref="A61:Q61"/>
    <mergeCell ref="A65:Q65"/>
    <mergeCell ref="P46:P47"/>
    <mergeCell ref="Q46:Q47"/>
    <mergeCell ref="D47:G47"/>
    <mergeCell ref="K47:N47"/>
    <mergeCell ref="H46:H47"/>
    <mergeCell ref="I46:I47"/>
    <mergeCell ref="J46:J47"/>
    <mergeCell ref="O46:O47"/>
    <mergeCell ref="A43:C44"/>
    <mergeCell ref="H43:H44"/>
    <mergeCell ref="O43:O44"/>
    <mergeCell ref="D44:G44"/>
    <mergeCell ref="K44:N44"/>
    <mergeCell ref="H31:H32"/>
    <mergeCell ref="O31:O32"/>
    <mergeCell ref="D32:G32"/>
    <mergeCell ref="K32:N32"/>
    <mergeCell ref="A1:C1"/>
    <mergeCell ref="A2:C2"/>
    <mergeCell ref="A3:P3"/>
    <mergeCell ref="A10:F10"/>
    <mergeCell ref="A11:Q11"/>
    <mergeCell ref="D22:H22"/>
    <mergeCell ref="B58:Q58"/>
    <mergeCell ref="P50:P51"/>
    <mergeCell ref="A49:A51"/>
    <mergeCell ref="B49:B51"/>
    <mergeCell ref="C49:C51"/>
    <mergeCell ref="D49:J49"/>
    <mergeCell ref="H50:H51"/>
    <mergeCell ref="G50:G51"/>
    <mergeCell ref="N50:N51"/>
    <mergeCell ref="O50:O51"/>
    <mergeCell ref="O56:O57"/>
    <mergeCell ref="D57:G57"/>
    <mergeCell ref="K57:N57"/>
    <mergeCell ref="I50:I51"/>
    <mergeCell ref="J50:J51"/>
    <mergeCell ref="K49:Q49"/>
    <mergeCell ref="L50:L51"/>
    <mergeCell ref="Q50:Q51"/>
    <mergeCell ref="M50:M51"/>
    <mergeCell ref="K50:K51"/>
    <mergeCell ref="D50:D51"/>
    <mergeCell ref="E50:E51"/>
    <mergeCell ref="F50:F51"/>
    <mergeCell ref="Q56:Q57"/>
    <mergeCell ref="A57:C57"/>
    <mergeCell ref="A56:C56"/>
    <mergeCell ref="I56:I57"/>
    <mergeCell ref="J56:J57"/>
    <mergeCell ref="P56:P57"/>
    <mergeCell ref="H56:H57"/>
    <mergeCell ref="Q43:Q44"/>
    <mergeCell ref="I43:I44"/>
    <mergeCell ref="J43:J44"/>
    <mergeCell ref="P43:P44"/>
    <mergeCell ref="P41:P42"/>
    <mergeCell ref="Q41:Q42"/>
    <mergeCell ref="L41:L42"/>
    <mergeCell ref="N41:N42"/>
    <mergeCell ref="D41:D42"/>
    <mergeCell ref="E41:E42"/>
    <mergeCell ref="F41:F42"/>
    <mergeCell ref="G41:G42"/>
    <mergeCell ref="O41:O42"/>
    <mergeCell ref="M41:M42"/>
    <mergeCell ref="H41:H42"/>
    <mergeCell ref="I41:I42"/>
    <mergeCell ref="J41:J42"/>
    <mergeCell ref="K41:K42"/>
    <mergeCell ref="I39:I40"/>
    <mergeCell ref="M39:M40"/>
    <mergeCell ref="N39:N40"/>
    <mergeCell ref="P37:P38"/>
    <mergeCell ref="Q37:Q38"/>
    <mergeCell ref="O39:O40"/>
    <mergeCell ref="Q39:Q40"/>
    <mergeCell ref="P39:P40"/>
    <mergeCell ref="L39:L40"/>
    <mergeCell ref="J39:J40"/>
    <mergeCell ref="K39:K40"/>
    <mergeCell ref="L37:L38"/>
    <mergeCell ref="M37:M38"/>
    <mergeCell ref="N37:N38"/>
    <mergeCell ref="D39:D40"/>
    <mergeCell ref="E39:E40"/>
    <mergeCell ref="F39:F40"/>
    <mergeCell ref="G39:G40"/>
    <mergeCell ref="H39:H40"/>
    <mergeCell ref="J37:J38"/>
    <mergeCell ref="K37:K38"/>
    <mergeCell ref="P31:P32"/>
    <mergeCell ref="O37:O38"/>
    <mergeCell ref="A36:A38"/>
    <mergeCell ref="B36:B38"/>
    <mergeCell ref="C36:C38"/>
    <mergeCell ref="D36:J36"/>
    <mergeCell ref="K36:Q36"/>
    <mergeCell ref="A31:C32"/>
    <mergeCell ref="D37:D38"/>
    <mergeCell ref="E37:E38"/>
    <mergeCell ref="F37:F38"/>
    <mergeCell ref="G37:G38"/>
    <mergeCell ref="O13:O14"/>
    <mergeCell ref="P13:P14"/>
    <mergeCell ref="G13:G14"/>
    <mergeCell ref="H13:H14"/>
    <mergeCell ref="H37:H38"/>
    <mergeCell ref="I37:I38"/>
    <mergeCell ref="J31:J32"/>
    <mergeCell ref="Q31:Q32"/>
    <mergeCell ref="I31:I32"/>
    <mergeCell ref="K13:K14"/>
    <mergeCell ref="L13:L14"/>
    <mergeCell ref="M13:M14"/>
    <mergeCell ref="N13:N14"/>
    <mergeCell ref="I13:I14"/>
    <mergeCell ref="J13:J14"/>
    <mergeCell ref="K30:O30"/>
    <mergeCell ref="B12:B14"/>
    <mergeCell ref="C12:C14"/>
    <mergeCell ref="D12:J12"/>
    <mergeCell ref="K12:Q12"/>
    <mergeCell ref="D13:D14"/>
    <mergeCell ref="E13:E14"/>
    <mergeCell ref="F13:F14"/>
    <mergeCell ref="Q13:Q14"/>
    <mergeCell ref="A34:Q34"/>
    <mergeCell ref="A62:Q62"/>
    <mergeCell ref="X62:Y62"/>
    <mergeCell ref="A63:Q63"/>
    <mergeCell ref="A64:Q64"/>
    <mergeCell ref="A5:F5"/>
    <mergeCell ref="A6:F6"/>
    <mergeCell ref="A8:F8"/>
    <mergeCell ref="A9:F9"/>
    <mergeCell ref="A12:A14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61"/>
  <sheetViews>
    <sheetView zoomScalePageLayoutView="0" workbookViewId="0" topLeftCell="A10">
      <selection activeCell="V46" sqref="V46"/>
    </sheetView>
  </sheetViews>
  <sheetFormatPr defaultColWidth="9.140625" defaultRowHeight="12.75"/>
  <cols>
    <col min="1" max="1" width="3.28125" style="158" customWidth="1"/>
    <col min="2" max="2" width="39.28125" style="158" customWidth="1"/>
    <col min="3" max="3" width="12.28125" style="229" customWidth="1"/>
    <col min="4" max="6" width="2.421875" style="158" customWidth="1"/>
    <col min="7" max="7" width="2.140625" style="158" customWidth="1"/>
    <col min="8" max="8" width="3.421875" style="158" customWidth="1"/>
    <col min="9" max="9" width="6.421875" style="158" customWidth="1"/>
    <col min="10" max="10" width="5.00390625" style="158" customWidth="1"/>
    <col min="11" max="11" width="2.7109375" style="158" customWidth="1"/>
    <col min="12" max="13" width="2.421875" style="158" customWidth="1"/>
    <col min="14" max="14" width="2.7109375" style="158" customWidth="1"/>
    <col min="15" max="15" width="3.57421875" style="158" customWidth="1"/>
    <col min="16" max="16" width="6.421875" style="158" customWidth="1"/>
    <col min="17" max="17" width="5.00390625" style="158" customWidth="1"/>
    <col min="18" max="18" width="6.421875" style="158" customWidth="1"/>
    <col min="19" max="19" width="5.8515625" style="158" customWidth="1"/>
    <col min="20" max="23" width="9.140625" style="158" customWidth="1"/>
    <col min="24" max="24" width="10.7109375" style="158" customWidth="1"/>
    <col min="25" max="16384" width="9.140625" style="158" customWidth="1"/>
  </cols>
  <sheetData>
    <row r="1" spans="1:3" ht="12.75">
      <c r="A1" s="397" t="s">
        <v>75</v>
      </c>
      <c r="B1" s="397"/>
      <c r="C1" s="397"/>
    </row>
    <row r="2" spans="1:3" ht="12.75">
      <c r="A2" s="397" t="s">
        <v>81</v>
      </c>
      <c r="B2" s="397"/>
      <c r="C2" s="397"/>
    </row>
    <row r="3" spans="1:19" ht="15">
      <c r="A3" s="398" t="s">
        <v>21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159"/>
      <c r="R3" s="160"/>
      <c r="S3" s="160"/>
    </row>
    <row r="4" spans="1:20" ht="1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  <c r="R4" s="163"/>
      <c r="S4" s="163"/>
      <c r="T4" s="163"/>
    </row>
    <row r="5" spans="1:56" ht="12.75">
      <c r="A5" s="376" t="s">
        <v>82</v>
      </c>
      <c r="B5" s="376"/>
      <c r="C5" s="376"/>
      <c r="D5" s="376"/>
      <c r="E5" s="376"/>
      <c r="F5" s="376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4"/>
      <c r="R5" s="164"/>
      <c r="S5" s="164"/>
      <c r="T5" s="164"/>
      <c r="U5" s="164"/>
      <c r="V5" s="164"/>
      <c r="W5" s="164"/>
      <c r="X5" s="164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0"/>
      <c r="BD5" s="160"/>
    </row>
    <row r="6" spans="1:20" ht="12.75">
      <c r="A6" s="376" t="s">
        <v>83</v>
      </c>
      <c r="B6" s="376"/>
      <c r="C6" s="376"/>
      <c r="D6" s="376"/>
      <c r="E6" s="376"/>
      <c r="F6" s="376"/>
      <c r="G6" s="164"/>
      <c r="H6" s="164"/>
      <c r="I6" s="162"/>
      <c r="J6" s="162"/>
      <c r="K6" s="162"/>
      <c r="L6" s="164"/>
      <c r="M6" s="164"/>
      <c r="N6" s="164"/>
      <c r="O6" s="164"/>
      <c r="P6" s="164"/>
      <c r="Q6" s="165"/>
      <c r="R6" s="166"/>
      <c r="S6" s="166"/>
      <c r="T6" s="163"/>
    </row>
    <row r="7" spans="1:20" ht="12.75">
      <c r="A7" s="164" t="s">
        <v>84</v>
      </c>
      <c r="B7" s="164"/>
      <c r="C7" s="164"/>
      <c r="D7" s="164"/>
      <c r="E7" s="164"/>
      <c r="F7" s="164"/>
      <c r="G7" s="164"/>
      <c r="H7" s="164"/>
      <c r="L7" s="165"/>
      <c r="M7" s="165"/>
      <c r="N7" s="165"/>
      <c r="O7" s="165"/>
      <c r="P7" s="165"/>
      <c r="Q7" s="167"/>
      <c r="R7" s="165"/>
      <c r="S7" s="163"/>
      <c r="T7" s="163"/>
    </row>
    <row r="8" spans="1:20" ht="12.75">
      <c r="A8" s="397" t="s">
        <v>85</v>
      </c>
      <c r="B8" s="397"/>
      <c r="C8" s="397"/>
      <c r="D8" s="397"/>
      <c r="E8" s="397"/>
      <c r="F8" s="397"/>
      <c r="G8" s="165"/>
      <c r="H8" s="165"/>
      <c r="I8" s="165"/>
      <c r="J8" s="167"/>
      <c r="K8" s="167"/>
      <c r="L8" s="167"/>
      <c r="M8" s="167"/>
      <c r="N8" s="167"/>
      <c r="O8" s="167"/>
      <c r="P8" s="167"/>
      <c r="Q8" s="167"/>
      <c r="R8" s="165"/>
      <c r="S8" s="163"/>
      <c r="T8" s="163"/>
    </row>
    <row r="9" spans="1:20" ht="12.75">
      <c r="A9" s="397" t="s">
        <v>86</v>
      </c>
      <c r="B9" s="397"/>
      <c r="C9" s="397"/>
      <c r="D9" s="397"/>
      <c r="E9" s="397"/>
      <c r="F9" s="39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</row>
    <row r="10" spans="1:20" ht="12.75">
      <c r="A10" s="376" t="s">
        <v>87</v>
      </c>
      <c r="B10" s="376"/>
      <c r="C10" s="376"/>
      <c r="D10" s="376"/>
      <c r="E10" s="376"/>
      <c r="F10" s="376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1:21" ht="18.75" customHeight="1" thickBot="1">
      <c r="A11" s="375" t="s">
        <v>80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U11" s="168"/>
    </row>
    <row r="12" spans="1:24" ht="13.5" customHeight="1">
      <c r="A12" s="361" t="s">
        <v>15</v>
      </c>
      <c r="B12" s="367" t="s">
        <v>6</v>
      </c>
      <c r="C12" s="361" t="s">
        <v>288</v>
      </c>
      <c r="D12" s="353" t="s">
        <v>32</v>
      </c>
      <c r="E12" s="354"/>
      <c r="F12" s="354"/>
      <c r="G12" s="354"/>
      <c r="H12" s="354"/>
      <c r="I12" s="354"/>
      <c r="J12" s="355"/>
      <c r="K12" s="353" t="s">
        <v>33</v>
      </c>
      <c r="L12" s="354"/>
      <c r="M12" s="354"/>
      <c r="N12" s="354"/>
      <c r="O12" s="354"/>
      <c r="P12" s="354"/>
      <c r="Q12" s="355"/>
      <c r="S12" s="315"/>
      <c r="T12" s="315"/>
      <c r="U12" s="315"/>
      <c r="V12" s="315"/>
      <c r="W12" s="315"/>
      <c r="X12" s="315"/>
    </row>
    <row r="13" spans="1:24" ht="12.75" customHeight="1">
      <c r="A13" s="362"/>
      <c r="B13" s="368"/>
      <c r="C13" s="362"/>
      <c r="D13" s="379" t="s">
        <v>9</v>
      </c>
      <c r="E13" s="346" t="s">
        <v>10</v>
      </c>
      <c r="F13" s="346" t="s">
        <v>11</v>
      </c>
      <c r="G13" s="346" t="s">
        <v>12</v>
      </c>
      <c r="H13" s="346" t="s">
        <v>41</v>
      </c>
      <c r="I13" s="370" t="s">
        <v>16</v>
      </c>
      <c r="J13" s="377" t="s">
        <v>17</v>
      </c>
      <c r="K13" s="379" t="s">
        <v>9</v>
      </c>
      <c r="L13" s="346" t="s">
        <v>10</v>
      </c>
      <c r="M13" s="346" t="s">
        <v>11</v>
      </c>
      <c r="N13" s="346" t="s">
        <v>12</v>
      </c>
      <c r="O13" s="346" t="s">
        <v>41</v>
      </c>
      <c r="P13" s="370" t="s">
        <v>16</v>
      </c>
      <c r="Q13" s="377" t="s">
        <v>17</v>
      </c>
      <c r="S13" s="315"/>
      <c r="T13" s="315"/>
      <c r="U13" s="315"/>
      <c r="V13" s="315"/>
      <c r="W13" s="315"/>
      <c r="X13" s="315"/>
    </row>
    <row r="14" spans="1:24" ht="13.5" thickBot="1">
      <c r="A14" s="363"/>
      <c r="B14" s="369"/>
      <c r="C14" s="378"/>
      <c r="D14" s="349"/>
      <c r="E14" s="347"/>
      <c r="F14" s="333"/>
      <c r="G14" s="333"/>
      <c r="H14" s="333"/>
      <c r="I14" s="351"/>
      <c r="J14" s="345"/>
      <c r="K14" s="349"/>
      <c r="L14" s="333"/>
      <c r="M14" s="347"/>
      <c r="N14" s="333"/>
      <c r="O14" s="333"/>
      <c r="P14" s="351"/>
      <c r="Q14" s="345"/>
      <c r="S14" s="315"/>
      <c r="T14" s="315"/>
      <c r="U14" s="315"/>
      <c r="V14" s="315"/>
      <c r="W14" s="315"/>
      <c r="X14" s="315"/>
    </row>
    <row r="15" spans="1:24" ht="12.75">
      <c r="A15" s="169">
        <v>1</v>
      </c>
      <c r="B15" s="170" t="s">
        <v>121</v>
      </c>
      <c r="C15" s="169" t="s">
        <v>220</v>
      </c>
      <c r="D15" s="172">
        <v>2</v>
      </c>
      <c r="E15" s="172"/>
      <c r="F15" s="172">
        <v>2</v>
      </c>
      <c r="G15" s="172"/>
      <c r="H15" s="173">
        <f>25*J15-SUM(D15:F15)*14-3</f>
        <v>16</v>
      </c>
      <c r="I15" s="172" t="s">
        <v>9</v>
      </c>
      <c r="J15" s="174">
        <v>3</v>
      </c>
      <c r="K15" s="175"/>
      <c r="L15" s="172"/>
      <c r="M15" s="172"/>
      <c r="N15" s="172"/>
      <c r="O15" s="172"/>
      <c r="P15" s="172"/>
      <c r="Q15" s="176"/>
      <c r="S15" s="315"/>
      <c r="T15" s="315"/>
      <c r="U15" s="315" t="s">
        <v>9</v>
      </c>
      <c r="V15" s="315" t="s">
        <v>148</v>
      </c>
      <c r="W15" s="315"/>
      <c r="X15" s="315"/>
    </row>
    <row r="16" spans="1:24" ht="12.75">
      <c r="A16" s="177">
        <v>2</v>
      </c>
      <c r="B16" s="185" t="s">
        <v>123</v>
      </c>
      <c r="C16" s="252" t="s">
        <v>221</v>
      </c>
      <c r="D16" s="181">
        <v>2</v>
      </c>
      <c r="E16" s="181"/>
      <c r="F16" s="182">
        <v>2</v>
      </c>
      <c r="G16" s="182"/>
      <c r="H16" s="182">
        <f aca="true" t="shared" si="0" ref="H16:H21">25*J16-SUM(D16:F16)*14-3</f>
        <v>41</v>
      </c>
      <c r="I16" s="182" t="s">
        <v>9</v>
      </c>
      <c r="J16" s="183">
        <v>4</v>
      </c>
      <c r="K16" s="180"/>
      <c r="L16" s="181"/>
      <c r="M16" s="181"/>
      <c r="N16" s="181"/>
      <c r="O16" s="181"/>
      <c r="P16" s="181"/>
      <c r="Q16" s="184"/>
      <c r="S16" s="315"/>
      <c r="T16" s="315" t="s">
        <v>98</v>
      </c>
      <c r="U16" s="315"/>
      <c r="V16" s="315"/>
      <c r="W16" s="315"/>
      <c r="X16" s="315"/>
    </row>
    <row r="17" spans="1:24" ht="21">
      <c r="A17" s="177">
        <v>3</v>
      </c>
      <c r="B17" s="249" t="s">
        <v>139</v>
      </c>
      <c r="C17" s="252" t="s">
        <v>222</v>
      </c>
      <c r="D17" s="180">
        <v>1</v>
      </c>
      <c r="E17" s="181"/>
      <c r="F17" s="181">
        <v>2</v>
      </c>
      <c r="G17" s="181"/>
      <c r="H17" s="182">
        <f t="shared" si="0"/>
        <v>30</v>
      </c>
      <c r="I17" s="181" t="s">
        <v>179</v>
      </c>
      <c r="J17" s="184">
        <v>3</v>
      </c>
      <c r="K17" s="180"/>
      <c r="L17" s="181"/>
      <c r="M17" s="181"/>
      <c r="N17" s="181"/>
      <c r="O17" s="181"/>
      <c r="P17" s="181"/>
      <c r="Q17" s="184"/>
      <c r="S17" s="315"/>
      <c r="T17" s="315" t="s">
        <v>107</v>
      </c>
      <c r="U17" s="315">
        <f>SUM(D15,D16,K23,K24,D41)</f>
        <v>8</v>
      </c>
      <c r="V17" s="315">
        <f>SUM(F15,F16,L23,M24,F41)</f>
        <v>9</v>
      </c>
      <c r="W17" s="315"/>
      <c r="X17" s="315"/>
    </row>
    <row r="18" spans="1:24" ht="12.75">
      <c r="A18" s="177">
        <v>4</v>
      </c>
      <c r="B18" s="187" t="s">
        <v>140</v>
      </c>
      <c r="C18" s="252" t="s">
        <v>223</v>
      </c>
      <c r="D18" s="186">
        <v>1</v>
      </c>
      <c r="E18" s="186"/>
      <c r="F18" s="186">
        <v>2</v>
      </c>
      <c r="G18" s="186"/>
      <c r="H18" s="182">
        <f t="shared" si="0"/>
        <v>55</v>
      </c>
      <c r="I18" s="186" t="s">
        <v>179</v>
      </c>
      <c r="J18" s="208">
        <v>4</v>
      </c>
      <c r="K18" s="188"/>
      <c r="L18" s="186"/>
      <c r="M18" s="186"/>
      <c r="N18" s="186"/>
      <c r="O18" s="186"/>
      <c r="P18" s="186"/>
      <c r="Q18" s="189"/>
      <c r="S18" s="315"/>
      <c r="T18" s="315" t="s">
        <v>132</v>
      </c>
      <c r="U18" s="315">
        <f>SUM(D17,D18,D19,D20,D21,K25,K26,K27,K28,K29,K43)</f>
        <v>18</v>
      </c>
      <c r="V18" s="315">
        <f>SUM(F17,F18,F19,F20,F21,M25,M26,M27,M28,L29,M43)</f>
        <v>21</v>
      </c>
      <c r="W18" s="315"/>
      <c r="X18" s="315"/>
    </row>
    <row r="19" spans="1:24" ht="12.75">
      <c r="A19" s="177">
        <v>5</v>
      </c>
      <c r="B19" s="187" t="s">
        <v>144</v>
      </c>
      <c r="C19" s="252" t="s">
        <v>224</v>
      </c>
      <c r="D19" s="186">
        <v>2</v>
      </c>
      <c r="E19" s="186"/>
      <c r="F19" s="186">
        <v>2</v>
      </c>
      <c r="G19" s="186"/>
      <c r="H19" s="182">
        <f t="shared" si="0"/>
        <v>41</v>
      </c>
      <c r="I19" s="186" t="s">
        <v>179</v>
      </c>
      <c r="J19" s="208">
        <v>4</v>
      </c>
      <c r="K19" s="188"/>
      <c r="L19" s="186"/>
      <c r="M19" s="186"/>
      <c r="N19" s="186"/>
      <c r="O19" s="186"/>
      <c r="P19" s="186"/>
      <c r="Q19" s="189"/>
      <c r="S19" s="315"/>
      <c r="T19" s="315" t="s">
        <v>114</v>
      </c>
      <c r="U19" s="315"/>
      <c r="V19" s="315"/>
      <c r="W19" s="315"/>
      <c r="X19" s="315"/>
    </row>
    <row r="20" spans="1:24" ht="12.75">
      <c r="A20" s="177">
        <v>6</v>
      </c>
      <c r="B20" s="187" t="s">
        <v>151</v>
      </c>
      <c r="C20" s="252" t="s">
        <v>225</v>
      </c>
      <c r="D20" s="186">
        <v>2</v>
      </c>
      <c r="E20" s="186"/>
      <c r="F20" s="186">
        <v>2</v>
      </c>
      <c r="G20" s="186"/>
      <c r="H20" s="182">
        <f t="shared" si="0"/>
        <v>41</v>
      </c>
      <c r="I20" s="186" t="s">
        <v>179</v>
      </c>
      <c r="J20" s="208">
        <v>4</v>
      </c>
      <c r="K20" s="188"/>
      <c r="L20" s="186"/>
      <c r="M20" s="186"/>
      <c r="N20" s="186"/>
      <c r="O20" s="186"/>
      <c r="P20" s="186"/>
      <c r="Q20" s="189"/>
      <c r="S20" s="315"/>
      <c r="T20" s="315"/>
      <c r="U20" s="315"/>
      <c r="V20" s="315"/>
      <c r="W20" s="315"/>
      <c r="X20" s="315"/>
    </row>
    <row r="21" spans="1:24" ht="12.75">
      <c r="A21" s="177">
        <v>7</v>
      </c>
      <c r="B21" s="187" t="s">
        <v>152</v>
      </c>
      <c r="C21" s="252" t="s">
        <v>226</v>
      </c>
      <c r="D21" s="186">
        <v>2</v>
      </c>
      <c r="E21" s="186"/>
      <c r="F21" s="186">
        <v>2</v>
      </c>
      <c r="G21" s="186"/>
      <c r="H21" s="182">
        <f t="shared" si="0"/>
        <v>41</v>
      </c>
      <c r="I21" s="186" t="s">
        <v>179</v>
      </c>
      <c r="J21" s="208">
        <v>4</v>
      </c>
      <c r="K21" s="188"/>
      <c r="L21" s="186"/>
      <c r="M21" s="186"/>
      <c r="N21" s="186"/>
      <c r="O21" s="186"/>
      <c r="P21" s="186"/>
      <c r="Q21" s="189"/>
      <c r="S21" s="315"/>
      <c r="T21" s="315"/>
      <c r="U21" s="315"/>
      <c r="V21" s="315"/>
      <c r="W21" s="315"/>
      <c r="X21" s="315"/>
    </row>
    <row r="22" spans="1:17" ht="13.5" thickBot="1">
      <c r="A22" s="198">
        <v>8</v>
      </c>
      <c r="B22" s="242" t="s">
        <v>311</v>
      </c>
      <c r="C22" s="198" t="s">
        <v>227</v>
      </c>
      <c r="D22" s="405">
        <v>100</v>
      </c>
      <c r="E22" s="406"/>
      <c r="F22" s="406"/>
      <c r="G22" s="406"/>
      <c r="H22" s="407"/>
      <c r="I22" s="246" t="s">
        <v>9</v>
      </c>
      <c r="J22" s="244">
        <v>2</v>
      </c>
      <c r="K22" s="245"/>
      <c r="L22" s="246"/>
      <c r="M22" s="246"/>
      <c r="N22" s="246"/>
      <c r="O22" s="246"/>
      <c r="P22" s="246"/>
      <c r="Q22" s="247"/>
    </row>
    <row r="23" spans="1:17" ht="12.75">
      <c r="A23" s="206">
        <v>9</v>
      </c>
      <c r="B23" s="192" t="s">
        <v>120</v>
      </c>
      <c r="C23" s="207" t="s">
        <v>228</v>
      </c>
      <c r="D23" s="186"/>
      <c r="E23" s="186"/>
      <c r="F23" s="193"/>
      <c r="G23" s="193"/>
      <c r="H23" s="193"/>
      <c r="I23" s="193"/>
      <c r="J23" s="208"/>
      <c r="K23" s="188">
        <v>2</v>
      </c>
      <c r="L23" s="193">
        <v>2</v>
      </c>
      <c r="M23" s="193"/>
      <c r="N23" s="193"/>
      <c r="O23" s="173">
        <f aca="true" t="shared" si="1" ref="O23:O29">25*Q23-SUM(K23:M23)*14-3</f>
        <v>16</v>
      </c>
      <c r="P23" s="209" t="s">
        <v>9</v>
      </c>
      <c r="Q23" s="176">
        <v>3</v>
      </c>
    </row>
    <row r="24" spans="1:17" ht="12.75">
      <c r="A24" s="177">
        <v>10</v>
      </c>
      <c r="B24" s="185" t="s">
        <v>122</v>
      </c>
      <c r="C24" s="179" t="s">
        <v>229</v>
      </c>
      <c r="D24" s="181"/>
      <c r="E24" s="181"/>
      <c r="F24" s="182"/>
      <c r="G24" s="182"/>
      <c r="H24" s="182"/>
      <c r="I24" s="182"/>
      <c r="J24" s="183"/>
      <c r="K24" s="180">
        <v>1</v>
      </c>
      <c r="L24" s="182"/>
      <c r="M24" s="182">
        <v>2</v>
      </c>
      <c r="N24" s="182"/>
      <c r="O24" s="210">
        <f t="shared" si="1"/>
        <v>30</v>
      </c>
      <c r="P24" s="182" t="s">
        <v>9</v>
      </c>
      <c r="Q24" s="184">
        <v>3</v>
      </c>
    </row>
    <row r="25" spans="1:17" ht="12.75">
      <c r="A25" s="177">
        <v>11</v>
      </c>
      <c r="B25" s="192" t="s">
        <v>154</v>
      </c>
      <c r="C25" s="179" t="s">
        <v>230</v>
      </c>
      <c r="D25" s="181"/>
      <c r="E25" s="181"/>
      <c r="F25" s="182"/>
      <c r="G25" s="182"/>
      <c r="H25" s="182"/>
      <c r="I25" s="182"/>
      <c r="J25" s="183"/>
      <c r="K25" s="180">
        <v>2</v>
      </c>
      <c r="L25" s="182"/>
      <c r="M25" s="182">
        <v>2</v>
      </c>
      <c r="N25" s="182"/>
      <c r="O25" s="210">
        <f t="shared" si="1"/>
        <v>41</v>
      </c>
      <c r="P25" s="182" t="s">
        <v>179</v>
      </c>
      <c r="Q25" s="184">
        <v>4</v>
      </c>
    </row>
    <row r="26" spans="1:17" ht="12.75">
      <c r="A26" s="177">
        <v>12</v>
      </c>
      <c r="B26" s="185" t="s">
        <v>142</v>
      </c>
      <c r="C26" s="179" t="s">
        <v>231</v>
      </c>
      <c r="D26" s="181"/>
      <c r="E26" s="181"/>
      <c r="F26" s="182"/>
      <c r="G26" s="182"/>
      <c r="H26" s="182"/>
      <c r="I26" s="182"/>
      <c r="J26" s="183"/>
      <c r="K26" s="180">
        <v>2</v>
      </c>
      <c r="L26" s="182"/>
      <c r="M26" s="182">
        <v>2</v>
      </c>
      <c r="N26" s="182"/>
      <c r="O26" s="210">
        <f t="shared" si="1"/>
        <v>41</v>
      </c>
      <c r="P26" s="182" t="s">
        <v>179</v>
      </c>
      <c r="Q26" s="184">
        <v>4</v>
      </c>
    </row>
    <row r="27" spans="1:17" ht="12.75">
      <c r="A27" s="177">
        <v>13</v>
      </c>
      <c r="B27" s="185" t="s">
        <v>146</v>
      </c>
      <c r="C27" s="179" t="s">
        <v>232</v>
      </c>
      <c r="D27" s="181"/>
      <c r="E27" s="181"/>
      <c r="F27" s="182"/>
      <c r="G27" s="182"/>
      <c r="H27" s="182"/>
      <c r="I27" s="182"/>
      <c r="J27" s="183"/>
      <c r="K27" s="180">
        <v>2</v>
      </c>
      <c r="L27" s="182"/>
      <c r="M27" s="182">
        <v>2</v>
      </c>
      <c r="N27" s="182"/>
      <c r="O27" s="210">
        <f t="shared" si="1"/>
        <v>16</v>
      </c>
      <c r="P27" s="182" t="s">
        <v>179</v>
      </c>
      <c r="Q27" s="184">
        <v>3</v>
      </c>
    </row>
    <row r="28" spans="1:17" ht="12.75">
      <c r="A28" s="177">
        <v>14</v>
      </c>
      <c r="B28" s="185" t="s">
        <v>155</v>
      </c>
      <c r="C28" s="179" t="s">
        <v>233</v>
      </c>
      <c r="D28" s="181"/>
      <c r="E28" s="181"/>
      <c r="F28" s="182"/>
      <c r="G28" s="182"/>
      <c r="H28" s="182"/>
      <c r="I28" s="182"/>
      <c r="J28" s="183"/>
      <c r="K28" s="180">
        <v>2</v>
      </c>
      <c r="L28" s="182"/>
      <c r="M28" s="182">
        <v>2</v>
      </c>
      <c r="N28" s="182"/>
      <c r="O28" s="210">
        <f t="shared" si="1"/>
        <v>16</v>
      </c>
      <c r="P28" s="182" t="s">
        <v>179</v>
      </c>
      <c r="Q28" s="184">
        <v>3</v>
      </c>
    </row>
    <row r="29" spans="1:17" ht="12.75">
      <c r="A29" s="177">
        <v>15</v>
      </c>
      <c r="B29" s="192" t="s">
        <v>131</v>
      </c>
      <c r="C29" s="179" t="s">
        <v>234</v>
      </c>
      <c r="D29" s="181"/>
      <c r="E29" s="181"/>
      <c r="F29" s="182"/>
      <c r="G29" s="182"/>
      <c r="H29" s="182"/>
      <c r="I29" s="182"/>
      <c r="J29" s="183"/>
      <c r="K29" s="180">
        <v>1</v>
      </c>
      <c r="L29" s="182">
        <v>1</v>
      </c>
      <c r="M29" s="182"/>
      <c r="N29" s="182"/>
      <c r="O29" s="210">
        <f t="shared" si="1"/>
        <v>19</v>
      </c>
      <c r="P29" s="182" t="s">
        <v>9</v>
      </c>
      <c r="Q29" s="184">
        <v>2</v>
      </c>
    </row>
    <row r="30" spans="1:17" ht="12.75">
      <c r="A30" s="177">
        <v>16</v>
      </c>
      <c r="B30" s="185" t="s">
        <v>127</v>
      </c>
      <c r="C30" s="179" t="s">
        <v>235</v>
      </c>
      <c r="D30" s="181"/>
      <c r="E30" s="181"/>
      <c r="F30" s="182"/>
      <c r="G30" s="182"/>
      <c r="H30" s="182"/>
      <c r="I30" s="182"/>
      <c r="J30" s="183"/>
      <c r="K30" s="429">
        <v>160</v>
      </c>
      <c r="L30" s="430"/>
      <c r="M30" s="430"/>
      <c r="N30" s="430"/>
      <c r="O30" s="431"/>
      <c r="P30" s="182" t="s">
        <v>9</v>
      </c>
      <c r="Q30" s="184">
        <v>2</v>
      </c>
    </row>
    <row r="31" spans="1:25" ht="12.75">
      <c r="A31" s="177">
        <v>17</v>
      </c>
      <c r="B31" s="185" t="s">
        <v>161</v>
      </c>
      <c r="C31" s="179" t="s">
        <v>236</v>
      </c>
      <c r="D31" s="181"/>
      <c r="E31" s="181"/>
      <c r="F31" s="182"/>
      <c r="G31" s="182"/>
      <c r="H31" s="182"/>
      <c r="I31" s="182"/>
      <c r="J31" s="183"/>
      <c r="K31" s="429">
        <v>56</v>
      </c>
      <c r="L31" s="430"/>
      <c r="M31" s="430"/>
      <c r="N31" s="430"/>
      <c r="O31" s="431"/>
      <c r="P31" s="182" t="s">
        <v>9</v>
      </c>
      <c r="Q31" s="184">
        <v>2</v>
      </c>
      <c r="U31" s="254"/>
      <c r="V31" s="254"/>
      <c r="W31" s="254"/>
      <c r="X31" s="254"/>
      <c r="Y31" s="254"/>
    </row>
    <row r="32" spans="1:25" ht="13.5" thickBot="1">
      <c r="A32" s="177">
        <v>18</v>
      </c>
      <c r="B32" s="187" t="s">
        <v>312</v>
      </c>
      <c r="C32" s="179" t="s">
        <v>237</v>
      </c>
      <c r="D32" s="181"/>
      <c r="E32" s="202"/>
      <c r="F32" s="202"/>
      <c r="G32" s="202"/>
      <c r="H32" s="202"/>
      <c r="I32" s="202"/>
      <c r="J32" s="203"/>
      <c r="K32" s="426">
        <v>260</v>
      </c>
      <c r="L32" s="427"/>
      <c r="M32" s="427"/>
      <c r="N32" s="427"/>
      <c r="O32" s="428"/>
      <c r="P32" s="202" t="s">
        <v>9</v>
      </c>
      <c r="Q32" s="205">
        <v>2</v>
      </c>
      <c r="U32" s="254"/>
      <c r="V32" s="254"/>
      <c r="W32" s="254"/>
      <c r="X32" s="254"/>
      <c r="Y32" s="254"/>
    </row>
    <row r="33" spans="1:25" ht="12.75">
      <c r="A33" s="389" t="s">
        <v>23</v>
      </c>
      <c r="B33" s="390"/>
      <c r="C33" s="391"/>
      <c r="D33" s="211">
        <f>SUM(D15:D21)</f>
        <v>12</v>
      </c>
      <c r="E33" s="212">
        <f>SUM(E15:E32)</f>
        <v>0</v>
      </c>
      <c r="F33" s="212">
        <f>SUM(F15:F32)</f>
        <v>14</v>
      </c>
      <c r="G33" s="212">
        <f>SUM(G15:G32)</f>
        <v>0</v>
      </c>
      <c r="H33" s="342">
        <f>SUM(H15:H32)</f>
        <v>265</v>
      </c>
      <c r="I33" s="418" t="s">
        <v>293</v>
      </c>
      <c r="J33" s="385">
        <f>SUM(J15:J32)</f>
        <v>28</v>
      </c>
      <c r="K33" s="213">
        <f>SUM(K23:K29)</f>
        <v>12</v>
      </c>
      <c r="L33" s="214">
        <f>SUM(L15:L32)</f>
        <v>3</v>
      </c>
      <c r="M33" s="214">
        <f>SUM(M15:M32)</f>
        <v>10</v>
      </c>
      <c r="N33" s="215">
        <f>SUM(N15:N32)</f>
        <v>0</v>
      </c>
      <c r="O33" s="342">
        <f>SUM(O15:O32)</f>
        <v>179</v>
      </c>
      <c r="P33" s="418" t="s">
        <v>313</v>
      </c>
      <c r="Q33" s="366">
        <f>SUM(Q15:Q32)</f>
        <v>28</v>
      </c>
      <c r="U33" s="254"/>
      <c r="V33" s="255"/>
      <c r="W33" s="254"/>
      <c r="X33" s="254"/>
      <c r="Y33" s="254"/>
    </row>
    <row r="34" spans="1:25" ht="13.5" thickBot="1">
      <c r="A34" s="392"/>
      <c r="B34" s="393"/>
      <c r="C34" s="394"/>
      <c r="D34" s="386">
        <f>SUM(D33:G33)</f>
        <v>26</v>
      </c>
      <c r="E34" s="387"/>
      <c r="F34" s="387"/>
      <c r="G34" s="388"/>
      <c r="H34" s="343"/>
      <c r="I34" s="333"/>
      <c r="J34" s="331"/>
      <c r="K34" s="386">
        <f>SUM(K33:N33)</f>
        <v>25</v>
      </c>
      <c r="L34" s="387"/>
      <c r="M34" s="387"/>
      <c r="N34" s="388"/>
      <c r="O34" s="343"/>
      <c r="P34" s="333"/>
      <c r="Q34" s="331"/>
      <c r="U34" s="254"/>
      <c r="V34" s="255"/>
      <c r="W34" s="254"/>
      <c r="X34" s="254"/>
      <c r="Y34" s="254"/>
    </row>
    <row r="35" spans="1:25" ht="12.75">
      <c r="A35" s="216"/>
      <c r="B35" s="216"/>
      <c r="C35" s="216"/>
      <c r="D35" s="217"/>
      <c r="E35" s="217"/>
      <c r="F35" s="217"/>
      <c r="G35" s="217"/>
      <c r="H35" s="216"/>
      <c r="I35" s="294"/>
      <c r="J35" s="217"/>
      <c r="K35" s="217"/>
      <c r="L35" s="217"/>
      <c r="M35" s="217"/>
      <c r="N35" s="217"/>
      <c r="O35" s="216"/>
      <c r="P35" s="294"/>
      <c r="Q35" s="217"/>
      <c r="U35" s="254"/>
      <c r="V35" s="255"/>
      <c r="W35" s="254"/>
      <c r="X35" s="254"/>
      <c r="Y35" s="254"/>
    </row>
    <row r="36" spans="1:17" ht="25.5" customHeight="1">
      <c r="A36" s="326" t="s">
        <v>282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</row>
    <row r="37" spans="1:25" ht="13.5" thickBot="1">
      <c r="A37" s="216"/>
      <c r="B37" s="216"/>
      <c r="C37" s="216"/>
      <c r="D37" s="217"/>
      <c r="E37" s="217"/>
      <c r="F37" s="217"/>
      <c r="G37" s="217"/>
      <c r="H37" s="217"/>
      <c r="I37" s="218"/>
      <c r="J37" s="217"/>
      <c r="K37" s="217"/>
      <c r="L37" s="217"/>
      <c r="M37" s="217"/>
      <c r="N37" s="217"/>
      <c r="O37" s="217"/>
      <c r="P37" s="218"/>
      <c r="Q37" s="217"/>
      <c r="U37" s="254"/>
      <c r="V37" s="254"/>
      <c r="W37" s="254"/>
      <c r="X37" s="254"/>
      <c r="Y37" s="254"/>
    </row>
    <row r="38" spans="1:25" ht="12.75" customHeight="1">
      <c r="A38" s="361" t="s">
        <v>15</v>
      </c>
      <c r="B38" s="367" t="s">
        <v>13</v>
      </c>
      <c r="C38" s="361" t="s">
        <v>288</v>
      </c>
      <c r="D38" s="353" t="s">
        <v>32</v>
      </c>
      <c r="E38" s="354"/>
      <c r="F38" s="354"/>
      <c r="G38" s="354"/>
      <c r="H38" s="354"/>
      <c r="I38" s="354"/>
      <c r="J38" s="355"/>
      <c r="K38" s="353" t="s">
        <v>33</v>
      </c>
      <c r="L38" s="354"/>
      <c r="M38" s="354"/>
      <c r="N38" s="354"/>
      <c r="O38" s="354"/>
      <c r="P38" s="354"/>
      <c r="Q38" s="355"/>
      <c r="U38" s="254"/>
      <c r="V38" s="254"/>
      <c r="W38" s="254"/>
      <c r="X38" s="254"/>
      <c r="Y38" s="254"/>
    </row>
    <row r="39" spans="1:25" ht="12.75">
      <c r="A39" s="362"/>
      <c r="B39" s="368"/>
      <c r="C39" s="362"/>
      <c r="D39" s="348" t="s">
        <v>9</v>
      </c>
      <c r="E39" s="332" t="s">
        <v>10</v>
      </c>
      <c r="F39" s="332" t="s">
        <v>11</v>
      </c>
      <c r="G39" s="346" t="s">
        <v>12</v>
      </c>
      <c r="H39" s="332" t="s">
        <v>41</v>
      </c>
      <c r="I39" s="350" t="s">
        <v>16</v>
      </c>
      <c r="J39" s="344" t="s">
        <v>17</v>
      </c>
      <c r="K39" s="348" t="s">
        <v>9</v>
      </c>
      <c r="L39" s="332" t="s">
        <v>10</v>
      </c>
      <c r="M39" s="332" t="s">
        <v>11</v>
      </c>
      <c r="N39" s="346" t="s">
        <v>12</v>
      </c>
      <c r="O39" s="332" t="s">
        <v>41</v>
      </c>
      <c r="P39" s="350" t="s">
        <v>16</v>
      </c>
      <c r="Q39" s="344" t="s">
        <v>17</v>
      </c>
      <c r="U39" s="254"/>
      <c r="V39" s="254"/>
      <c r="W39" s="254"/>
      <c r="X39" s="254"/>
      <c r="Y39" s="254"/>
    </row>
    <row r="40" spans="1:17" ht="11.25" customHeight="1" thickBot="1">
      <c r="A40" s="363"/>
      <c r="B40" s="369"/>
      <c r="C40" s="378"/>
      <c r="D40" s="349"/>
      <c r="E40" s="333"/>
      <c r="F40" s="333"/>
      <c r="G40" s="347"/>
      <c r="H40" s="333"/>
      <c r="I40" s="351"/>
      <c r="J40" s="345"/>
      <c r="K40" s="349"/>
      <c r="L40" s="333"/>
      <c r="M40" s="333"/>
      <c r="N40" s="347"/>
      <c r="O40" s="333"/>
      <c r="P40" s="351"/>
      <c r="Q40" s="345"/>
    </row>
    <row r="41" spans="1:17" ht="13.5" customHeight="1">
      <c r="A41" s="219">
        <v>19</v>
      </c>
      <c r="B41" s="192" t="s">
        <v>248</v>
      </c>
      <c r="C41" s="169" t="s">
        <v>261</v>
      </c>
      <c r="D41" s="399">
        <v>1</v>
      </c>
      <c r="E41" s="342"/>
      <c r="F41" s="342">
        <v>1</v>
      </c>
      <c r="G41" s="342"/>
      <c r="H41" s="342">
        <f>25*J41-SUM(D41:F42)*14-3</f>
        <v>19</v>
      </c>
      <c r="I41" s="412" t="s">
        <v>9</v>
      </c>
      <c r="J41" s="395">
        <v>2</v>
      </c>
      <c r="K41" s="399"/>
      <c r="L41" s="342"/>
      <c r="M41" s="342"/>
      <c r="N41" s="342"/>
      <c r="O41" s="342"/>
      <c r="P41" s="342"/>
      <c r="Q41" s="334"/>
    </row>
    <row r="42" spans="1:17" ht="13.5" customHeight="1" thickBot="1">
      <c r="A42" s="221">
        <v>20</v>
      </c>
      <c r="B42" s="222" t="s">
        <v>249</v>
      </c>
      <c r="C42" s="241" t="s">
        <v>262</v>
      </c>
      <c r="D42" s="384"/>
      <c r="E42" s="343"/>
      <c r="F42" s="343"/>
      <c r="G42" s="343"/>
      <c r="H42" s="343"/>
      <c r="I42" s="341"/>
      <c r="J42" s="396"/>
      <c r="K42" s="384"/>
      <c r="L42" s="343"/>
      <c r="M42" s="343"/>
      <c r="N42" s="343"/>
      <c r="O42" s="343"/>
      <c r="P42" s="343"/>
      <c r="Q42" s="335"/>
    </row>
    <row r="43" spans="1:17" ht="24.75" customHeight="1">
      <c r="A43" s="224">
        <v>21</v>
      </c>
      <c r="B43" s="253" t="s">
        <v>255</v>
      </c>
      <c r="C43" s="206" t="s">
        <v>238</v>
      </c>
      <c r="D43" s="383"/>
      <c r="E43" s="352"/>
      <c r="F43" s="352"/>
      <c r="G43" s="352"/>
      <c r="H43" s="352"/>
      <c r="I43" s="352"/>
      <c r="J43" s="371"/>
      <c r="K43" s="383">
        <v>1</v>
      </c>
      <c r="L43" s="352"/>
      <c r="M43" s="352">
        <v>2</v>
      </c>
      <c r="N43" s="352"/>
      <c r="O43" s="352">
        <f>25*Q43-SUM(K43:M44)*14-3</f>
        <v>5</v>
      </c>
      <c r="P43" s="340" t="s">
        <v>9</v>
      </c>
      <c r="Q43" s="400">
        <v>2</v>
      </c>
    </row>
    <row r="44" spans="1:17" ht="26.25" customHeight="1" thickBot="1">
      <c r="A44" s="221">
        <v>22</v>
      </c>
      <c r="B44" s="251" t="s">
        <v>256</v>
      </c>
      <c r="C44" s="207" t="s">
        <v>239</v>
      </c>
      <c r="D44" s="384"/>
      <c r="E44" s="343"/>
      <c r="F44" s="343"/>
      <c r="G44" s="343"/>
      <c r="H44" s="343"/>
      <c r="I44" s="343"/>
      <c r="J44" s="335"/>
      <c r="K44" s="384"/>
      <c r="L44" s="343"/>
      <c r="M44" s="343"/>
      <c r="N44" s="343"/>
      <c r="O44" s="343"/>
      <c r="P44" s="341"/>
      <c r="Q44" s="401"/>
    </row>
    <row r="45" spans="1:17" ht="12.75" customHeight="1">
      <c r="A45" s="389" t="s">
        <v>24</v>
      </c>
      <c r="B45" s="390"/>
      <c r="C45" s="391"/>
      <c r="D45" s="227">
        <f>SUM(D41:D44)</f>
        <v>1</v>
      </c>
      <c r="E45" s="173">
        <f>SUM(E41:E44)</f>
        <v>0</v>
      </c>
      <c r="F45" s="173">
        <f>SUM(F41:F44)</f>
        <v>1</v>
      </c>
      <c r="G45" s="228">
        <f>SUM(G41:G44)</f>
        <v>0</v>
      </c>
      <c r="H45" s="342">
        <f>SUM(H41:H44)</f>
        <v>19</v>
      </c>
      <c r="I45" s="342" t="s">
        <v>273</v>
      </c>
      <c r="J45" s="330">
        <f aca="true" t="shared" si="2" ref="J45:O45">SUM(J41:J44)</f>
        <v>2</v>
      </c>
      <c r="K45" s="227">
        <f t="shared" si="2"/>
        <v>1</v>
      </c>
      <c r="L45" s="228">
        <f t="shared" si="2"/>
        <v>0</v>
      </c>
      <c r="M45" s="228">
        <f t="shared" si="2"/>
        <v>2</v>
      </c>
      <c r="N45" s="228">
        <f t="shared" si="2"/>
        <v>0</v>
      </c>
      <c r="O45" s="403">
        <f t="shared" si="2"/>
        <v>5</v>
      </c>
      <c r="P45" s="342" t="s">
        <v>273</v>
      </c>
      <c r="Q45" s="330">
        <f>SUM(Q41:Q44)</f>
        <v>2</v>
      </c>
    </row>
    <row r="46" spans="1:17" ht="12.75" customHeight="1" thickBot="1">
      <c r="A46" s="392"/>
      <c r="B46" s="393"/>
      <c r="C46" s="394"/>
      <c r="D46" s="386">
        <f>SUM(D45:G45)</f>
        <v>2</v>
      </c>
      <c r="E46" s="387"/>
      <c r="F46" s="387"/>
      <c r="G46" s="388"/>
      <c r="H46" s="343"/>
      <c r="I46" s="343"/>
      <c r="J46" s="331"/>
      <c r="K46" s="386">
        <f>SUM(K45:N45)</f>
        <v>3</v>
      </c>
      <c r="L46" s="387"/>
      <c r="M46" s="387"/>
      <c r="N46" s="388"/>
      <c r="O46" s="404"/>
      <c r="P46" s="343"/>
      <c r="Q46" s="331"/>
    </row>
    <row r="47" ht="12.75" customHeight="1" thickBot="1"/>
    <row r="48" spans="1:17" ht="12.75" customHeight="1">
      <c r="A48" s="216"/>
      <c r="B48" s="230" t="s">
        <v>26</v>
      </c>
      <c r="D48" s="231">
        <f>D33+D45</f>
        <v>13</v>
      </c>
      <c r="E48" s="232">
        <f>E33+E45</f>
        <v>0</v>
      </c>
      <c r="F48" s="232">
        <f>F33+F45</f>
        <v>15</v>
      </c>
      <c r="G48" s="232">
        <f>G33+G45</f>
        <v>0</v>
      </c>
      <c r="H48" s="410">
        <f>H33+H45</f>
        <v>284</v>
      </c>
      <c r="I48" s="418" t="s">
        <v>294</v>
      </c>
      <c r="J48" s="419">
        <f>IF((J33+J45)&lt;&gt;30,"NU",30)</f>
        <v>30</v>
      </c>
      <c r="K48" s="234">
        <f>K33+K45</f>
        <v>13</v>
      </c>
      <c r="L48" s="232">
        <f>L33+L45</f>
        <v>3</v>
      </c>
      <c r="M48" s="232">
        <f>M33+M45</f>
        <v>12</v>
      </c>
      <c r="N48" s="232">
        <f>N33+N45</f>
        <v>0</v>
      </c>
      <c r="O48" s="410">
        <f>O33+O45</f>
        <v>184</v>
      </c>
      <c r="P48" s="418" t="s">
        <v>314</v>
      </c>
      <c r="Q48" s="419">
        <f>IF((Q33+Q45)&lt;&gt;30,"NU",30)</f>
        <v>30</v>
      </c>
    </row>
    <row r="49" spans="1:17" ht="12.75" customHeight="1" thickBot="1">
      <c r="A49" s="216"/>
      <c r="B49" s="230"/>
      <c r="D49" s="408">
        <f>SUM(D48:G48)</f>
        <v>28</v>
      </c>
      <c r="E49" s="409"/>
      <c r="F49" s="409"/>
      <c r="G49" s="409"/>
      <c r="H49" s="411"/>
      <c r="I49" s="333"/>
      <c r="J49" s="420"/>
      <c r="K49" s="405">
        <f>SUM(K48:N48)</f>
        <v>28</v>
      </c>
      <c r="L49" s="406"/>
      <c r="M49" s="406"/>
      <c r="N49" s="407"/>
      <c r="O49" s="411"/>
      <c r="P49" s="333"/>
      <c r="Q49" s="420"/>
    </row>
    <row r="50" spans="1:17" ht="12.75">
      <c r="A50" s="216"/>
      <c r="B50" s="356" t="s">
        <v>47</v>
      </c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</row>
    <row r="51" spans="2:24" ht="12.75">
      <c r="B51" s="239"/>
      <c r="T51" s="160"/>
      <c r="U51" s="160"/>
      <c r="V51" s="160"/>
      <c r="W51" s="160"/>
      <c r="X51" s="160"/>
    </row>
    <row r="52" spans="1:29" ht="12.7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T52" s="160"/>
      <c r="U52" s="160"/>
      <c r="V52" s="160"/>
      <c r="X52" s="329"/>
      <c r="Y52" s="329"/>
      <c r="AC52" s="165"/>
    </row>
    <row r="53" spans="1:29" ht="12.75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AC53" s="165"/>
    </row>
    <row r="54" spans="1:29" ht="12.75">
      <c r="A54" s="329" t="s">
        <v>91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159"/>
      <c r="S54" s="159"/>
      <c r="T54" s="159"/>
      <c r="U54" s="159"/>
      <c r="V54" s="159"/>
      <c r="X54" s="329"/>
      <c r="Y54" s="329"/>
      <c r="AC54" s="165"/>
    </row>
    <row r="55" spans="1:29" ht="12.75">
      <c r="A55" s="329" t="s">
        <v>110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159"/>
      <c r="S55" s="159"/>
      <c r="T55" s="159"/>
      <c r="U55" s="159"/>
      <c r="V55" s="159"/>
      <c r="AC55" s="165"/>
    </row>
    <row r="56" spans="1:40" ht="12.75">
      <c r="A56" s="329" t="s">
        <v>111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159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J56" s="168"/>
      <c r="AK56" s="168"/>
      <c r="AL56" s="168"/>
      <c r="AM56" s="168"/>
      <c r="AN56" s="168"/>
    </row>
    <row r="57" spans="1:40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J57" s="168"/>
      <c r="AK57" s="168"/>
      <c r="AL57" s="168"/>
      <c r="AM57" s="168"/>
      <c r="AN57" s="168"/>
    </row>
    <row r="59" spans="2:17" ht="12.75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ht="12.75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ht="12.75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</sheetData>
  <sheetProtection/>
  <mergeCells count="114">
    <mergeCell ref="D22:H22"/>
    <mergeCell ref="K31:O31"/>
    <mergeCell ref="K30:O30"/>
    <mergeCell ref="X52:Y52"/>
    <mergeCell ref="A53:Q53"/>
    <mergeCell ref="H33:H34"/>
    <mergeCell ref="O33:O34"/>
    <mergeCell ref="D34:G34"/>
    <mergeCell ref="K34:N34"/>
    <mergeCell ref="A57:Q57"/>
    <mergeCell ref="P48:P49"/>
    <mergeCell ref="Q48:Q49"/>
    <mergeCell ref="D49:G49"/>
    <mergeCell ref="K49:N49"/>
    <mergeCell ref="H48:H49"/>
    <mergeCell ref="I48:I49"/>
    <mergeCell ref="B50:Q50"/>
    <mergeCell ref="J45:J46"/>
    <mergeCell ref="O39:O40"/>
    <mergeCell ref="L39:L40"/>
    <mergeCell ref="M43:M44"/>
    <mergeCell ref="O45:O46"/>
    <mergeCell ref="M39:M40"/>
    <mergeCell ref="J43:J44"/>
    <mergeCell ref="O43:O44"/>
    <mergeCell ref="O41:O42"/>
    <mergeCell ref="Q45:Q46"/>
    <mergeCell ref="P45:P46"/>
    <mergeCell ref="J48:J49"/>
    <mergeCell ref="O48:O49"/>
    <mergeCell ref="I45:I46"/>
    <mergeCell ref="P43:P44"/>
    <mergeCell ref="K43:K44"/>
    <mergeCell ref="K46:N46"/>
    <mergeCell ref="L43:L44"/>
    <mergeCell ref="N43:N44"/>
    <mergeCell ref="A45:C46"/>
    <mergeCell ref="H45:H46"/>
    <mergeCell ref="D46:G46"/>
    <mergeCell ref="Q43:Q44"/>
    <mergeCell ref="D43:D44"/>
    <mergeCell ref="E43:E44"/>
    <mergeCell ref="F43:F44"/>
    <mergeCell ref="G43:G44"/>
    <mergeCell ref="H43:H44"/>
    <mergeCell ref="I43:I44"/>
    <mergeCell ref="D41:D42"/>
    <mergeCell ref="E41:E42"/>
    <mergeCell ref="F41:F42"/>
    <mergeCell ref="G41:G42"/>
    <mergeCell ref="H41:H42"/>
    <mergeCell ref="Q41:Q42"/>
    <mergeCell ref="P41:P42"/>
    <mergeCell ref="M41:M42"/>
    <mergeCell ref="N41:N42"/>
    <mergeCell ref="L41:L42"/>
    <mergeCell ref="I41:I42"/>
    <mergeCell ref="J41:J42"/>
    <mergeCell ref="K41:K42"/>
    <mergeCell ref="N39:N40"/>
    <mergeCell ref="A33:C34"/>
    <mergeCell ref="K39:K40"/>
    <mergeCell ref="A38:A40"/>
    <mergeCell ref="B38:B40"/>
    <mergeCell ref="C38:C40"/>
    <mergeCell ref="D38:J38"/>
    <mergeCell ref="P39:P40"/>
    <mergeCell ref="K38:Q38"/>
    <mergeCell ref="D39:D40"/>
    <mergeCell ref="E39:E40"/>
    <mergeCell ref="F39:F40"/>
    <mergeCell ref="G39:G40"/>
    <mergeCell ref="H39:H40"/>
    <mergeCell ref="Q39:Q40"/>
    <mergeCell ref="I39:I40"/>
    <mergeCell ref="J39:J40"/>
    <mergeCell ref="J33:J34"/>
    <mergeCell ref="Q33:Q34"/>
    <mergeCell ref="O13:O14"/>
    <mergeCell ref="P33:P34"/>
    <mergeCell ref="L13:L14"/>
    <mergeCell ref="M13:M14"/>
    <mergeCell ref="N13:N14"/>
    <mergeCell ref="K32:O32"/>
    <mergeCell ref="A6:F6"/>
    <mergeCell ref="A9:F9"/>
    <mergeCell ref="A10:F10"/>
    <mergeCell ref="I33:I34"/>
    <mergeCell ref="A11:Q11"/>
    <mergeCell ref="A12:A14"/>
    <mergeCell ref="B12:B14"/>
    <mergeCell ref="C12:C14"/>
    <mergeCell ref="D12:J12"/>
    <mergeCell ref="K12:Q12"/>
    <mergeCell ref="A5:F5"/>
    <mergeCell ref="H13:H14"/>
    <mergeCell ref="I13:I14"/>
    <mergeCell ref="J13:J14"/>
    <mergeCell ref="K13:K14"/>
    <mergeCell ref="A1:C1"/>
    <mergeCell ref="A2:C2"/>
    <mergeCell ref="A3:P3"/>
    <mergeCell ref="D13:D14"/>
    <mergeCell ref="E13:E14"/>
    <mergeCell ref="A36:Q36"/>
    <mergeCell ref="A54:Q54"/>
    <mergeCell ref="X54:Y54"/>
    <mergeCell ref="A55:Q55"/>
    <mergeCell ref="A56:Q56"/>
    <mergeCell ref="A8:F8"/>
    <mergeCell ref="F13:F14"/>
    <mergeCell ref="G13:G14"/>
    <mergeCell ref="P13:P14"/>
    <mergeCell ref="Q13:Q14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4"/>
  <sheetViews>
    <sheetView zoomScalePageLayoutView="0" workbookViewId="0" topLeftCell="A1">
      <selection activeCell="X30" sqref="X30"/>
    </sheetView>
  </sheetViews>
  <sheetFormatPr defaultColWidth="9.140625" defaultRowHeight="12.75"/>
  <cols>
    <col min="1" max="1" width="2.8515625" style="34" customWidth="1"/>
    <col min="2" max="2" width="5.28125" style="34" customWidth="1"/>
    <col min="3" max="3" width="31.00390625" style="34" customWidth="1"/>
    <col min="4" max="4" width="10.8515625" style="34" customWidth="1"/>
    <col min="5" max="5" width="9.140625" style="34" customWidth="1"/>
    <col min="6" max="6" width="9.28125" style="34" customWidth="1"/>
    <col min="7" max="8" width="8.28125" style="34" customWidth="1"/>
    <col min="9" max="9" width="7.140625" style="34" customWidth="1"/>
    <col min="10" max="10" width="7.00390625" style="34" hidden="1" customWidth="1"/>
    <col min="11" max="11" width="8.28125" style="34" hidden="1" customWidth="1"/>
    <col min="12" max="12" width="9.140625" style="34" hidden="1" customWidth="1"/>
    <col min="13" max="16384" width="9.140625" style="34" customWidth="1"/>
  </cols>
  <sheetData>
    <row r="1" spans="1:3" ht="12.75">
      <c r="A1" s="442" t="s">
        <v>75</v>
      </c>
      <c r="B1" s="442"/>
      <c r="C1" s="442"/>
    </row>
    <row r="2" spans="1:20" ht="12.75">
      <c r="A2" s="442" t="s">
        <v>81</v>
      </c>
      <c r="B2" s="442"/>
      <c r="C2" s="442"/>
      <c r="R2" s="33"/>
      <c r="S2" s="33"/>
      <c r="T2" s="33"/>
    </row>
    <row r="3" spans="1:20" ht="19.5" customHeight="1">
      <c r="A3" s="432" t="s">
        <v>21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7"/>
      <c r="M3" s="47"/>
      <c r="N3" s="47"/>
      <c r="O3" s="47"/>
      <c r="P3" s="47"/>
      <c r="Q3" s="50"/>
      <c r="R3" s="38"/>
      <c r="S3" s="33"/>
      <c r="T3" s="33"/>
    </row>
    <row r="4" spans="1:16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47" t="s">
        <v>82</v>
      </c>
      <c r="B5" s="447"/>
      <c r="C5" s="447"/>
      <c r="D5" s="447"/>
      <c r="E5" s="447"/>
      <c r="F5" s="447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2.75">
      <c r="A6" s="447" t="s">
        <v>83</v>
      </c>
      <c r="B6" s="447"/>
      <c r="C6" s="447"/>
      <c r="D6" s="447"/>
      <c r="E6" s="447"/>
      <c r="F6" s="447"/>
      <c r="G6" s="38"/>
      <c r="H6" s="38"/>
      <c r="I6" s="52"/>
      <c r="J6" s="52"/>
      <c r="K6" s="52"/>
      <c r="L6" s="38"/>
      <c r="M6" s="38"/>
      <c r="N6" s="38"/>
      <c r="O6" s="38"/>
      <c r="P6" s="38"/>
    </row>
    <row r="7" spans="1:16" ht="12.75">
      <c r="A7" s="38" t="s">
        <v>84</v>
      </c>
      <c r="B7" s="38"/>
      <c r="C7" s="38"/>
      <c r="D7" s="38"/>
      <c r="E7" s="38"/>
      <c r="F7" s="38"/>
      <c r="G7" s="38"/>
      <c r="H7" s="38"/>
      <c r="L7" s="44"/>
      <c r="M7" s="44"/>
      <c r="N7" s="44"/>
      <c r="O7" s="44"/>
      <c r="P7" s="44"/>
    </row>
    <row r="8" spans="1:16" ht="12.75">
      <c r="A8" s="442" t="s">
        <v>85</v>
      </c>
      <c r="B8" s="442"/>
      <c r="C8" s="442"/>
      <c r="D8" s="442"/>
      <c r="E8" s="442"/>
      <c r="F8" s="442"/>
      <c r="G8" s="44"/>
      <c r="H8" s="44"/>
      <c r="I8" s="44"/>
      <c r="J8" s="54"/>
      <c r="K8" s="54"/>
      <c r="L8" s="54"/>
      <c r="M8" s="54"/>
      <c r="N8" s="54"/>
      <c r="O8" s="54"/>
      <c r="P8" s="54"/>
    </row>
    <row r="9" spans="1:16" ht="15" customHeight="1">
      <c r="A9" s="442" t="s">
        <v>86</v>
      </c>
      <c r="B9" s="442"/>
      <c r="C9" s="442"/>
      <c r="D9" s="442"/>
      <c r="E9" s="442"/>
      <c r="F9" s="442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>
      <c r="A10" s="447" t="s">
        <v>87</v>
      </c>
      <c r="B10" s="447"/>
      <c r="C10" s="447"/>
      <c r="D10" s="447"/>
      <c r="E10" s="447"/>
      <c r="F10" s="447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ht="15" customHeight="1" thickBot="1"/>
    <row r="12" spans="3:9" ht="30" customHeight="1">
      <c r="C12" s="60" t="s">
        <v>72</v>
      </c>
      <c r="D12" s="456" t="s">
        <v>71</v>
      </c>
      <c r="E12" s="457"/>
      <c r="F12" s="445" t="s">
        <v>77</v>
      </c>
      <c r="G12" s="446"/>
      <c r="H12" s="445" t="s">
        <v>73</v>
      </c>
      <c r="I12" s="446"/>
    </row>
    <row r="13" spans="3:9" ht="15" customHeight="1" thickBot="1">
      <c r="C13" s="61" t="s">
        <v>69</v>
      </c>
      <c r="D13" s="62" t="s">
        <v>0</v>
      </c>
      <c r="E13" s="63" t="s">
        <v>1</v>
      </c>
      <c r="F13" s="64" t="s">
        <v>0</v>
      </c>
      <c r="G13" s="63" t="s">
        <v>1</v>
      </c>
      <c r="H13" s="64" t="s">
        <v>0</v>
      </c>
      <c r="I13" s="63" t="s">
        <v>1</v>
      </c>
    </row>
    <row r="14" spans="3:9" ht="15" customHeight="1">
      <c r="C14" s="65" t="s">
        <v>2</v>
      </c>
      <c r="D14" s="281">
        <v>14</v>
      </c>
      <c r="E14" s="282">
        <v>14</v>
      </c>
      <c r="F14" s="68"/>
      <c r="G14" s="69">
        <f>SUM('an I'!K31:O31)</f>
        <v>260</v>
      </c>
      <c r="H14" s="70">
        <f>SUM('an I'!D50:G50)</f>
        <v>28</v>
      </c>
      <c r="I14" s="67">
        <f>SUM('an I'!K50:N50)</f>
        <v>28</v>
      </c>
    </row>
    <row r="15" spans="3:9" ht="15" customHeight="1">
      <c r="C15" s="71" t="s">
        <v>3</v>
      </c>
      <c r="D15" s="72">
        <v>14</v>
      </c>
      <c r="E15" s="73">
        <v>14</v>
      </c>
      <c r="F15" s="74">
        <f>SUM('an II'!D22:H22)</f>
        <v>100</v>
      </c>
      <c r="G15" s="75">
        <f>SUM('an II'!K30:O30)</f>
        <v>260</v>
      </c>
      <c r="H15" s="76">
        <f>SUM('an II'!D47:G47)</f>
        <v>28</v>
      </c>
      <c r="I15" s="73">
        <f>SUM('an II'!K47:N47)</f>
        <v>28</v>
      </c>
    </row>
    <row r="16" spans="3:9" ht="15" customHeight="1">
      <c r="C16" s="71" t="s">
        <v>4</v>
      </c>
      <c r="D16" s="72">
        <v>14</v>
      </c>
      <c r="E16" s="73">
        <v>14</v>
      </c>
      <c r="F16" s="74">
        <f>SUM('an III'!D22:H22)</f>
        <v>100</v>
      </c>
      <c r="G16" s="75">
        <f>SUM('an III'!K30:O30)</f>
        <v>260</v>
      </c>
      <c r="H16" s="76">
        <f>SUM('an III'!D47:G47)</f>
        <v>28</v>
      </c>
      <c r="I16" s="73">
        <f>SUM('an III'!K47:N47)</f>
        <v>28</v>
      </c>
    </row>
    <row r="17" spans="3:9" ht="15" customHeight="1" thickBot="1">
      <c r="C17" s="61" t="s">
        <v>70</v>
      </c>
      <c r="D17" s="62">
        <v>14</v>
      </c>
      <c r="E17" s="63">
        <v>14</v>
      </c>
      <c r="F17" s="77">
        <f>SUM('an IV'!D22:H22)</f>
        <v>100</v>
      </c>
      <c r="G17" s="78">
        <f>SUM('an IV'!K30:O32)</f>
        <v>476</v>
      </c>
      <c r="H17" s="64">
        <f>SUM('an IV'!D49:G49)</f>
        <v>28</v>
      </c>
      <c r="I17" s="63">
        <f>SUM('an IV'!K49:N49)</f>
        <v>28</v>
      </c>
    </row>
    <row r="18" ht="15" customHeight="1">
      <c r="C18" s="79" t="s">
        <v>74</v>
      </c>
    </row>
    <row r="19" ht="15" customHeight="1">
      <c r="C19" s="79"/>
    </row>
    <row r="20" spans="3:7" ht="15.75" customHeight="1">
      <c r="C20" s="443" t="s">
        <v>42</v>
      </c>
      <c r="D20" s="444"/>
      <c r="E20" s="444"/>
      <c r="F20" s="444"/>
      <c r="G20" s="444"/>
    </row>
    <row r="21" spans="8:16" ht="13.5" thickBot="1">
      <c r="H21" s="313"/>
      <c r="I21" s="313"/>
      <c r="J21" s="313"/>
      <c r="K21" s="313"/>
      <c r="L21" s="313"/>
      <c r="M21" s="313"/>
      <c r="N21" s="313"/>
      <c r="O21" s="313"/>
      <c r="P21" s="313"/>
    </row>
    <row r="22" spans="2:16" ht="14.25" customHeight="1">
      <c r="B22" s="438" t="s">
        <v>15</v>
      </c>
      <c r="C22" s="438" t="s">
        <v>43</v>
      </c>
      <c r="D22" s="440" t="s">
        <v>54</v>
      </c>
      <c r="E22" s="3" t="s">
        <v>36</v>
      </c>
      <c r="F22" s="3" t="s">
        <v>36</v>
      </c>
      <c r="G22" s="22"/>
      <c r="H22" s="313"/>
      <c r="I22" s="313"/>
      <c r="J22" s="313"/>
      <c r="K22" s="313"/>
      <c r="L22" s="313"/>
      <c r="M22" s="313"/>
      <c r="N22" s="313"/>
      <c r="O22" s="313"/>
      <c r="P22" s="313"/>
    </row>
    <row r="23" spans="2:16" ht="13.5" customHeight="1" thickBot="1">
      <c r="B23" s="439"/>
      <c r="C23" s="439"/>
      <c r="D23" s="441"/>
      <c r="E23" s="4" t="s">
        <v>37</v>
      </c>
      <c r="F23" s="4" t="s">
        <v>38</v>
      </c>
      <c r="G23" s="23"/>
      <c r="H23" s="313"/>
      <c r="I23" s="313" t="s">
        <v>2</v>
      </c>
      <c r="J23" s="313"/>
      <c r="K23" s="313"/>
      <c r="L23" s="313"/>
      <c r="M23" s="313" t="s">
        <v>3</v>
      </c>
      <c r="N23" s="313" t="s">
        <v>4</v>
      </c>
      <c r="O23" s="313" t="s">
        <v>70</v>
      </c>
      <c r="P23" s="313"/>
    </row>
    <row r="24" spans="2:16" ht="15" customHeight="1">
      <c r="B24" s="453">
        <v>1</v>
      </c>
      <c r="C24" s="21" t="s">
        <v>35</v>
      </c>
      <c r="D24" s="80">
        <f>(I24+M24+N24+O24)*14</f>
        <v>2884</v>
      </c>
      <c r="E24" s="436">
        <f>(D24+D25)*100/D27</f>
        <v>94.62915601023018</v>
      </c>
      <c r="F24" s="436" t="s">
        <v>240</v>
      </c>
      <c r="G24" s="22"/>
      <c r="H24" s="313"/>
      <c r="I24" s="313">
        <f>SUM('an I'!D33:G33,'an I'!K33:N33)</f>
        <v>52</v>
      </c>
      <c r="J24" s="313"/>
      <c r="K24" s="313"/>
      <c r="L24" s="313"/>
      <c r="M24" s="313">
        <f>SUM('an II'!D32:G32,'an II'!K32:N32)</f>
        <v>51</v>
      </c>
      <c r="N24" s="313">
        <f>SUM('an III'!D32:G32,'an III'!K32:N32)</f>
        <v>52</v>
      </c>
      <c r="O24" s="313">
        <f>SUM('an IV'!D34:G34,'an IV'!K34:N34)</f>
        <v>51</v>
      </c>
      <c r="P24" s="313"/>
    </row>
    <row r="25" spans="2:16" ht="15" customHeight="1">
      <c r="B25" s="454"/>
      <c r="C25" s="18" t="s">
        <v>48</v>
      </c>
      <c r="D25" s="81">
        <f>SUM(F14:G17)</f>
        <v>1556</v>
      </c>
      <c r="E25" s="437"/>
      <c r="F25" s="437"/>
      <c r="G25" s="22"/>
      <c r="H25" s="313"/>
      <c r="I25" s="313">
        <f>SUM('an I'!D47:G47,'an I'!K47:N47)</f>
        <v>4</v>
      </c>
      <c r="J25" s="313"/>
      <c r="K25" s="313"/>
      <c r="L25" s="313"/>
      <c r="M25" s="313">
        <f>SUM('an II'!D44:G44,'an II'!K44:N44)</f>
        <v>5</v>
      </c>
      <c r="N25" s="313">
        <f>SUM('an III'!D44:G44,'an III'!K44:N44)</f>
        <v>4</v>
      </c>
      <c r="O25" s="313">
        <f>SUM('an IV'!D46:G46,'an IV'!K46:N46)</f>
        <v>5</v>
      </c>
      <c r="P25" s="313"/>
    </row>
    <row r="26" spans="2:16" ht="15" customHeight="1">
      <c r="B26" s="82">
        <v>2</v>
      </c>
      <c r="C26" s="19" t="s">
        <v>45</v>
      </c>
      <c r="D26" s="83">
        <f>(I25+M25+N25+O25)*14</f>
        <v>252</v>
      </c>
      <c r="E26" s="28">
        <f>D26*100/D27</f>
        <v>5.370843989769821</v>
      </c>
      <c r="F26" s="147" t="s">
        <v>241</v>
      </c>
      <c r="G26" s="22"/>
      <c r="H26" s="313"/>
      <c r="I26" s="313"/>
      <c r="J26" s="313"/>
      <c r="K26" s="313"/>
      <c r="L26" s="313"/>
      <c r="M26" s="313"/>
      <c r="N26" s="313"/>
      <c r="O26" s="313"/>
      <c r="P26" s="313"/>
    </row>
    <row r="27" spans="2:16" ht="30.75" customHeight="1">
      <c r="B27" s="82"/>
      <c r="C27" s="279" t="s">
        <v>49</v>
      </c>
      <c r="D27" s="83">
        <f>SUM(D24:D26)</f>
        <v>4692</v>
      </c>
      <c r="E27" s="28">
        <v>100</v>
      </c>
      <c r="F27" s="28">
        <v>100</v>
      </c>
      <c r="G27" s="22"/>
      <c r="H27" s="313"/>
      <c r="I27" s="313"/>
      <c r="J27" s="313"/>
      <c r="K27" s="313"/>
      <c r="L27" s="313"/>
      <c r="M27" s="313"/>
      <c r="N27" s="313"/>
      <c r="O27" s="313"/>
      <c r="P27" s="313"/>
    </row>
    <row r="28" spans="2:16" ht="15.75" customHeight="1" thickBot="1">
      <c r="B28" s="84">
        <v>3</v>
      </c>
      <c r="C28" s="20" t="s">
        <v>39</v>
      </c>
      <c r="D28" s="157">
        <f>(I28+M28+N28+O28)*14</f>
        <v>364</v>
      </c>
      <c r="E28" s="85"/>
      <c r="F28" s="85"/>
      <c r="G28" s="22"/>
      <c r="H28" s="313"/>
      <c r="I28" s="313">
        <v>8</v>
      </c>
      <c r="J28" s="313"/>
      <c r="K28" s="313"/>
      <c r="L28" s="313"/>
      <c r="M28" s="313">
        <v>8</v>
      </c>
      <c r="N28" s="313">
        <v>10</v>
      </c>
      <c r="O28" s="313"/>
      <c r="P28" s="313"/>
    </row>
    <row r="29" spans="2:16" ht="13.5" thickBot="1">
      <c r="B29" s="86"/>
      <c r="C29" s="280" t="s">
        <v>50</v>
      </c>
      <c r="D29" s="87">
        <f>D27+D28</f>
        <v>5056</v>
      </c>
      <c r="E29" s="29">
        <v>100</v>
      </c>
      <c r="F29" s="29">
        <v>100</v>
      </c>
      <c r="G29" s="22"/>
      <c r="H29" s="313"/>
      <c r="I29" s="313"/>
      <c r="J29" s="313"/>
      <c r="K29" s="313"/>
      <c r="L29" s="313"/>
      <c r="M29" s="313"/>
      <c r="N29" s="313"/>
      <c r="O29" s="313"/>
      <c r="P29" s="313"/>
    </row>
    <row r="30" spans="2:6" ht="15.75" customHeight="1">
      <c r="B30" s="88"/>
      <c r="C30" s="6"/>
      <c r="D30" s="89"/>
      <c r="E30" s="7"/>
      <c r="F30" s="8"/>
    </row>
    <row r="31" spans="2:6" ht="15.75" customHeight="1" thickBot="1">
      <c r="B31" s="90"/>
      <c r="C31" s="9"/>
      <c r="D31" s="22"/>
      <c r="E31" s="10"/>
      <c r="F31" s="11"/>
    </row>
    <row r="32" spans="2:10" ht="13.5" thickBot="1">
      <c r="B32" s="438" t="s">
        <v>15</v>
      </c>
      <c r="C32" s="438" t="s">
        <v>43</v>
      </c>
      <c r="D32" s="440" t="s">
        <v>54</v>
      </c>
      <c r="E32" s="3" t="s">
        <v>36</v>
      </c>
      <c r="F32" s="3" t="s">
        <v>36</v>
      </c>
      <c r="G32" s="455" t="s">
        <v>51</v>
      </c>
      <c r="H32" s="449"/>
      <c r="I32" s="435"/>
      <c r="J32" s="435"/>
    </row>
    <row r="33" spans="2:21" ht="15.75" customHeight="1" thickBot="1">
      <c r="B33" s="439"/>
      <c r="C33" s="439"/>
      <c r="D33" s="441"/>
      <c r="E33" s="4" t="s">
        <v>37</v>
      </c>
      <c r="F33" s="4" t="s">
        <v>38</v>
      </c>
      <c r="G33" s="142" t="s">
        <v>52</v>
      </c>
      <c r="H33" s="142" t="s">
        <v>53</v>
      </c>
      <c r="I33" s="435"/>
      <c r="J33" s="435"/>
      <c r="N33" s="139" t="str">
        <f>'an I'!U14</f>
        <v>C</v>
      </c>
      <c r="O33" s="139" t="str">
        <f>'an I'!V14</f>
        <v>A</v>
      </c>
      <c r="P33" s="143" t="str">
        <f>'an II'!U15</f>
        <v>C</v>
      </c>
      <c r="Q33" s="143" t="str">
        <f>'an II'!V15</f>
        <v>A</v>
      </c>
      <c r="R33" s="145" t="str">
        <f>'an III'!U15</f>
        <v>C</v>
      </c>
      <c r="S33" s="145" t="str">
        <f>'an III'!V15</f>
        <v>A</v>
      </c>
      <c r="T33" s="146" t="str">
        <f>'an IV'!U15</f>
        <v>C</v>
      </c>
      <c r="U33" s="146" t="str">
        <f>'an IV'!V15</f>
        <v>A</v>
      </c>
    </row>
    <row r="34" spans="2:21" ht="15.75" customHeight="1">
      <c r="B34" s="82">
        <v>1</v>
      </c>
      <c r="C34" s="15" t="s">
        <v>18</v>
      </c>
      <c r="D34" s="12">
        <f>G34+H34</f>
        <v>588</v>
      </c>
      <c r="E34" s="155">
        <f>D34*100/D38</f>
        <v>12.531969309462916</v>
      </c>
      <c r="F34" s="148" t="s">
        <v>242</v>
      </c>
      <c r="G34" s="105">
        <f>(N34+P34+R34+T34)*14</f>
        <v>294</v>
      </c>
      <c r="H34" s="98">
        <f>(O34+Q34+S34+U34)*14</f>
        <v>294</v>
      </c>
      <c r="I34" s="140"/>
      <c r="J34" s="140"/>
      <c r="M34" s="139" t="str">
        <f>'an I'!T15</f>
        <v>DF</v>
      </c>
      <c r="N34" s="139">
        <f>'an I'!U15</f>
        <v>15</v>
      </c>
      <c r="O34" s="144">
        <f>'an I'!V15</f>
        <v>15</v>
      </c>
      <c r="P34" s="143">
        <f>'an II'!U16</f>
        <v>6</v>
      </c>
      <c r="Q34" s="143">
        <f>'an II'!V16</f>
        <v>6</v>
      </c>
      <c r="R34" s="145">
        <f>'an III'!U16</f>
        <v>0</v>
      </c>
      <c r="S34" s="145">
        <f>'an III'!V16</f>
        <v>0</v>
      </c>
      <c r="T34" s="146">
        <f>'an IV'!U16</f>
        <v>0</v>
      </c>
      <c r="U34" s="146">
        <f>'an IV'!V16</f>
        <v>0</v>
      </c>
    </row>
    <row r="35" spans="2:21" ht="15" customHeight="1">
      <c r="B35" s="82">
        <v>2</v>
      </c>
      <c r="C35" s="5" t="s">
        <v>40</v>
      </c>
      <c r="D35" s="30">
        <f>G35+H35</f>
        <v>728</v>
      </c>
      <c r="E35" s="156">
        <f>D35*100/D38</f>
        <v>15.515771526001705</v>
      </c>
      <c r="F35" s="149" t="s">
        <v>243</v>
      </c>
      <c r="G35" s="154">
        <f>(N35+P35+R35+T35)*14</f>
        <v>350</v>
      </c>
      <c r="H35" s="152">
        <f>(O35+Q35+S35+U35)*14</f>
        <v>378</v>
      </c>
      <c r="I35" s="140"/>
      <c r="J35" s="140"/>
      <c r="M35" s="139" t="str">
        <f>'an I'!T16</f>
        <v>DD</v>
      </c>
      <c r="N35" s="139">
        <f>'an I'!U16</f>
        <v>3</v>
      </c>
      <c r="O35" s="144">
        <f>'an I'!V16</f>
        <v>3</v>
      </c>
      <c r="P35" s="143">
        <f>'an II'!U17</f>
        <v>9</v>
      </c>
      <c r="Q35" s="143">
        <f>'an II'!V17</f>
        <v>10</v>
      </c>
      <c r="R35" s="145">
        <f>'an III'!U17</f>
        <v>5</v>
      </c>
      <c r="S35" s="145">
        <f>'an III'!V17</f>
        <v>5</v>
      </c>
      <c r="T35" s="146">
        <f>'an IV'!U17</f>
        <v>8</v>
      </c>
      <c r="U35" s="146">
        <f>'an IV'!V17</f>
        <v>9</v>
      </c>
    </row>
    <row r="36" spans="2:21" ht="15" customHeight="1">
      <c r="B36" s="82">
        <v>3</v>
      </c>
      <c r="C36" s="5" t="s">
        <v>20</v>
      </c>
      <c r="D36" s="30">
        <f>G36+H36</f>
        <v>2984</v>
      </c>
      <c r="E36" s="156">
        <f>D36*100/D38</f>
        <v>63.59761295822677</v>
      </c>
      <c r="F36" s="149" t="s">
        <v>244</v>
      </c>
      <c r="G36" s="154">
        <f>(N36+P36+R36+T36)*14</f>
        <v>658</v>
      </c>
      <c r="H36" s="152">
        <f>(O36+Q36+S36+U36)*14+D25</f>
        <v>2326</v>
      </c>
      <c r="I36" s="140"/>
      <c r="J36" s="140"/>
      <c r="M36" s="139" t="str">
        <f>'an I'!T17</f>
        <v>DS</v>
      </c>
      <c r="N36" s="139">
        <f>'an I'!U17</f>
        <v>1</v>
      </c>
      <c r="O36" s="144">
        <f>'an I'!V17</f>
        <v>1</v>
      </c>
      <c r="P36" s="143">
        <f>'an II'!U18</f>
        <v>8</v>
      </c>
      <c r="Q36" s="143">
        <f>'an II'!V18</f>
        <v>10</v>
      </c>
      <c r="R36" s="145">
        <f>'an III'!U18</f>
        <v>20</v>
      </c>
      <c r="S36" s="145">
        <f>'an III'!V18</f>
        <v>23</v>
      </c>
      <c r="T36" s="146">
        <f>'an IV'!U18</f>
        <v>18</v>
      </c>
      <c r="U36" s="146">
        <f>'an IV'!V18</f>
        <v>21</v>
      </c>
    </row>
    <row r="37" spans="2:21" ht="15.75" customHeight="1" thickBot="1">
      <c r="B37" s="93">
        <v>4</v>
      </c>
      <c r="C37" s="13" t="s">
        <v>19</v>
      </c>
      <c r="D37" s="92">
        <f>G37+H37</f>
        <v>392</v>
      </c>
      <c r="E37" s="24">
        <f>D37*100/D38</f>
        <v>8.35464620630861</v>
      </c>
      <c r="F37" s="150" t="s">
        <v>245</v>
      </c>
      <c r="G37" s="94">
        <f>(N37+P37+R37+T37)*14</f>
        <v>98</v>
      </c>
      <c r="H37" s="153">
        <f>(O37+Q37+S37+U37)*14</f>
        <v>294</v>
      </c>
      <c r="I37" s="140"/>
      <c r="J37" s="140"/>
      <c r="M37" s="139" t="str">
        <f>'an I'!T18</f>
        <v>DC</v>
      </c>
      <c r="N37" s="139">
        <f>'an I'!U18</f>
        <v>4</v>
      </c>
      <c r="O37" s="144">
        <f>'an I'!V18</f>
        <v>14</v>
      </c>
      <c r="P37" s="143">
        <f>'an II'!U19</f>
        <v>2</v>
      </c>
      <c r="Q37" s="143">
        <f>'an II'!V19</f>
        <v>5</v>
      </c>
      <c r="R37" s="145">
        <f>'an III'!U19</f>
        <v>1</v>
      </c>
      <c r="S37" s="145">
        <f>'an III'!V19</f>
        <v>2</v>
      </c>
      <c r="T37" s="146">
        <f>'an IV'!U19</f>
        <v>0</v>
      </c>
      <c r="U37" s="146">
        <f>'an IV'!V19</f>
        <v>0</v>
      </c>
    </row>
    <row r="38" spans="2:10" s="96" customFormat="1" ht="14.25" customHeight="1" thickBot="1">
      <c r="B38" s="95"/>
      <c r="C38" s="27" t="s">
        <v>44</v>
      </c>
      <c r="D38" s="14">
        <f>SUM(D34:D37)</f>
        <v>4692</v>
      </c>
      <c r="E38" s="25">
        <f>SUM(E34:E37)</f>
        <v>100</v>
      </c>
      <c r="F38" s="26">
        <v>100</v>
      </c>
      <c r="G38" s="151">
        <f>SUM(G34:G37)</f>
        <v>1400</v>
      </c>
      <c r="H38" s="151">
        <f>SUM(H34:H37)</f>
        <v>3292</v>
      </c>
      <c r="I38" s="141"/>
      <c r="J38" s="141"/>
    </row>
    <row r="39" spans="2:6" ht="13.5" customHeight="1" thickBot="1">
      <c r="B39" s="56"/>
      <c r="C39" s="1"/>
      <c r="D39" s="2"/>
      <c r="E39" s="2"/>
      <c r="F39" s="2"/>
    </row>
    <row r="40" spans="3:4" ht="13.5" customHeight="1" thickBot="1">
      <c r="C40" s="16" t="s">
        <v>46</v>
      </c>
      <c r="D40" s="283">
        <f>G38/H38</f>
        <v>0.425273390036452</v>
      </c>
    </row>
    <row r="41" ht="13.5" customHeight="1" thickBot="1"/>
    <row r="42" spans="2:9" ht="13.5" customHeight="1" thickBot="1">
      <c r="B42" s="91" t="s">
        <v>55</v>
      </c>
      <c r="C42" s="97" t="s">
        <v>56</v>
      </c>
      <c r="D42" s="450" t="s">
        <v>68</v>
      </c>
      <c r="E42" s="451"/>
      <c r="F42" s="451"/>
      <c r="G42" s="452"/>
      <c r="H42" s="448" t="s">
        <v>34</v>
      </c>
      <c r="I42" s="449"/>
    </row>
    <row r="43" spans="2:9" ht="13.5" customHeight="1" thickBot="1">
      <c r="B43" s="17" t="s">
        <v>57</v>
      </c>
      <c r="C43" s="99" t="s">
        <v>58</v>
      </c>
      <c r="D43" s="62" t="s">
        <v>59</v>
      </c>
      <c r="E43" s="100" t="s">
        <v>60</v>
      </c>
      <c r="F43" s="101" t="s">
        <v>66</v>
      </c>
      <c r="G43" s="102" t="s">
        <v>67</v>
      </c>
      <c r="H43" s="103" t="s">
        <v>55</v>
      </c>
      <c r="I43" s="104" t="s">
        <v>61</v>
      </c>
    </row>
    <row r="44" spans="2:9" ht="13.5" customHeight="1">
      <c r="B44" s="105">
        <v>1</v>
      </c>
      <c r="C44" s="106" t="s">
        <v>62</v>
      </c>
      <c r="D44" s="66">
        <v>9</v>
      </c>
      <c r="E44" s="107">
        <v>11</v>
      </c>
      <c r="F44" s="107">
        <v>11</v>
      </c>
      <c r="G44" s="67">
        <v>9</v>
      </c>
      <c r="H44" s="108">
        <f>SUM(D44:G44)</f>
        <v>40</v>
      </c>
      <c r="I44" s="109">
        <f>H44*100/H47</f>
        <v>53.333333333333336</v>
      </c>
    </row>
    <row r="45" spans="2:9" ht="13.5" customHeight="1">
      <c r="B45" s="110">
        <v>2</v>
      </c>
      <c r="C45" s="111" t="s">
        <v>63</v>
      </c>
      <c r="D45" s="66">
        <v>10</v>
      </c>
      <c r="E45" s="107">
        <v>7</v>
      </c>
      <c r="F45" s="112">
        <v>7</v>
      </c>
      <c r="G45" s="73">
        <v>11</v>
      </c>
      <c r="H45" s="70">
        <f>SUM(D45:G45)</f>
        <v>35</v>
      </c>
      <c r="I45" s="113">
        <f>H45*100/H47</f>
        <v>46.666666666666664</v>
      </c>
    </row>
    <row r="46" spans="2:9" ht="13.5" customHeight="1" thickBot="1">
      <c r="B46" s="110">
        <v>3</v>
      </c>
      <c r="C46" s="111" t="s">
        <v>64</v>
      </c>
      <c r="D46" s="114"/>
      <c r="E46" s="115"/>
      <c r="F46" s="116"/>
      <c r="G46" s="117"/>
      <c r="H46" s="70">
        <f>SUM(D46:G46)</f>
        <v>0</v>
      </c>
      <c r="I46" s="118"/>
    </row>
    <row r="47" spans="2:9" ht="13.5" customHeight="1" thickBot="1">
      <c r="B47" s="119"/>
      <c r="C47" s="120" t="s">
        <v>65</v>
      </c>
      <c r="D47" s="121">
        <f aca="true" t="shared" si="0" ref="D47:I47">SUM(D44:D46)</f>
        <v>19</v>
      </c>
      <c r="E47" s="122">
        <f t="shared" si="0"/>
        <v>18</v>
      </c>
      <c r="F47" s="123">
        <f t="shared" si="0"/>
        <v>18</v>
      </c>
      <c r="G47" s="31">
        <f t="shared" si="0"/>
        <v>20</v>
      </c>
      <c r="H47" s="124">
        <f t="shared" si="0"/>
        <v>75</v>
      </c>
      <c r="I47" s="312">
        <f t="shared" si="0"/>
        <v>100</v>
      </c>
    </row>
    <row r="48" spans="2:6" ht="13.5" customHeight="1">
      <c r="B48" s="56"/>
      <c r="C48" s="1"/>
      <c r="D48" s="2"/>
      <c r="E48" s="2"/>
      <c r="F48" s="2"/>
    </row>
    <row r="49" spans="1:29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T49" s="58"/>
      <c r="U49" s="58"/>
      <c r="V49" s="58"/>
      <c r="W49" s="59"/>
      <c r="X49" s="434"/>
      <c r="Y49" s="434"/>
      <c r="AC49" s="44"/>
    </row>
    <row r="50" ht="12.75">
      <c r="C50" s="46"/>
    </row>
    <row r="51" spans="1:29" ht="12.75">
      <c r="A51" s="433" t="s">
        <v>91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50"/>
      <c r="S51" s="50"/>
      <c r="T51" s="50"/>
      <c r="U51" s="50"/>
      <c r="V51" s="50"/>
      <c r="W51" s="59"/>
      <c r="X51" s="434"/>
      <c r="Y51" s="434"/>
      <c r="AC51" s="44"/>
    </row>
    <row r="52" spans="1:29" ht="12.75">
      <c r="A52" s="433" t="s">
        <v>110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50"/>
      <c r="S52" s="50"/>
      <c r="T52" s="50"/>
      <c r="U52" s="50"/>
      <c r="V52" s="50"/>
      <c r="AC52" s="44"/>
    </row>
    <row r="53" spans="1:40" ht="12.75">
      <c r="A53" s="433" t="s">
        <v>111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50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J53" s="45"/>
      <c r="AK53" s="45"/>
      <c r="AL53" s="45"/>
      <c r="AM53" s="45"/>
      <c r="AN53" s="45"/>
    </row>
    <row r="54" spans="1:8" ht="12.75">
      <c r="A54" s="53"/>
      <c r="H54" s="53"/>
    </row>
    <row r="56" ht="14.25" customHeight="1"/>
    <row r="61" ht="12.75" customHeight="1"/>
    <row r="67" ht="12" customHeight="1"/>
    <row r="72" ht="12.75" customHeight="1"/>
    <row r="73" ht="13.5" customHeight="1"/>
  </sheetData>
  <sheetProtection/>
  <mergeCells count="30">
    <mergeCell ref="H12:I12"/>
    <mergeCell ref="X49:Y49"/>
    <mergeCell ref="H42:I42"/>
    <mergeCell ref="D42:G42"/>
    <mergeCell ref="A5:F5"/>
    <mergeCell ref="A6:F6"/>
    <mergeCell ref="A8:F8"/>
    <mergeCell ref="B24:B25"/>
    <mergeCell ref="G32:H32"/>
    <mergeCell ref="D12:E12"/>
    <mergeCell ref="F24:F25"/>
    <mergeCell ref="A1:C1"/>
    <mergeCell ref="A2:C2"/>
    <mergeCell ref="C20:G20"/>
    <mergeCell ref="B22:B23"/>
    <mergeCell ref="C22:C23"/>
    <mergeCell ref="D22:D23"/>
    <mergeCell ref="A9:F9"/>
    <mergeCell ref="F12:G12"/>
    <mergeCell ref="A10:F10"/>
    <mergeCell ref="A3:K3"/>
    <mergeCell ref="A51:Q51"/>
    <mergeCell ref="X51:Y51"/>
    <mergeCell ref="A52:Q52"/>
    <mergeCell ref="A53:Q53"/>
    <mergeCell ref="I32:J33"/>
    <mergeCell ref="E24:E25"/>
    <mergeCell ref="B32:B33"/>
    <mergeCell ref="C32:C33"/>
    <mergeCell ref="D32:D33"/>
  </mergeCells>
  <printOptions/>
  <pageMargins left="0.4724409448818898" right="0.4724409448818898" top="0.4724409448818898" bottom="0.4724409448818898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3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7.00390625" style="34" customWidth="1"/>
    <col min="2" max="2" width="4.57421875" style="34" customWidth="1"/>
    <col min="3" max="3" width="46.57421875" style="34" customWidth="1"/>
    <col min="4" max="16384" width="9.140625" style="34" customWidth="1"/>
  </cols>
  <sheetData>
    <row r="1" spans="1:3" ht="12.75">
      <c r="A1" s="442" t="s">
        <v>75</v>
      </c>
      <c r="B1" s="442"/>
      <c r="C1" s="442"/>
    </row>
    <row r="2" spans="1:3" ht="12.75">
      <c r="A2" s="442" t="s">
        <v>81</v>
      </c>
      <c r="B2" s="442"/>
      <c r="C2" s="442"/>
    </row>
    <row r="3" spans="1:16" ht="18.75" customHeight="1">
      <c r="A3" s="432" t="s">
        <v>21</v>
      </c>
      <c r="B3" s="432"/>
      <c r="C3" s="432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51" ht="12.75">
      <c r="A5" s="447" t="s">
        <v>82</v>
      </c>
      <c r="B5" s="447"/>
      <c r="C5" s="447"/>
      <c r="D5" s="447"/>
      <c r="E5" s="447"/>
      <c r="F5" s="447"/>
      <c r="G5" s="52"/>
      <c r="H5" s="52"/>
      <c r="I5" s="52"/>
      <c r="J5" s="52"/>
      <c r="K5" s="52"/>
      <c r="L5" s="52"/>
      <c r="M5" s="52"/>
      <c r="N5" s="52"/>
      <c r="O5" s="52"/>
      <c r="P5" s="52"/>
      <c r="Q5" s="38"/>
      <c r="R5" s="38"/>
      <c r="S5" s="38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51"/>
      <c r="AY5" s="51"/>
    </row>
    <row r="6" spans="1:16" ht="12.75">
      <c r="A6" s="447" t="s">
        <v>83</v>
      </c>
      <c r="B6" s="447"/>
      <c r="C6" s="447"/>
      <c r="D6" s="447"/>
      <c r="E6" s="447"/>
      <c r="F6" s="447"/>
      <c r="G6" s="38"/>
      <c r="H6" s="38"/>
      <c r="I6" s="52"/>
      <c r="J6" s="52"/>
      <c r="K6" s="52"/>
      <c r="L6" s="38"/>
      <c r="M6" s="38"/>
      <c r="N6" s="38"/>
      <c r="O6" s="38"/>
      <c r="P6" s="38"/>
    </row>
    <row r="7" spans="1:16" ht="12.75">
      <c r="A7" s="38" t="s">
        <v>84</v>
      </c>
      <c r="B7" s="38"/>
      <c r="C7" s="38"/>
      <c r="D7" s="38"/>
      <c r="E7" s="38"/>
      <c r="F7" s="38"/>
      <c r="G7" s="38"/>
      <c r="H7" s="38"/>
      <c r="L7" s="44"/>
      <c r="M7" s="44"/>
      <c r="N7" s="44"/>
      <c r="O7" s="44"/>
      <c r="P7" s="44"/>
    </row>
    <row r="8" spans="1:16" ht="12.75">
      <c r="A8" s="442" t="s">
        <v>85</v>
      </c>
      <c r="B8" s="442"/>
      <c r="C8" s="442"/>
      <c r="D8" s="442"/>
      <c r="E8" s="442"/>
      <c r="F8" s="442"/>
      <c r="G8" s="44"/>
      <c r="H8" s="44"/>
      <c r="I8" s="44"/>
      <c r="J8" s="54"/>
      <c r="K8" s="54"/>
      <c r="L8" s="54"/>
      <c r="M8" s="54"/>
      <c r="N8" s="54"/>
      <c r="O8" s="54"/>
      <c r="P8" s="54"/>
    </row>
    <row r="9" spans="1:16" ht="12.75">
      <c r="A9" s="442" t="s">
        <v>86</v>
      </c>
      <c r="B9" s="442"/>
      <c r="C9" s="442"/>
      <c r="D9" s="442"/>
      <c r="E9" s="442"/>
      <c r="F9" s="442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2.75">
      <c r="A10" s="447" t="s">
        <v>87</v>
      </c>
      <c r="B10" s="447"/>
      <c r="C10" s="447"/>
      <c r="D10" s="447"/>
      <c r="E10" s="447"/>
      <c r="F10" s="447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5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3" ht="26.25" customHeight="1">
      <c r="A13" s="125" t="s">
        <v>268</v>
      </c>
      <c r="B13" s="126"/>
      <c r="C13" s="125" t="s">
        <v>269</v>
      </c>
    </row>
    <row r="14" spans="1:3" ht="12.75">
      <c r="A14" s="127" t="s">
        <v>264</v>
      </c>
      <c r="B14" s="128"/>
      <c r="C14" s="127" t="s">
        <v>265</v>
      </c>
    </row>
    <row r="15" spans="1:3" ht="26.25">
      <c r="A15" s="256" t="s">
        <v>316</v>
      </c>
      <c r="B15" s="128"/>
      <c r="C15" s="127" t="s">
        <v>266</v>
      </c>
    </row>
    <row r="16" spans="1:3" ht="12.75">
      <c r="A16" s="127" t="s">
        <v>317</v>
      </c>
      <c r="B16" s="128"/>
      <c r="C16" s="127" t="s">
        <v>315</v>
      </c>
    </row>
    <row r="17" spans="1:3" ht="26.25">
      <c r="A17" s="256" t="s">
        <v>318</v>
      </c>
      <c r="B17" s="129"/>
      <c r="C17" s="127" t="s">
        <v>267</v>
      </c>
    </row>
    <row r="18" spans="1:3" ht="26.25">
      <c r="A18" s="256" t="s">
        <v>319</v>
      </c>
      <c r="B18" s="129"/>
      <c r="C18" s="127"/>
    </row>
    <row r="19" spans="1:3" ht="12.75">
      <c r="A19" s="127" t="s">
        <v>320</v>
      </c>
      <c r="B19" s="129"/>
      <c r="C19" s="130"/>
    </row>
    <row r="20" spans="1:3" ht="12.75">
      <c r="A20" s="127" t="s">
        <v>321</v>
      </c>
      <c r="B20" s="129"/>
      <c r="C20" s="130"/>
    </row>
    <row r="21" spans="1:3" ht="26.25">
      <c r="A21" s="256" t="s">
        <v>322</v>
      </c>
      <c r="B21" s="129"/>
      <c r="C21" s="130"/>
    </row>
    <row r="22" spans="1:3" ht="12.75">
      <c r="A22" s="38"/>
      <c r="B22" s="38"/>
      <c r="C22" s="57"/>
    </row>
    <row r="23" spans="1:3" ht="12.75">
      <c r="A23" s="38"/>
      <c r="B23" s="38"/>
      <c r="C23" s="131"/>
    </row>
    <row r="24" spans="1:3" ht="12.75">
      <c r="A24" s="38"/>
      <c r="B24" s="38"/>
      <c r="C24" s="57"/>
    </row>
    <row r="25" spans="1:29" ht="12.75">
      <c r="A25" s="433" t="s">
        <v>91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50"/>
      <c r="S25" s="50"/>
      <c r="T25" s="50"/>
      <c r="U25" s="50"/>
      <c r="V25" s="50"/>
      <c r="W25" s="59"/>
      <c r="X25" s="434"/>
      <c r="Y25" s="434"/>
      <c r="AC25" s="44"/>
    </row>
    <row r="26" spans="1:29" ht="12.75">
      <c r="A26" s="433" t="s">
        <v>110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50"/>
      <c r="S26" s="50"/>
      <c r="T26" s="50"/>
      <c r="U26" s="50"/>
      <c r="V26" s="50"/>
      <c r="AC26" s="44"/>
    </row>
    <row r="27" spans="1:40" ht="12.75">
      <c r="A27" s="433" t="s">
        <v>111</v>
      </c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50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J27" s="45"/>
      <c r="AK27" s="45"/>
      <c r="AL27" s="45"/>
      <c r="AM27" s="45"/>
      <c r="AN27" s="45"/>
    </row>
    <row r="28" spans="1:3" ht="12.75">
      <c r="A28" s="44"/>
      <c r="B28" s="44"/>
      <c r="C28" s="44"/>
    </row>
    <row r="29" spans="1:3" ht="12.75">
      <c r="A29" s="132"/>
      <c r="C29" s="133"/>
    </row>
    <row r="30" spans="1:2" s="96" customFormat="1" ht="16.5">
      <c r="A30" s="134"/>
      <c r="B30" s="135"/>
    </row>
    <row r="31" spans="1:24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O31" s="58"/>
      <c r="P31" s="58"/>
      <c r="Q31" s="58"/>
      <c r="R31" s="59"/>
      <c r="S31" s="434"/>
      <c r="T31" s="434"/>
      <c r="X31" s="44"/>
    </row>
    <row r="32" spans="1:3" ht="14.25" customHeight="1">
      <c r="A32" s="458"/>
      <c r="B32" s="458"/>
      <c r="C32" s="458"/>
    </row>
    <row r="33" spans="1:3" ht="15.75" customHeight="1">
      <c r="A33" s="136"/>
      <c r="B33" s="137"/>
      <c r="C33" s="138"/>
    </row>
    <row r="34" spans="1:2" ht="13.5" customHeight="1">
      <c r="A34" s="55"/>
      <c r="B34" s="137"/>
    </row>
    <row r="36" spans="1:2" ht="12.75">
      <c r="A36" s="136"/>
      <c r="B36" s="51"/>
    </row>
    <row r="37" spans="1:3" ht="12.75">
      <c r="A37" s="136"/>
      <c r="B37" s="57"/>
      <c r="C37" s="46"/>
    </row>
    <row r="38" spans="1:3" ht="12.75">
      <c r="A38" s="55"/>
      <c r="B38" s="44"/>
      <c r="C38" s="44"/>
    </row>
  </sheetData>
  <sheetProtection/>
  <mergeCells count="14">
    <mergeCell ref="S31:T31"/>
    <mergeCell ref="A32:C32"/>
    <mergeCell ref="A5:F5"/>
    <mergeCell ref="A6:F6"/>
    <mergeCell ref="A8:F8"/>
    <mergeCell ref="A9:F9"/>
    <mergeCell ref="A10:F10"/>
    <mergeCell ref="A25:Q25"/>
    <mergeCell ref="X25:Y25"/>
    <mergeCell ref="A26:Q26"/>
    <mergeCell ref="A27:Q27"/>
    <mergeCell ref="A2:C2"/>
    <mergeCell ref="A3:C3"/>
    <mergeCell ref="A1:C1"/>
  </mergeCells>
  <printOptions/>
  <pageMargins left="0.4724409448818898" right="0.4724409448818898" top="0.4724409448818898" bottom="0.4724409448818898" header="0.5118110236220472" footer="0.5118110236220472"/>
  <pageSetup horizontalDpi="300" verticalDpi="300" orientation="portrait" paperSize="9" r:id="rId1"/>
  <headerFooter alignWithMargins="0">
    <oddFooter>&amp;R7/8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P01 Anexa 1.</dc:title>
  <dc:subject/>
  <dc:creator>DMC</dc:creator>
  <cp:keywords/>
  <dc:description/>
  <cp:lastModifiedBy>User</cp:lastModifiedBy>
  <cp:lastPrinted>2024-03-29T09:04:13Z</cp:lastPrinted>
  <dcterms:created xsi:type="dcterms:W3CDTF">1998-09-29T12:25:23Z</dcterms:created>
  <dcterms:modified xsi:type="dcterms:W3CDTF">2024-04-24T09:34:23Z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