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Facultate\3. Planuri invatamant\AISR\"/>
    </mc:Choice>
  </mc:AlternateContent>
  <xr:revisionPtr revIDLastSave="0" documentId="13_ncr:1_{4E5409AA-8EB1-4216-A772-74EF59A0A979}" xr6:coauthVersionLast="47" xr6:coauthVersionMax="47" xr10:uidLastSave="{00000000-0000-0000-0000-000000000000}"/>
  <bookViews>
    <workbookView xWindow="-120" yWindow="-120" windowWidth="29040" windowHeight="15720" firstSheet="1" activeTab="2" xr2:uid="{00000000-000D-0000-FFFF-FFFF00000000}"/>
  </bookViews>
  <sheets>
    <sheet name="Pagina 1" sheetId="5" r:id="rId1"/>
    <sheet name="An I" sheetId="1" r:id="rId2"/>
    <sheet name="An II" sheetId="3" r:id="rId3"/>
    <sheet name="Bilant" sheetId="4" r:id="rId4"/>
    <sheet name="Competente" sheetId="6" r:id="rId5"/>
    <sheet name="Grila competentelor" sheetId="7" r:id="rId6"/>
    <sheet name="Grila rezultatelor învăţării" sheetId="8" r:id="rId7"/>
  </sheets>
  <definedNames>
    <definedName name="_xlnm.Print_Area" localSheetId="6">'Grila rezultatelor învăţării'!$A$1:$F$34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7" l="1"/>
  <c r="D36" i="7"/>
  <c r="E36" i="7"/>
  <c r="F36" i="7"/>
  <c r="G36" i="7"/>
  <c r="H36" i="7"/>
  <c r="I36" i="7"/>
  <c r="J36" i="7"/>
  <c r="K36" i="7"/>
  <c r="L36" i="7"/>
  <c r="M36" i="7"/>
  <c r="N36" i="7"/>
  <c r="O36" i="7"/>
  <c r="P36" i="7"/>
  <c r="Q36" i="7"/>
  <c r="R36" i="7"/>
  <c r="T29" i="7"/>
  <c r="T30" i="7"/>
  <c r="T31" i="7"/>
  <c r="T32" i="7"/>
  <c r="T33" i="7"/>
  <c r="T34" i="7"/>
  <c r="T35" i="7"/>
  <c r="T28" i="7"/>
  <c r="T17" i="7"/>
  <c r="T18" i="7"/>
  <c r="T19" i="7"/>
  <c r="T20" i="7"/>
  <c r="T21" i="7"/>
  <c r="T22" i="7"/>
  <c r="T23" i="7"/>
  <c r="T24" i="7"/>
  <c r="T25" i="7"/>
  <c r="T26" i="7"/>
  <c r="T16" i="7"/>
  <c r="S36" i="7"/>
  <c r="Z41" i="1"/>
  <c r="X41" i="1"/>
  <c r="Z31" i="1"/>
  <c r="X31" i="1"/>
  <c r="Z22" i="1"/>
  <c r="X22" i="1"/>
  <c r="Y29" i="3"/>
  <c r="Y24" i="3"/>
  <c r="F31" i="4" l="1"/>
  <c r="F30" i="4"/>
  <c r="F29" i="4"/>
  <c r="E30" i="4"/>
  <c r="E31" i="4"/>
  <c r="E29" i="4"/>
  <c r="C31" i="4"/>
  <c r="C30" i="4"/>
  <c r="C29" i="4"/>
  <c r="C35" i="4"/>
  <c r="D42" i="4"/>
  <c r="D41" i="4"/>
  <c r="D40" i="4"/>
  <c r="C42" i="4"/>
  <c r="C41" i="4"/>
  <c r="C40" i="4"/>
  <c r="E41" i="4" l="1"/>
  <c r="E42" i="4"/>
  <c r="F32" i="4" l="1"/>
  <c r="E32" i="4"/>
  <c r="C22" i="4"/>
  <c r="C24" i="4" s="1"/>
  <c r="N24" i="3"/>
  <c r="G24" i="3"/>
  <c r="F24" i="3"/>
  <c r="E40" i="4" l="1"/>
  <c r="E43" i="4" s="1"/>
  <c r="N27" i="1" l="1"/>
  <c r="M27" i="1"/>
  <c r="G27" i="1"/>
  <c r="F27" i="1"/>
  <c r="E27" i="1"/>
  <c r="C61" i="4"/>
  <c r="C60" i="4"/>
  <c r="C59" i="4"/>
  <c r="C58" i="4"/>
  <c r="C57" i="4"/>
  <c r="C56" i="4"/>
  <c r="D43" i="4"/>
  <c r="C43" i="4"/>
  <c r="C32" i="4"/>
  <c r="D30" i="4" l="1"/>
  <c r="D31" i="4"/>
  <c r="D29" i="4"/>
  <c r="F42" i="4"/>
  <c r="F41" i="4"/>
  <c r="F40" i="4"/>
  <c r="D32" i="4"/>
  <c r="Q24" i="3"/>
  <c r="K25" i="3"/>
  <c r="J24" i="3"/>
  <c r="D24" i="3"/>
  <c r="Q27" i="1"/>
  <c r="K27" i="1"/>
  <c r="K28" i="1" s="1"/>
  <c r="J27" i="1"/>
  <c r="D27" i="1"/>
  <c r="F43" i="4" l="1"/>
  <c r="D28" i="1"/>
  <c r="D22" i="4"/>
  <c r="D25" i="3"/>
  <c r="C26" i="4" l="1"/>
  <c r="D25" i="4" s="1"/>
  <c r="D24" i="4"/>
  <c r="D23" i="4"/>
  <c r="Y18" i="3" l="1"/>
  <c r="W18" i="3"/>
  <c r="O23" i="3"/>
  <c r="O22" i="3"/>
  <c r="H18" i="3"/>
  <c r="H19" i="3"/>
  <c r="H20" i="3"/>
  <c r="H16" i="1"/>
  <c r="O24" i="3" l="1"/>
  <c r="H17" i="3"/>
  <c r="H21" i="3"/>
  <c r="H16" i="3"/>
  <c r="H24" i="3" l="1"/>
  <c r="O26" i="1"/>
  <c r="O25" i="1"/>
  <c r="O24" i="1"/>
  <c r="O23" i="1"/>
  <c r="O22" i="1"/>
  <c r="H20" i="1"/>
  <c r="H18" i="1"/>
  <c r="H17" i="1"/>
  <c r="H21" i="1"/>
  <c r="H19" i="1"/>
  <c r="O27" i="1" l="1"/>
  <c r="H27" i="1"/>
  <c r="C36" i="4" l="1"/>
</calcChain>
</file>

<file path=xl/sharedStrings.xml><?xml version="1.0" encoding="utf-8"?>
<sst xmlns="http://schemas.openxmlformats.org/spreadsheetml/2006/main" count="452" uniqueCount="221">
  <si>
    <t>FACULTATEA DE INGINERIE ELECTRICĂ ŞI ŞTIINŢA CALCULATOARELOR</t>
  </si>
  <si>
    <t>PLAN DE ÎNVĂŢĂMÂNT</t>
  </si>
  <si>
    <r>
      <t xml:space="preserve">Domeniul: </t>
    </r>
    <r>
      <rPr>
        <b/>
        <sz val="10"/>
        <rFont val="Arial CE"/>
        <charset val="238"/>
      </rPr>
      <t>Calculatoare și tehnologia informației</t>
    </r>
  </si>
  <si>
    <r>
      <t>Durata studiilor</t>
    </r>
    <r>
      <rPr>
        <b/>
        <sz val="10"/>
        <rFont val="Arial CE"/>
        <family val="2"/>
        <charset val="238"/>
      </rPr>
      <t>: 2 ani</t>
    </r>
  </si>
  <si>
    <r>
      <t>Forma de învăţământ:</t>
    </r>
    <r>
      <rPr>
        <b/>
        <sz val="10"/>
        <rFont val="Arial"/>
        <family val="2"/>
      </rPr>
      <t xml:space="preserve"> cu frecvență</t>
    </r>
  </si>
  <si>
    <t xml:space="preserve">Nr.                                                                                                                                                 crt. </t>
  </si>
  <si>
    <t>Discipline obligatorii</t>
  </si>
  <si>
    <t>Cod disciplina</t>
  </si>
  <si>
    <t>Anul I</t>
  </si>
  <si>
    <t>Sem. 1</t>
  </si>
  <si>
    <t>Sem. 2</t>
  </si>
  <si>
    <t>C</t>
  </si>
  <si>
    <t>S</t>
  </si>
  <si>
    <t>L</t>
  </si>
  <si>
    <t>P</t>
  </si>
  <si>
    <t>I*</t>
  </si>
  <si>
    <t>Forma verificare</t>
  </si>
  <si>
    <t>Nr. credite</t>
  </si>
  <si>
    <t>E</t>
  </si>
  <si>
    <t>Total ore obligatorii pe săptămână</t>
  </si>
  <si>
    <t xml:space="preserve"> I* - Numărul total de ore necesar pregătirii individuale și evaluării cunoștințelor studentului (calculate pentru un semestru întreg); </t>
  </si>
  <si>
    <t>Nr. crt.</t>
  </si>
  <si>
    <t xml:space="preserve">                 Rector,                                                            Decan,                                                   Director departament,                                Responsabil program de studii,</t>
  </si>
  <si>
    <t>Valabil începând cu anul I, anul universitar: 2026-2027</t>
  </si>
  <si>
    <t>Natural Human-Computer Interaction</t>
  </si>
  <si>
    <t>Cloud Computing for AI Applications</t>
  </si>
  <si>
    <t>Ambient Intelligence and Augmented Reality</t>
  </si>
  <si>
    <t>Numerical Signal Processing Systems</t>
  </si>
  <si>
    <t>Assistive Software Technologies</t>
  </si>
  <si>
    <t>Ethics and Academic Integrity</t>
  </si>
  <si>
    <t>Applied Machine Learning</t>
  </si>
  <si>
    <t>Advanced Software Engineering</t>
  </si>
  <si>
    <t>Advanced Machine Learning</t>
  </si>
  <si>
    <t>Computer Science Perspectives in Global Health</t>
  </si>
  <si>
    <t>Advanced Artificial Intelligence</t>
  </si>
  <si>
    <t>Artificial Intelligence</t>
  </si>
  <si>
    <t>Data Engineering</t>
  </si>
  <si>
    <t>Fundamentals in Numerical Computations</t>
  </si>
  <si>
    <t>Global Health</t>
  </si>
  <si>
    <t>Engineering Mathematics</t>
  </si>
  <si>
    <t>Engineering Ethics</t>
  </si>
  <si>
    <t>Engineering Science</t>
  </si>
  <si>
    <t>Computer Science Primer</t>
  </si>
  <si>
    <t>Anul II</t>
  </si>
  <si>
    <t>Sem. 3</t>
  </si>
  <si>
    <t>Sem. 4</t>
  </si>
  <si>
    <t>Dissertation Research</t>
  </si>
  <si>
    <t>Dissertation Preparation</t>
  </si>
  <si>
    <t>Operation Research</t>
  </si>
  <si>
    <t>Graphical User Interface and Dataviz</t>
  </si>
  <si>
    <t>Computer Vision</t>
  </si>
  <si>
    <t>Knowledge Representation and Reasoning</t>
  </si>
  <si>
    <t>Fundamentals in Software Engineering</t>
  </si>
  <si>
    <t>Probabilistic Robotics</t>
  </si>
  <si>
    <t>Social Robotics</t>
  </si>
  <si>
    <t>Project Work in Artificial Intelligence and Social Robotics</t>
  </si>
  <si>
    <t>Computer Science Perspectives in Global Health (COIL)</t>
  </si>
  <si>
    <r>
      <t xml:space="preserve">Ciclul de studii: </t>
    </r>
    <r>
      <rPr>
        <b/>
        <sz val="10"/>
        <rFont val="Arial CE"/>
      </rPr>
      <t>master de cercetare</t>
    </r>
  </si>
  <si>
    <t>Data Warehouse and  Data Mining</t>
  </si>
  <si>
    <t>ECTS</t>
  </si>
  <si>
    <t>Mathematics for Artificial Intelligence</t>
  </si>
  <si>
    <t>Interactions with Social Robots</t>
  </si>
  <si>
    <t>Pachet discipline</t>
  </si>
  <si>
    <t xml:space="preserve"> </t>
  </si>
  <si>
    <t>Disciplina USV</t>
  </si>
  <si>
    <t>Semestrul 1: Corespondente discipline</t>
  </si>
  <si>
    <t>Semestrul 2:  Corespondente discipline</t>
  </si>
  <si>
    <t>Semestrul 3:  Corespondente discipline</t>
  </si>
  <si>
    <t>Semestrul 4:  Corespondente discipline</t>
  </si>
  <si>
    <t>Computer Science, Degree Project</t>
  </si>
  <si>
    <t>USV.FIESC.AISR</t>
  </si>
  <si>
    <t>BILANŢ</t>
  </si>
  <si>
    <t>Structura anului universitar</t>
  </si>
  <si>
    <t>Nr. săptămâni</t>
  </si>
  <si>
    <t xml:space="preserve"> Nr. ore fizice pe săptămână*</t>
  </si>
  <si>
    <t>Anul de studii</t>
  </si>
  <si>
    <t>Sem. I</t>
  </si>
  <si>
    <t>Sem. II</t>
  </si>
  <si>
    <t>I</t>
  </si>
  <si>
    <t>II</t>
  </si>
  <si>
    <t>%</t>
  </si>
  <si>
    <t>DISCIPLINE FUNDAMENTALE</t>
  </si>
  <si>
    <t>DISCIPLINE DE SPECIALIZARE</t>
  </si>
  <si>
    <t>DISCIPLINE COMPLEMENTARE</t>
  </si>
  <si>
    <t>Forma de evaluare</t>
  </si>
  <si>
    <t>Total</t>
  </si>
  <si>
    <t>An I</t>
  </si>
  <si>
    <t>An II</t>
  </si>
  <si>
    <t>Nr.</t>
  </si>
  <si>
    <t>Examen</t>
  </si>
  <si>
    <t>Verificare</t>
  </si>
  <si>
    <t>TOTAL</t>
  </si>
  <si>
    <t>Probabilistic and Metaheuristic Methods for Artificial Intelligence</t>
  </si>
  <si>
    <t>Colocviu</t>
  </si>
  <si>
    <t>Număr forme de verificare</t>
  </si>
  <si>
    <t>Număr ore aplicaţii / Număr ore curs</t>
  </si>
  <si>
    <t>Total nr. ore fizice</t>
  </si>
  <si>
    <t>% realizat</t>
  </si>
  <si>
    <t>Nr. de ore curs</t>
  </si>
  <si>
    <t>Nr. de ore aplicaţii</t>
  </si>
  <si>
    <t>Total Ore program de studiu</t>
  </si>
  <si>
    <t>Număr ore de studiu individual / Număr ore de pregătire universitară</t>
  </si>
  <si>
    <t>CATEGORIA DISCIPLINEI</t>
  </si>
  <si>
    <t>prof.univ.dr. Mihai DIMIAN                     prof.univ.dr.ing. Dan Laurentiu MILICI            prof.univ.dr.ing. Ovidiu-Andrei SCHIPOR              prof.univ.dr.ing. Radu-Daniel VATAVU</t>
  </si>
  <si>
    <t>Cerinţe pentru obţinerea diplomei de masterat</t>
  </si>
  <si>
    <t>120 de credite la disciplinele obligatorii şi opţionale</t>
  </si>
  <si>
    <t>UNIVERSITATEA "ŞTEFAN CEL MARE" DIN SUCEAVA</t>
  </si>
  <si>
    <r>
      <t xml:space="preserve">Programul de studiu: </t>
    </r>
    <r>
      <rPr>
        <b/>
        <sz val="10"/>
        <rFont val="Arial CE"/>
      </rPr>
      <t>ARTIFICIAL INTELLIGENCE &amp; SOCIAL ROBOTICS APPLIED TO GLOBAL HEALTH</t>
    </r>
  </si>
  <si>
    <t>*Discipline obligatorii + opţionale</t>
  </si>
  <si>
    <t>DISCIPLINE OBLIGATORII</t>
  </si>
  <si>
    <t>DISCIPLINE OPȚIONALE</t>
  </si>
  <si>
    <t>TOTAL Obligatorii şi opţionale</t>
  </si>
  <si>
    <t>DISCIPLINE FACULTATIVE</t>
  </si>
  <si>
    <t>GRILA COMPETENŢELOR</t>
  </si>
  <si>
    <t>Denumire disciplină</t>
  </si>
  <si>
    <t>Denumire competenţe</t>
  </si>
  <si>
    <t>Total credite</t>
  </si>
  <si>
    <t>GRILA REZULTATELOR ÎNVĂŢĂRII</t>
  </si>
  <si>
    <t>Cunoştinţe</t>
  </si>
  <si>
    <t>Aptitudini</t>
  </si>
  <si>
    <t>Responsabilitate şi autonomie</t>
  </si>
  <si>
    <t>Discipline care contribuie la atingerea rezultatelor învăţării</t>
  </si>
  <si>
    <t>V</t>
  </si>
  <si>
    <t>3E 2V</t>
  </si>
  <si>
    <t>2V</t>
  </si>
  <si>
    <t>DS.01.01</t>
  </si>
  <si>
    <t>DF.01.02</t>
  </si>
  <si>
    <t>DF.01.03</t>
  </si>
  <si>
    <t>DF.01.04</t>
  </si>
  <si>
    <t>DS.01.05</t>
  </si>
  <si>
    <t>DC.01.06</t>
  </si>
  <si>
    <t>DS.02.07</t>
  </si>
  <si>
    <t>DS.02.08</t>
  </si>
  <si>
    <t>DS.02.09</t>
  </si>
  <si>
    <t>DS.02.10</t>
  </si>
  <si>
    <t>DS.02.11</t>
  </si>
  <si>
    <t>DS.03.01</t>
  </si>
  <si>
    <t>DS.03.02</t>
  </si>
  <si>
    <t>DS.03.03</t>
  </si>
  <si>
    <t>DS.03.04</t>
  </si>
  <si>
    <t>DS.03.05</t>
  </si>
  <si>
    <t>DC.03.06</t>
  </si>
  <si>
    <t>DS.04.07</t>
  </si>
  <si>
    <t>DS.04.08</t>
  </si>
  <si>
    <t>4E 2V</t>
  </si>
  <si>
    <t>COMPETENŢE</t>
  </si>
  <si>
    <t>Competenţe profesionale</t>
  </si>
  <si>
    <t>Competenţe transversale</t>
  </si>
  <si>
    <t>CT1</t>
  </si>
  <si>
    <t>CT2</t>
  </si>
  <si>
    <t>CP1</t>
  </si>
  <si>
    <t>CP2</t>
  </si>
  <si>
    <t>CP3</t>
  </si>
  <si>
    <t>CP4</t>
  </si>
  <si>
    <t>concepe designul produsului</t>
  </si>
  <si>
    <t>CP5</t>
  </si>
  <si>
    <t>CP6</t>
  </si>
  <si>
    <t>CP7</t>
  </si>
  <si>
    <t>CP8</t>
  </si>
  <si>
    <t>CP9</t>
  </si>
  <si>
    <t>CP10</t>
  </si>
  <si>
    <t>CP11</t>
  </si>
  <si>
    <t>CP12</t>
  </si>
  <si>
    <t>stabileste procese de date</t>
  </si>
  <si>
    <t>proiecteaza prototipuri</t>
  </si>
  <si>
    <t>gestioneaza date în domeniul cercetarii</t>
  </si>
  <si>
    <t>dezvoltă aplicaţii de procesare de date</t>
  </si>
  <si>
    <t>asigură managementul de proiect</t>
  </si>
  <si>
    <t>analizează grupuri masive de date</t>
  </si>
  <si>
    <t>efectuează cercetare ştiinţifică</t>
  </si>
  <si>
    <t>redactează lucrări ştiinţifice, academice şi documentaţie tehnică</t>
  </si>
  <si>
    <t>aplică tehnici de analiză statistică</t>
  </si>
  <si>
    <t>CT3</t>
  </si>
  <si>
    <t>îşi asumă responsabilitatea</t>
  </si>
  <si>
    <t>lucrează în echipe</t>
  </si>
  <si>
    <t>gândeşte critic</t>
  </si>
  <si>
    <t>gândeşte în mod creativ</t>
  </si>
  <si>
    <t>desfăşoară activităţi de cercetare la nivel interdisciplinar</t>
  </si>
  <si>
    <t>aplică principiile eticii şi integrităţii ştiintifice în activităţile de cercetare</t>
  </si>
  <si>
    <t>CT4</t>
  </si>
  <si>
    <t>• Advanced Software Engineering
• Numerical Signal Processing Systems
• Cloud Computing for AI Applications</t>
  </si>
  <si>
    <t>Studentul/absolventul identifică, conştientizează critic şi foloseşte drept bază a unei gândiri şi/sau cercetări originale concepte și metode specializate din domeniul inteligenţei artificiale şi al analizei avansate a datelor.</t>
  </si>
  <si>
    <t>Studentul/absolventul  identifică, conştientizează critic şi foloseşte drept bază a unei cercetări originale concepte și metode specializate din domeniile ingineriei software, tehnologiilor cloud şi procesării numerice a semnalelor.</t>
  </si>
  <si>
    <t>• Natural Human-Computer Interaction
• Ambient Intelligence and Augmented Reality
• Assistive Software Technologies
• Interactions with Social Robots</t>
  </si>
  <si>
    <t>Studentul/absolventul identifică şi foloseşte drept bază a unei gândiri şi/sau cercetări originale concepte şi metode avansate aflate la avangarda domeniului roboticii şi conştientizează critic cunoştinţe la graniţa cu inteligenţa artificială.</t>
  </si>
  <si>
    <t>Studentul/absolventul integrează principii etice și de integritate academică în toate etapele procesului de cercetare şi dezvoltare.</t>
  </si>
  <si>
    <t xml:space="preserve">Studentul/absolventul aplică metode avansate de învăţare automată supravegheată şi nesupravegheată, tehnici eficiente de selecţie a caracteristicilor şi de extragere a tiparelor din date relaţionale, non-relaţionale şi multimodale pentru rezolvarea unor probleme complexe. </t>
  </si>
  <si>
    <t>Studentul/absolventul evaluează performanţa tehnică a modelelor antrenate și a algoritmilor de explorare şi optimizare în spaţii de căutare de mari dimensiuni.</t>
  </si>
  <si>
    <t>Studentul/absolventul aplică metode numerice și algoritmi avansaţi de procesare a semnalelor pentru achiziţia, procesarea, analiza și interpretarea eficientă a datelor în sisteme inteligente folosind platforme specializate.</t>
  </si>
  <si>
    <t>Studentul/absolventul integrează cunoștințe specializate de matematică (calcul matriceal, diferenţial şi multivariabil) şi statistică (verificarea ipotezelor şi tehnici de statistică inferenţială) cu concepte specifice inteligenței artificiale pentru abordarea eficientă a problemelor de cercetare.</t>
  </si>
  <si>
    <t>Studentul/absolventul gestionează în mod autonom activități de proiectare şi dezvoltare aplicând tehnici de inteligenţă artificială şi  asumându-şi responsabilitatea pentru validitatea fundamentului matematic, statistic şi științific.</t>
  </si>
  <si>
    <t>Studentul/absolventul proiectează arhitecturi software şi administrează proiecte software complexe prin integrarea tehnologiilor cloud pentru aplicații de inteligență artificială cu cerințe ridicate de performanță.</t>
  </si>
  <si>
    <t>Studentul/absolventul gestioneză, în cadrul unei echipe, procesele de dezvoltare software pentru diverse contexte şi platforme, asumându-şi responsabilitatea pentru deciziile arhitecturale şi de implementare.</t>
  </si>
  <si>
    <t>Studentul/absolventul proiectează şi implementează interfețe naturale și experiențe interactive complexe, bazate pe achiziţia şi recunoaşterea mişcării şi gesturilor utilizatorilor, pentru sisteme inteligente în medii reale, virtuale şi augmentate.</t>
  </si>
  <si>
    <t>Studentul/absolventul proiectează şi evaluează vocabulare de comenzi interactive aplicând o metodologie centrată pe preferinţele utilizatorilor şi implementează tehnici de recunoaştere a acestora prin integrarea învăţării supravegheate.</t>
  </si>
  <si>
    <t>Studentul/absolventul integrează metode avansate din inteligența artificială în aplicaţii interactive ce se adaptează utilizatorilor, ținând cont de diversitatea preferinţelor şi abilităţilor individuale ale acestora.</t>
  </si>
  <si>
    <t>Studentul/absolventul proiectează soluţii interactive bazate pe interfeţe naturale pentru roboţi sociali integrând analiza avansată a semnalelor pentru percepţia multimodală şi modele de interacţiune socială adaptate contextului.</t>
  </si>
  <si>
    <t xml:space="preserve">Studentul/absolventul proiectează și implementează sisteme robotice avansate utilizând senzori inteligenți și algoritmi specilizaţi de control.
</t>
  </si>
  <si>
    <t>Studentul/absolventul integrează tehnici de inteligență artificială în sisteme robotice şi evaluează comportamentul și performanța acestora în aplicații complexe.</t>
  </si>
  <si>
    <t>Studentul/absolventul adaptează comportamentul sistemelor robotice pentru funcționare autonomă sau semi-autonomă prin analiza avasată a datelor preluate de la senzori şi ajustarea strategiilor de control folosind tehnici de învăţare supvravegheată.</t>
  </si>
  <si>
    <t>Studentul/absolventul analizează cadrul metodologic al cercetării în calculatoare şi tehnologia informaţiei pentru noi soluții inovatoare cu respectarea rigorii ştiinţifice şi a normelor etice ale cercetării şi conştientizează critic cunoştinţe aflate la graniţa cu domeniul sănătăţii globale.</t>
  </si>
  <si>
    <t xml:space="preserve">Studentul/absolventul analizează și aplică metodologii avansate de cercetare ştiinţifică în domeniul calculatoarelor şi tehnologiei informaţiei pentru dezvoltarea de soluții originale în contexte interdisciplinare, cu aplicaţii care adresează problemele importante din sănătatea globală.
</t>
  </si>
  <si>
    <t>Studentul/absolventul desfășoară autonom activități de cercetare și comunicare științifică la graniţa dintre inteligenţa artificială, robotică şi sănătate globală, asumându-şi responsabilitatea pentru aplicarea standardelor de  calitate şi etică.</t>
  </si>
  <si>
    <t>Studentul/absolventul comunică eficient rezultatele cercetării ştiinţifice realizate prin intermediul rapoartelor tehnice, prezentărilor şi/sau lucrărilor științifice, structurând informaţia pentru audienţa ţintă, evidenţiind contribuţiile originale şi interpretând critic rezultatele în contextul literaturii ştiinţifice.</t>
  </si>
  <si>
    <t>Studentul/absolventul identifică şi foloseşte drept bază a unei gândiri şi/sau cercetări originale concepte şi metode specializate aflate la avangarda domeniului interacţiunii om-calculator şi conştientizează critic cunoştinţe la graniţa cu inteligenţa artificială prin centrarea pe om a proiectării tehnologiilor inteligente.</t>
  </si>
  <si>
    <t xml:space="preserve">Studentul/absolventul concepe și dezvoltă soluții software complexe prin aplicarea unor paradigme avansate de inginerie software, inclusiv cu centrarea pe utilizarea tehnologiilor de inteligenţă artificială generativă.
</t>
  </si>
  <si>
    <t>Studentul/absolventul gestionează, în cadrul unei echipe, activități de cercetare și dezvoltare ce implică sisteme robotice, asumându-şi responsabilitatea pentru impactul social al soluțiilor propuse.</t>
  </si>
  <si>
    <t>Studentul/absolventul își asumă responsabilitatea pentru proiectarea, implementarea și evaluarea soluțiilor interactive centrate pe om, gestionând situații de proiectare complexe privind caracteristicile utilizatorului, dispozitivelor şi mediului.</t>
  </si>
  <si>
    <t>Robotics</t>
  </si>
  <si>
    <t>Master Thesis</t>
  </si>
  <si>
    <t>Data Wareouse and Data Mining</t>
  </si>
  <si>
    <t>• Mathematics for Artificial Intelligence
• Advanced Machine Learning 
• Data Wareouse and Data Mining
• Probabilistic and Metaheuristic Methods for Artificial Intelligence</t>
  </si>
  <si>
    <t>Disciplina Univ. Orebro</t>
  </si>
  <si>
    <t>Disciplina Univ. Tours</t>
  </si>
  <si>
    <t>Mobile and Humanoid Robots</t>
  </si>
  <si>
    <t>Intelligent Sensors for Robotics and Digital Health</t>
  </si>
  <si>
    <t>Data Warehouse and Data Mining</t>
  </si>
  <si>
    <t>Project Work in Artificial Intelligence and Social Robotics Applied to Global Health</t>
  </si>
  <si>
    <t>• Mobile and Humanoid Robots
• Intelligent Sensors for Robotics and Digital Health
• Project Work in Artificial Intelligence and Social Robotics Applied to Global Health</t>
  </si>
  <si>
    <t>Scientific Creativity, Technical Communication and Innovation for Biomedical Applications</t>
  </si>
  <si>
    <t>• Computer Science Perspectives in Global Health
• Ethics and Academic Integrity
• Scientific Creativity, Technical Communication and Innovation for Biomedical Applications
• Dissertation Research
• Dissertation Preparation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</si>
</sst>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38">
    <font>
      <sz val="11"/>
      <color theme="1"/>
      <name val="Aptos Narrow"/>
      <family val="2"/>
      <scheme val="minor"/>
    </font>
    <font>
      <sz val="11"/>
      <color rgb="FFFF0000"/>
      <name val="Aptos Narrow"/>
      <family val="2"/>
      <scheme val="minor"/>
    </font>
    <font>
      <b/>
      <sz val="11"/>
      <color theme="1"/>
      <name val="Aptos Narrow"/>
      <family val="2"/>
      <scheme val="minor"/>
    </font>
    <font>
      <b/>
      <sz val="8"/>
      <name val="Arial CE"/>
      <family val="2"/>
      <charset val="238"/>
    </font>
    <font>
      <b/>
      <sz val="10"/>
      <name val="Arial CE"/>
      <family val="2"/>
      <charset val="238"/>
    </font>
    <font>
      <b/>
      <sz val="9"/>
      <name val="Arial CE"/>
      <family val="2"/>
      <charset val="238"/>
    </font>
    <font>
      <b/>
      <sz val="12"/>
      <name val="Arial CE"/>
      <charset val="238"/>
    </font>
    <font>
      <sz val="8"/>
      <name val="Arial CE"/>
      <family val="2"/>
      <charset val="238"/>
    </font>
    <font>
      <sz val="10"/>
      <name val="Arial CE"/>
      <family val="2"/>
      <charset val="238"/>
    </font>
    <font>
      <b/>
      <sz val="10"/>
      <name val="Arial CE"/>
      <charset val="238"/>
    </font>
    <font>
      <b/>
      <sz val="12"/>
      <name val="Arial CE"/>
      <family val="2"/>
      <charset val="238"/>
    </font>
    <font>
      <sz val="10"/>
      <name val="Arial"/>
      <family val="2"/>
    </font>
    <font>
      <b/>
      <sz val="10"/>
      <name val="Arial"/>
      <family val="2"/>
    </font>
    <font>
      <b/>
      <sz val="7"/>
      <name val="Arial CE"/>
      <family val="2"/>
      <charset val="238"/>
    </font>
    <font>
      <sz val="9"/>
      <name val="Arial"/>
      <family val="2"/>
    </font>
    <font>
      <sz val="8"/>
      <name val="Arial"/>
      <family val="2"/>
    </font>
    <font>
      <b/>
      <i/>
      <sz val="8"/>
      <name val="Arial CE"/>
      <family val="2"/>
      <charset val="238"/>
    </font>
    <font>
      <sz val="9"/>
      <name val="Arial CE"/>
      <family val="2"/>
      <charset val="238"/>
    </font>
    <font>
      <b/>
      <sz val="10"/>
      <name val="Arial CE"/>
    </font>
    <font>
      <b/>
      <sz val="9"/>
      <name val="Arial"/>
      <family val="2"/>
    </font>
    <font>
      <sz val="9"/>
      <color theme="1"/>
      <name val="Arial"/>
      <family val="2"/>
    </font>
    <font>
      <b/>
      <sz val="11"/>
      <color theme="0"/>
      <name val="Aptos Narrow"/>
      <family val="2"/>
      <scheme val="minor"/>
    </font>
    <font>
      <b/>
      <sz val="8"/>
      <name val="Arial"/>
      <family val="2"/>
      <charset val="238"/>
    </font>
    <font>
      <b/>
      <sz val="14"/>
      <name val="Arial"/>
      <family val="2"/>
      <charset val="238"/>
    </font>
    <font>
      <b/>
      <sz val="14"/>
      <name val="Arial"/>
      <family val="2"/>
    </font>
    <font>
      <b/>
      <sz val="12"/>
      <name val="Arial"/>
      <family val="2"/>
    </font>
    <font>
      <sz val="10"/>
      <name val="Arial"/>
      <family val="2"/>
      <charset val="238"/>
    </font>
    <font>
      <b/>
      <sz val="10"/>
      <name val="Arial"/>
      <family val="2"/>
      <charset val="238"/>
    </font>
    <font>
      <sz val="8"/>
      <name val="Arial"/>
      <family val="2"/>
      <charset val="238"/>
    </font>
    <font>
      <b/>
      <sz val="8"/>
      <name val="Arial CE"/>
    </font>
    <font>
      <sz val="11"/>
      <color rgb="FF000000"/>
      <name val="Aptos Narrow"/>
      <family val="2"/>
      <scheme val="minor"/>
    </font>
    <font>
      <sz val="8"/>
      <name val="Aptos Narrow"/>
      <family val="2"/>
      <scheme val="minor"/>
    </font>
    <font>
      <sz val="7"/>
      <color rgb="FF000000"/>
      <name val="Aptos Narrow"/>
      <family val="2"/>
      <scheme val="minor"/>
    </font>
    <font>
      <sz val="10"/>
      <color theme="1"/>
      <name val="Aptos Narrow"/>
      <family val="2"/>
      <scheme val="minor"/>
    </font>
    <font>
      <sz val="11"/>
      <color theme="0" tint="-0.34998626667073579"/>
      <name val="Aptos Narrow"/>
      <family val="2"/>
      <scheme val="minor"/>
    </font>
    <font>
      <b/>
      <sz val="10"/>
      <color theme="1"/>
      <name val="Aptos Narrow"/>
      <family val="2"/>
      <scheme val="minor"/>
    </font>
    <font>
      <sz val="11"/>
      <color theme="1"/>
      <name val="Aptos Narrow"/>
      <family val="2"/>
      <charset val="238"/>
      <scheme val="minor"/>
    </font>
    <font>
      <sz val="10"/>
      <color rgb="FF00000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indexed="9"/>
        <bgColor indexed="64"/>
      </patternFill>
    </fill>
    <fill>
      <patternFill patternType="solid">
        <fgColor rgb="FFF7F7F7"/>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11" fillId="0" borderId="0"/>
    <xf numFmtId="0" fontId="11" fillId="0" borderId="0"/>
    <xf numFmtId="0" fontId="36" fillId="0" borderId="0"/>
  </cellStyleXfs>
  <cellXfs count="283">
    <xf numFmtId="0" fontId="0" fillId="0" borderId="0" xfId="0"/>
    <xf numFmtId="0" fontId="3" fillId="2" borderId="0" xfId="0" applyFont="1" applyFill="1" applyAlignment="1">
      <alignment horizontal="left"/>
    </xf>
    <xf numFmtId="0" fontId="3" fillId="2" borderId="0" xfId="0" applyFont="1" applyFill="1" applyAlignment="1">
      <alignment horizontal="center"/>
    </xf>
    <xf numFmtId="0" fontId="4" fillId="2" borderId="0" xfId="0" applyFont="1" applyFill="1"/>
    <xf numFmtId="0" fontId="3" fillId="2" borderId="0" xfId="0" applyFont="1" applyFill="1"/>
    <xf numFmtId="0" fontId="5" fillId="2" borderId="0" xfId="0" applyFont="1" applyFill="1"/>
    <xf numFmtId="0" fontId="5"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8" fillId="2" borderId="0" xfId="0" applyFont="1" applyFill="1"/>
    <xf numFmtId="0" fontId="4" fillId="0" borderId="0" xfId="0" applyFont="1"/>
    <xf numFmtId="0" fontId="8" fillId="0" borderId="0" xfId="0" applyFont="1"/>
    <xf numFmtId="0" fontId="10" fillId="0" borderId="0" xfId="0" applyFont="1"/>
    <xf numFmtId="0" fontId="11" fillId="0" borderId="0" xfId="0" applyFont="1"/>
    <xf numFmtId="0" fontId="4" fillId="2" borderId="0" xfId="0" applyFont="1" applyFill="1" applyAlignment="1">
      <alignment horizontal="left"/>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xf>
    <xf numFmtId="0" fontId="14"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wrapText="1"/>
    </xf>
    <xf numFmtId="0" fontId="11" fillId="0" borderId="21" xfId="0" applyFont="1" applyBorder="1" applyAlignment="1">
      <alignment horizontal="center" vertical="center"/>
    </xf>
    <xf numFmtId="0" fontId="14" fillId="0" borderId="17" xfId="0" applyFont="1" applyBorder="1" applyAlignment="1">
      <alignment horizontal="center" vertical="center"/>
    </xf>
    <xf numFmtId="0" fontId="7"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4" fillId="0" borderId="2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8" fillId="0" borderId="14" xfId="0" applyFont="1" applyBorder="1" applyAlignment="1">
      <alignment horizontal="center" vertical="center"/>
    </xf>
    <xf numFmtId="0" fontId="7" fillId="2" borderId="10" xfId="0" applyFont="1" applyFill="1" applyBorder="1" applyAlignment="1">
      <alignment horizontal="center" vertical="center" wrapText="1"/>
    </xf>
    <xf numFmtId="0" fontId="11" fillId="0" borderId="34" xfId="0" applyFont="1" applyBorder="1" applyAlignment="1">
      <alignment horizontal="center" vertical="center"/>
    </xf>
    <xf numFmtId="0" fontId="7" fillId="2" borderId="13" xfId="0" applyFont="1" applyFill="1" applyBorder="1" applyAlignment="1">
      <alignment horizontal="center" vertical="center" wrapText="1"/>
    </xf>
    <xf numFmtId="0" fontId="15" fillId="0" borderId="0" xfId="0" applyFont="1" applyAlignment="1">
      <alignment wrapText="1"/>
    </xf>
    <xf numFmtId="0" fontId="15" fillId="0" borderId="0" xfId="0" applyFont="1"/>
    <xf numFmtId="0" fontId="11" fillId="0" borderId="10" xfId="0" applyFont="1" applyBorder="1" applyAlignment="1">
      <alignment horizontal="center" vertical="center" wrapText="1"/>
    </xf>
    <xf numFmtId="0" fontId="17" fillId="2" borderId="0" xfId="1" applyFont="1" applyFill="1" applyAlignment="1">
      <alignment vertical="center"/>
    </xf>
    <xf numFmtId="0" fontId="17" fillId="2" borderId="0" xfId="0" applyFont="1" applyFill="1" applyAlignment="1">
      <alignment horizontal="center"/>
    </xf>
    <xf numFmtId="0" fontId="17" fillId="2" borderId="0" xfId="0" applyFont="1" applyFill="1"/>
    <xf numFmtId="0" fontId="14" fillId="0" borderId="14" xfId="0" applyFont="1" applyBorder="1" applyAlignment="1">
      <alignment horizontal="center" vertical="center"/>
    </xf>
    <xf numFmtId="0" fontId="14" fillId="0" borderId="42" xfId="0" applyFont="1" applyBorder="1" applyAlignment="1">
      <alignment horizontal="center" vertical="center"/>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14" fillId="0" borderId="34" xfId="0" applyFont="1" applyBorder="1" applyAlignment="1">
      <alignment horizontal="center" vertical="center"/>
    </xf>
    <xf numFmtId="0" fontId="3" fillId="2" borderId="43" xfId="0" applyFont="1" applyFill="1" applyBorder="1" applyAlignment="1">
      <alignment horizontal="center" vertical="center"/>
    </xf>
    <xf numFmtId="0" fontId="1" fillId="0" borderId="0" xfId="0" applyFont="1"/>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1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14" fillId="0" borderId="30" xfId="0" applyFont="1" applyBorder="1" applyAlignment="1">
      <alignment horizontal="center" vertical="center"/>
    </xf>
    <xf numFmtId="0" fontId="14" fillId="0" borderId="23" xfId="0" applyFont="1" applyBorder="1" applyAlignment="1">
      <alignment horizontal="center" vertical="center"/>
    </xf>
    <xf numFmtId="0" fontId="2" fillId="0" borderId="0" xfId="0" applyFont="1"/>
    <xf numFmtId="0" fontId="14" fillId="0" borderId="0" xfId="0" applyFont="1" applyAlignment="1">
      <alignment vertical="center"/>
    </xf>
    <xf numFmtId="0" fontId="14" fillId="0" borderId="0" xfId="0" applyFont="1" applyAlignment="1">
      <alignment horizontal="center" vertical="center" wrapText="1"/>
    </xf>
    <xf numFmtId="0" fontId="15" fillId="0" borderId="48"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45" xfId="0" applyFont="1" applyBorder="1" applyAlignment="1">
      <alignment horizontal="center" vertical="center"/>
    </xf>
    <xf numFmtId="0" fontId="8"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6" xfId="0" applyFont="1" applyBorder="1" applyAlignment="1">
      <alignment horizontal="center" vertical="center" wrapText="1"/>
    </xf>
    <xf numFmtId="0" fontId="14" fillId="0" borderId="46"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18" xfId="0" applyFont="1" applyBorder="1" applyAlignment="1">
      <alignment horizontal="center" vertical="center"/>
    </xf>
    <xf numFmtId="0" fontId="14" fillId="0" borderId="39" xfId="0" applyFont="1" applyBorder="1" applyAlignment="1">
      <alignment horizontal="center" vertical="center"/>
    </xf>
    <xf numFmtId="0" fontId="19" fillId="0" borderId="0" xfId="0" applyFont="1" applyAlignment="1">
      <alignment horizontal="right" vertical="center" wrapText="1"/>
    </xf>
    <xf numFmtId="0" fontId="11" fillId="0" borderId="19"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17" fillId="0" borderId="14" xfId="0" applyFont="1" applyBorder="1" applyAlignment="1">
      <alignment horizontal="center" vertical="center"/>
    </xf>
    <xf numFmtId="0" fontId="14" fillId="0" borderId="21" xfId="0" applyFont="1" applyBorder="1" applyAlignment="1">
      <alignment vertical="center"/>
    </xf>
    <xf numFmtId="0" fontId="17" fillId="0" borderId="20" xfId="0" applyFont="1" applyBorder="1" applyAlignment="1">
      <alignment horizontal="center" vertical="center"/>
    </xf>
    <xf numFmtId="0" fontId="14" fillId="0" borderId="20" xfId="0" applyFont="1" applyBorder="1" applyAlignment="1">
      <alignment vertical="center"/>
    </xf>
    <xf numFmtId="0" fontId="14" fillId="0" borderId="22" xfId="0" applyFont="1" applyBorder="1" applyAlignment="1">
      <alignment vertical="center"/>
    </xf>
    <xf numFmtId="0" fontId="14" fillId="0" borderId="49" xfId="0" applyFont="1" applyBorder="1" applyAlignment="1">
      <alignment horizontal="center" vertical="center"/>
    </xf>
    <xf numFmtId="0" fontId="17" fillId="0" borderId="25" xfId="0" applyFont="1" applyBorder="1" applyAlignment="1">
      <alignment horizontal="center" vertical="center"/>
    </xf>
    <xf numFmtId="0" fontId="14" fillId="0" borderId="15" xfId="0" applyFont="1" applyBorder="1" applyAlignment="1">
      <alignment horizontal="center" vertical="center" wrapText="1"/>
    </xf>
    <xf numFmtId="0" fontId="19" fillId="0" borderId="0" xfId="0" applyFont="1" applyAlignment="1">
      <alignment horizontal="center" vertical="center"/>
    </xf>
    <xf numFmtId="0" fontId="14" fillId="0" borderId="28" xfId="0" applyFont="1" applyBorder="1" applyAlignment="1">
      <alignment vertical="center"/>
    </xf>
    <xf numFmtId="0" fontId="14" fillId="0" borderId="50" xfId="0" applyFont="1" applyBorder="1" applyAlignment="1">
      <alignment vertical="center"/>
    </xf>
    <xf numFmtId="0" fontId="14" fillId="0" borderId="46" xfId="0" applyFont="1" applyBorder="1" applyAlignment="1">
      <alignment vertical="center"/>
    </xf>
    <xf numFmtId="0" fontId="17" fillId="0" borderId="46" xfId="0" applyFont="1" applyBorder="1" applyAlignment="1">
      <alignment horizontal="center" vertical="center"/>
    </xf>
    <xf numFmtId="0" fontId="14" fillId="0" borderId="50" xfId="0" applyFont="1" applyBorder="1" applyAlignment="1">
      <alignment horizontal="center" vertical="center"/>
    </xf>
    <xf numFmtId="0" fontId="7" fillId="2" borderId="1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0" fillId="0" borderId="31" xfId="0" applyBorder="1" applyAlignment="1">
      <alignment horizontal="center"/>
    </xf>
    <xf numFmtId="0" fontId="0" fillId="0" borderId="37" xfId="0" applyBorder="1"/>
    <xf numFmtId="0" fontId="0" fillId="4" borderId="0" xfId="0" applyFill="1"/>
    <xf numFmtId="0" fontId="0" fillId="4" borderId="0" xfId="0" applyFill="1" applyAlignment="1">
      <alignment horizontal="center"/>
    </xf>
    <xf numFmtId="0" fontId="0" fillId="4" borderId="31" xfId="0" applyFill="1" applyBorder="1" applyAlignment="1">
      <alignment horizontal="center"/>
    </xf>
    <xf numFmtId="0" fontId="0" fillId="3" borderId="0" xfId="0" applyFill="1"/>
    <xf numFmtId="0" fontId="0" fillId="3" borderId="0" xfId="0" applyFill="1" applyAlignment="1">
      <alignment horizontal="center"/>
    </xf>
    <xf numFmtId="0" fontId="0" fillId="3" borderId="31" xfId="0" applyFill="1" applyBorder="1" applyAlignment="1">
      <alignment horizontal="center"/>
    </xf>
    <xf numFmtId="0" fontId="0" fillId="0" borderId="0" xfId="0" applyAlignment="1">
      <alignment vertical="center"/>
    </xf>
    <xf numFmtId="0" fontId="14" fillId="3" borderId="0" xfId="0" applyFont="1" applyFill="1" applyAlignment="1">
      <alignment horizontal="left" vertical="center"/>
    </xf>
    <xf numFmtId="0" fontId="14" fillId="4" borderId="0" xfId="0" applyFont="1" applyFill="1" applyAlignment="1">
      <alignment horizontal="left" vertical="center"/>
    </xf>
    <xf numFmtId="0" fontId="14" fillId="4"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4" fillId="0" borderId="29" xfId="0" applyFont="1" applyBorder="1" applyAlignment="1">
      <alignment vertical="center"/>
    </xf>
    <xf numFmtId="0" fontId="7" fillId="2" borderId="6" xfId="0" applyFont="1" applyFill="1" applyBorder="1" applyAlignment="1">
      <alignment horizontal="center" vertical="center" wrapText="1"/>
    </xf>
    <xf numFmtId="0" fontId="0" fillId="0" borderId="7" xfId="0" applyBorder="1" applyAlignment="1">
      <alignment vertical="center"/>
    </xf>
    <xf numFmtId="0" fontId="2" fillId="0" borderId="31" xfId="0" applyFont="1" applyBorder="1" applyAlignment="1">
      <alignment horizontal="center" vertical="center"/>
    </xf>
    <xf numFmtId="0" fontId="19" fillId="0" borderId="7" xfId="0" applyFont="1" applyBorder="1" applyAlignment="1">
      <alignment vertical="center" wrapText="1"/>
    </xf>
    <xf numFmtId="0" fontId="0" fillId="0" borderId="7" xfId="0" applyBorder="1"/>
    <xf numFmtId="0" fontId="2" fillId="0" borderId="31" xfId="0" applyFont="1" applyBorder="1" applyAlignment="1">
      <alignment horizontal="center"/>
    </xf>
    <xf numFmtId="0" fontId="0" fillId="0" borderId="31" xfId="0" applyBorder="1"/>
    <xf numFmtId="0" fontId="2" fillId="0" borderId="0" xfId="0" applyFont="1" applyAlignment="1">
      <alignment horizontal="left"/>
    </xf>
    <xf numFmtId="0" fontId="0" fillId="0" borderId="11" xfId="0" applyBorder="1"/>
    <xf numFmtId="0" fontId="2" fillId="0" borderId="37" xfId="0" applyFont="1" applyBorder="1" applyAlignment="1">
      <alignment horizontal="center"/>
    </xf>
    <xf numFmtId="0" fontId="2" fillId="0" borderId="47" xfId="0" applyFont="1" applyBorder="1" applyAlignment="1">
      <alignment horizontal="center"/>
    </xf>
    <xf numFmtId="0" fontId="0" fillId="3" borderId="31" xfId="0" applyFill="1" applyBorder="1"/>
    <xf numFmtId="0" fontId="0" fillId="3" borderId="7" xfId="0" applyFill="1" applyBorder="1"/>
    <xf numFmtId="0" fontId="2" fillId="0" borderId="37" xfId="0" applyFont="1" applyBorder="1" applyAlignment="1">
      <alignment horizontal="center" vertical="center"/>
    </xf>
    <xf numFmtId="0" fontId="0" fillId="0" borderId="37" xfId="0" applyBorder="1" applyAlignment="1">
      <alignment vertical="center"/>
    </xf>
    <xf numFmtId="0" fontId="2" fillId="0" borderId="47" xfId="0" applyFont="1" applyBorder="1" applyAlignment="1">
      <alignment horizontal="center" vertical="center"/>
    </xf>
    <xf numFmtId="0" fontId="15" fillId="0" borderId="0" xfId="0" applyFont="1" applyAlignment="1">
      <alignment horizontal="center"/>
    </xf>
    <xf numFmtId="0" fontId="22" fillId="0" borderId="0" xfId="0" applyFont="1" applyAlignment="1">
      <alignment horizontal="center"/>
    </xf>
    <xf numFmtId="0" fontId="24" fillId="0" borderId="0" xfId="0" applyFont="1" applyAlignment="1">
      <alignment horizontal="centerContinuous" vertical="center"/>
    </xf>
    <xf numFmtId="0" fontId="11"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Continuous"/>
    </xf>
    <xf numFmtId="0" fontId="25" fillId="0" borderId="0" xfId="0" applyFont="1" applyAlignment="1">
      <alignment horizontal="center"/>
    </xf>
    <xf numFmtId="2" fontId="12" fillId="0" borderId="0" xfId="0" applyNumberFormat="1" applyFont="1" applyAlignment="1">
      <alignment horizontal="center" vertical="center" wrapText="1"/>
    </xf>
    <xf numFmtId="0" fontId="11" fillId="0" borderId="0" xfId="0" applyFont="1" applyAlignment="1">
      <alignment horizontal="center" vertical="center"/>
    </xf>
    <xf numFmtId="2" fontId="11" fillId="0" borderId="0" xfId="0" applyNumberFormat="1"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center"/>
    </xf>
    <xf numFmtId="1" fontId="11" fillId="0" borderId="0" xfId="0" applyNumberFormat="1" applyFont="1"/>
    <xf numFmtId="0" fontId="8" fillId="0" borderId="0" xfId="0" applyFont="1" applyAlignment="1">
      <alignment horizontal="center"/>
    </xf>
    <xf numFmtId="0" fontId="26" fillId="0" borderId="0" xfId="0" applyFont="1" applyAlignment="1">
      <alignment horizontal="center"/>
    </xf>
    <xf numFmtId="0" fontId="17" fillId="0" borderId="0" xfId="0" applyFont="1" applyAlignment="1">
      <alignment horizontal="center"/>
    </xf>
    <xf numFmtId="0" fontId="28" fillId="0" borderId="0" xfId="0" applyFont="1" applyAlignment="1">
      <alignment horizontal="center"/>
    </xf>
    <xf numFmtId="0" fontId="7" fillId="0" borderId="0" xfId="0" applyFont="1" applyAlignment="1">
      <alignment horizontal="center"/>
    </xf>
    <xf numFmtId="0" fontId="14" fillId="0" borderId="43" xfId="0" applyFont="1" applyBorder="1" applyAlignment="1">
      <alignment horizontal="center" vertical="center"/>
    </xf>
    <xf numFmtId="0" fontId="17" fillId="0" borderId="32" xfId="0" applyFont="1" applyBorder="1" applyAlignment="1">
      <alignment horizontal="center" vertical="center"/>
    </xf>
    <xf numFmtId="0" fontId="14" fillId="0" borderId="48" xfId="0" applyFont="1" applyBorder="1" applyAlignment="1">
      <alignment horizontal="center" vertical="center"/>
    </xf>
    <xf numFmtId="0" fontId="7" fillId="0" borderId="42" xfId="0" applyFont="1" applyBorder="1" applyAlignment="1">
      <alignment horizontal="center" vertical="center"/>
    </xf>
    <xf numFmtId="0" fontId="15" fillId="0" borderId="16" xfId="0" applyFont="1" applyBorder="1" applyAlignment="1">
      <alignment horizontal="center" vertical="center"/>
    </xf>
    <xf numFmtId="0" fontId="14" fillId="0" borderId="44" xfId="0" applyFont="1" applyBorder="1" applyAlignment="1">
      <alignment horizontal="center" vertical="center"/>
    </xf>
    <xf numFmtId="0" fontId="7" fillId="0" borderId="44" xfId="0" applyFont="1" applyBorder="1" applyAlignment="1">
      <alignment horizontal="center" vertical="center"/>
    </xf>
    <xf numFmtId="0" fontId="15" fillId="0" borderId="26" xfId="0" applyFont="1" applyBorder="1" applyAlignment="1">
      <alignment horizontal="center" vertical="center"/>
    </xf>
    <xf numFmtId="0" fontId="11" fillId="0" borderId="26" xfId="0" applyFont="1" applyBorder="1" applyAlignment="1">
      <alignment horizontal="center" vertical="center"/>
    </xf>
    <xf numFmtId="0" fontId="15" fillId="0" borderId="27" xfId="0" applyFont="1" applyBorder="1" applyAlignment="1">
      <alignment horizontal="center" vertical="center"/>
    </xf>
    <xf numFmtId="0" fontId="26" fillId="0" borderId="21" xfId="0" applyFont="1" applyBorder="1" applyAlignment="1">
      <alignment horizontal="center" vertical="center"/>
    </xf>
    <xf numFmtId="0" fontId="26" fillId="0" borderId="21" xfId="0" applyFont="1" applyBorder="1" applyAlignment="1">
      <alignment horizontal="left" vertical="center"/>
    </xf>
    <xf numFmtId="0" fontId="26" fillId="2" borderId="21" xfId="0" applyFont="1" applyFill="1" applyBorder="1" applyAlignment="1">
      <alignment horizontal="center" vertical="center"/>
    </xf>
    <xf numFmtId="2" fontId="27" fillId="0" borderId="21" xfId="0" applyNumberFormat="1" applyFont="1" applyBorder="1" applyAlignment="1">
      <alignment horizontal="center" vertical="center"/>
    </xf>
    <xf numFmtId="0" fontId="11" fillId="0" borderId="21" xfId="0" applyFont="1" applyBorder="1" applyAlignment="1">
      <alignment vertical="center"/>
    </xf>
    <xf numFmtId="0" fontId="19" fillId="3" borderId="7"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6" fillId="2" borderId="0" xfId="0" applyFont="1" applyFill="1"/>
    <xf numFmtId="0" fontId="24" fillId="0" borderId="0" xfId="0" applyFont="1" applyAlignment="1">
      <alignment horizontal="center"/>
    </xf>
    <xf numFmtId="0" fontId="2" fillId="0" borderId="21" xfId="0" applyFont="1" applyBorder="1" applyAlignment="1">
      <alignment horizontal="center" vertical="center"/>
    </xf>
    <xf numFmtId="0" fontId="12" fillId="0" borderId="21" xfId="0" applyFont="1" applyBorder="1" applyAlignment="1">
      <alignment horizontal="centerContinuous" vertical="center" wrapText="1"/>
    </xf>
    <xf numFmtId="2" fontId="12" fillId="0" borderId="21" xfId="0" applyNumberFormat="1" applyFont="1" applyBorder="1" applyAlignment="1">
      <alignment horizontal="center" vertical="center" wrapText="1"/>
    </xf>
    <xf numFmtId="0" fontId="11" fillId="6" borderId="21" xfId="0" applyFont="1" applyFill="1" applyBorder="1" applyAlignment="1">
      <alignment vertical="center"/>
    </xf>
    <xf numFmtId="0" fontId="14" fillId="0" borderId="21" xfId="0" applyFont="1" applyBorder="1" applyAlignment="1">
      <alignment horizontal="center" vertical="center" wrapText="1"/>
    </xf>
    <xf numFmtId="164" fontId="11" fillId="0" borderId="21" xfId="0" applyNumberFormat="1" applyFont="1" applyBorder="1" applyAlignment="1">
      <alignment horizontal="center" vertical="center"/>
    </xf>
    <xf numFmtId="0" fontId="12" fillId="6" borderId="21" xfId="0" applyFont="1" applyFill="1" applyBorder="1" applyAlignment="1">
      <alignment horizontal="right" vertical="center"/>
    </xf>
    <xf numFmtId="1" fontId="12" fillId="6" borderId="21" xfId="0" applyNumberFormat="1" applyFont="1" applyFill="1" applyBorder="1" applyAlignment="1">
      <alignment horizontal="center" vertical="center"/>
    </xf>
    <xf numFmtId="164" fontId="12" fillId="0" borderId="21" xfId="0" applyNumberFormat="1" applyFont="1" applyBorder="1" applyAlignment="1">
      <alignment horizontal="center" vertical="center"/>
    </xf>
    <xf numFmtId="1" fontId="11" fillId="0" borderId="21" xfId="0" applyNumberFormat="1" applyFont="1" applyBorder="1" applyAlignment="1">
      <alignment horizontal="center" vertical="center"/>
    </xf>
    <xf numFmtId="0" fontId="12" fillId="0" borderId="21" xfId="0" applyFont="1" applyBorder="1" applyAlignment="1">
      <alignment horizontal="right" vertical="center"/>
    </xf>
    <xf numFmtId="1" fontId="12" fillId="0" borderId="21" xfId="0" applyNumberFormat="1" applyFont="1" applyBorder="1" applyAlignment="1">
      <alignment horizontal="center" vertical="center"/>
    </xf>
    <xf numFmtId="1" fontId="11" fillId="2" borderId="21" xfId="0" applyNumberFormat="1" applyFont="1" applyFill="1" applyBorder="1" applyAlignment="1">
      <alignment horizontal="center" vertical="center"/>
    </xf>
    <xf numFmtId="0" fontId="2" fillId="0" borderId="21" xfId="0" applyFont="1" applyBorder="1" applyAlignment="1">
      <alignment horizontal="center" vertical="center" wrapText="1"/>
    </xf>
    <xf numFmtId="0" fontId="30" fillId="0" borderId="0" xfId="0" applyFont="1" applyAlignment="1">
      <alignment vertical="center"/>
    </xf>
    <xf numFmtId="0" fontId="2" fillId="0" borderId="21" xfId="0" applyFont="1" applyBorder="1" applyAlignment="1">
      <alignment horizontal="center"/>
    </xf>
    <xf numFmtId="0" fontId="32" fillId="0" borderId="21" xfId="0" applyFont="1" applyBorder="1" applyAlignment="1">
      <alignment horizontal="center" vertical="top" wrapText="1"/>
    </xf>
    <xf numFmtId="0" fontId="33" fillId="0" borderId="21" xfId="0" applyFont="1" applyBorder="1" applyAlignment="1">
      <alignment vertical="center" wrapText="1"/>
    </xf>
    <xf numFmtId="0" fontId="33" fillId="0" borderId="21" xfId="0" applyFont="1" applyBorder="1" applyAlignment="1">
      <alignment horizontal="center" vertical="center"/>
    </xf>
    <xf numFmtId="0" fontId="33" fillId="0" borderId="21" xfId="0" applyFont="1" applyBorder="1" applyAlignment="1">
      <alignment vertical="top" wrapText="1"/>
    </xf>
    <xf numFmtId="0" fontId="33" fillId="0" borderId="0" xfId="0" applyFont="1" applyAlignment="1">
      <alignment horizontal="center" vertical="center"/>
    </xf>
    <xf numFmtId="0" fontId="33" fillId="0" borderId="0" xfId="0" applyFont="1" applyAlignment="1">
      <alignment vertical="center" wrapText="1"/>
    </xf>
    <xf numFmtId="0" fontId="2" fillId="0" borderId="30" xfId="0" applyFont="1" applyBorder="1" applyAlignment="1">
      <alignment vertical="center"/>
    </xf>
    <xf numFmtId="0" fontId="2" fillId="0" borderId="53" xfId="0" applyFont="1" applyBorder="1" applyAlignment="1">
      <alignment vertical="center"/>
    </xf>
    <xf numFmtId="0" fontId="2" fillId="0" borderId="23" xfId="0" applyFont="1" applyBorder="1" applyAlignment="1">
      <alignment vertical="center"/>
    </xf>
    <xf numFmtId="0" fontId="34" fillId="0" borderId="0" xfId="0" applyFont="1" applyAlignment="1">
      <alignment horizontal="center" vertical="center"/>
    </xf>
    <xf numFmtId="0" fontId="35" fillId="0" borderId="53" xfId="0" applyFont="1" applyBorder="1" applyAlignment="1">
      <alignment vertical="center"/>
    </xf>
    <xf numFmtId="0" fontId="14" fillId="0" borderId="13" xfId="0" applyFont="1" applyBorder="1" applyAlignment="1">
      <alignment vertical="center" wrapText="1"/>
    </xf>
    <xf numFmtId="0" fontId="14" fillId="0" borderId="19" xfId="0" applyFont="1" applyBorder="1" applyAlignment="1">
      <alignment vertical="center" wrapText="1"/>
    </xf>
    <xf numFmtId="0" fontId="20" fillId="0" borderId="19" xfId="0" applyFont="1" applyBorder="1" applyAlignment="1">
      <alignment vertical="center"/>
    </xf>
    <xf numFmtId="0" fontId="14" fillId="0" borderId="24" xfId="0" applyFont="1" applyBorder="1" applyAlignment="1">
      <alignment vertical="center" wrapText="1"/>
    </xf>
    <xf numFmtId="0" fontId="14" fillId="0" borderId="17" xfId="0" applyFont="1" applyBorder="1" applyAlignment="1">
      <alignment vertical="center"/>
    </xf>
    <xf numFmtId="0" fontId="14" fillId="0" borderId="51" xfId="0" applyFont="1" applyBorder="1" applyAlignment="1">
      <alignment vertical="center"/>
    </xf>
    <xf numFmtId="0" fontId="14" fillId="0" borderId="23" xfId="0" applyFont="1" applyBorder="1" applyAlignment="1">
      <alignment vertical="center"/>
    </xf>
    <xf numFmtId="0" fontId="14" fillId="0" borderId="52" xfId="0" applyFont="1" applyBorder="1" applyAlignment="1">
      <alignment vertical="center"/>
    </xf>
    <xf numFmtId="0" fontId="14" fillId="0" borderId="44" xfId="0" applyFont="1" applyBorder="1" applyAlignment="1">
      <alignment vertical="center"/>
    </xf>
    <xf numFmtId="0" fontId="14" fillId="0" borderId="42" xfId="0" applyFont="1" applyBorder="1" applyAlignment="1">
      <alignment vertical="center"/>
    </xf>
    <xf numFmtId="0" fontId="14" fillId="0" borderId="14" xfId="0" applyFont="1" applyBorder="1" applyAlignment="1">
      <alignment horizontal="center" vertical="center" wrapText="1"/>
    </xf>
    <xf numFmtId="0" fontId="33" fillId="0" borderId="21" xfId="0" applyFont="1" applyBorder="1" applyAlignment="1">
      <alignment horizontal="left" vertical="top" wrapText="1"/>
    </xf>
    <xf numFmtId="0" fontId="33" fillId="7" borderId="21" xfId="0" applyFont="1" applyFill="1" applyBorder="1" applyAlignment="1">
      <alignment horizontal="left" vertical="top" wrapText="1"/>
    </xf>
    <xf numFmtId="0" fontId="2" fillId="0" borderId="21" xfId="0" applyFont="1" applyBorder="1" applyAlignment="1">
      <alignment horizontal="center" vertical="top" wrapText="1"/>
    </xf>
    <xf numFmtId="0" fontId="0" fillId="3" borderId="0" xfId="0" applyFill="1" applyAlignment="1">
      <alignment horizontal="center" vertical="center"/>
    </xf>
    <xf numFmtId="0" fontId="12" fillId="0" borderId="21" xfId="0" applyFont="1" applyBorder="1" applyAlignment="1">
      <alignment horizontal="center" vertical="center"/>
    </xf>
    <xf numFmtId="0" fontId="12" fillId="0" borderId="21" xfId="0" applyFont="1" applyBorder="1" applyAlignment="1">
      <alignment horizontal="center" vertical="center" wrapText="1"/>
    </xf>
    <xf numFmtId="0" fontId="0" fillId="0" borderId="21" xfId="0" applyBorder="1" applyAlignment="1">
      <alignment horizontal="center" vertical="center"/>
    </xf>
    <xf numFmtId="0" fontId="12" fillId="0" borderId="21" xfId="0" applyFont="1" applyBorder="1" applyAlignment="1">
      <alignment horizontal="center"/>
    </xf>
    <xf numFmtId="0" fontId="27" fillId="0" borderId="21" xfId="0" applyFont="1" applyBorder="1" applyAlignment="1">
      <alignment horizontal="right" vertical="center"/>
    </xf>
    <xf numFmtId="0" fontId="27" fillId="0" borderId="21" xfId="0" applyFont="1" applyBorder="1" applyAlignment="1">
      <alignment horizontal="center" vertical="center"/>
    </xf>
    <xf numFmtId="2" fontId="12" fillId="0" borderId="21" xfId="0" applyNumberFormat="1" applyFont="1" applyBorder="1" applyAlignment="1">
      <alignment horizontal="center" vertical="center"/>
    </xf>
    <xf numFmtId="0" fontId="11" fillId="0" borderId="21" xfId="0" applyFont="1" applyBorder="1" applyAlignment="1">
      <alignment vertical="center" wrapText="1"/>
    </xf>
    <xf numFmtId="164" fontId="11" fillId="0" borderId="21" xfId="0" applyNumberFormat="1" applyFont="1" applyBorder="1" applyAlignment="1">
      <alignment horizontal="center" vertical="center" wrapText="1"/>
    </xf>
    <xf numFmtId="0" fontId="11" fillId="2" borderId="21" xfId="0" applyFont="1" applyFill="1" applyBorder="1" applyAlignment="1">
      <alignment vertical="center" wrapText="1"/>
    </xf>
    <xf numFmtId="2" fontId="11" fillId="0" borderId="21" xfId="0" applyNumberFormat="1" applyFont="1" applyBorder="1" applyAlignment="1">
      <alignment horizontal="center" vertical="center"/>
    </xf>
    <xf numFmtId="0" fontId="37" fillId="0" borderId="0" xfId="0" applyFont="1" applyAlignment="1">
      <alignment vertical="center"/>
    </xf>
    <xf numFmtId="0" fontId="33" fillId="0" borderId="0" xfId="0" applyFont="1"/>
    <xf numFmtId="0" fontId="3" fillId="2" borderId="0" xfId="0" applyFont="1" applyFill="1" applyAlignment="1">
      <alignment horizontal="left"/>
    </xf>
    <xf numFmtId="0" fontId="4" fillId="2" borderId="0" xfId="0" applyFont="1" applyFill="1" applyAlignment="1">
      <alignment horizontal="center"/>
    </xf>
    <xf numFmtId="0" fontId="6" fillId="2" borderId="0" xfId="0" applyFont="1" applyFill="1" applyAlignment="1">
      <alignment horizontal="center"/>
    </xf>
    <xf numFmtId="0" fontId="21" fillId="5" borderId="2"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19" fillId="0" borderId="15" xfId="0" applyFont="1" applyBorder="1" applyAlignment="1">
      <alignment horizontal="center" vertical="center" wrapText="1"/>
    </xf>
    <xf numFmtId="0" fontId="19" fillId="0" borderId="2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6"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7" xfId="0" applyFont="1" applyBorder="1" applyAlignment="1">
      <alignment horizontal="center" vertical="center" wrapText="1"/>
    </xf>
    <xf numFmtId="0" fontId="19" fillId="3" borderId="7"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 fillId="2" borderId="0" xfId="0" applyFont="1" applyFill="1" applyAlignment="1">
      <alignment horizontal="center"/>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9" fillId="0" borderId="2" xfId="0" applyFont="1" applyBorder="1" applyAlignment="1">
      <alignment horizontal="right" vertical="center" wrapText="1"/>
    </xf>
    <xf numFmtId="0" fontId="29" fillId="0" borderId="8" xfId="0" applyFont="1" applyBorder="1" applyAlignment="1">
      <alignment horizontal="right" vertical="center" wrapText="1"/>
    </xf>
    <xf numFmtId="0" fontId="29" fillId="0" borderId="51" xfId="0" applyFont="1" applyBorder="1" applyAlignment="1">
      <alignment horizontal="right" vertical="center" wrapText="1"/>
    </xf>
    <xf numFmtId="0" fontId="29" fillId="0" borderId="11" xfId="0" applyFont="1" applyBorder="1" applyAlignment="1">
      <alignment horizontal="right" vertical="center" wrapText="1"/>
    </xf>
    <xf numFmtId="0" fontId="29" fillId="0" borderId="37" xfId="0" applyFont="1" applyBorder="1" applyAlignment="1">
      <alignment horizontal="right" vertical="center" wrapText="1"/>
    </xf>
    <xf numFmtId="0" fontId="29" fillId="0" borderId="35" xfId="0" applyFont="1" applyBorder="1" applyAlignment="1">
      <alignment horizontal="right" vertical="center" wrapText="1"/>
    </xf>
    <xf numFmtId="0" fontId="16" fillId="0" borderId="7" xfId="0" applyFont="1" applyBorder="1" applyAlignment="1">
      <alignment horizontal="right" vertical="center" wrapText="1"/>
    </xf>
    <xf numFmtId="0" fontId="16" fillId="0" borderId="0" xfId="0" applyFont="1" applyAlignment="1">
      <alignment horizontal="right" vertical="center" wrapText="1"/>
    </xf>
    <xf numFmtId="0" fontId="16" fillId="0" borderId="11" xfId="0" applyFont="1" applyBorder="1" applyAlignment="1">
      <alignment horizontal="right" vertical="center" wrapText="1"/>
    </xf>
    <xf numFmtId="0" fontId="16" fillId="0" borderId="37" xfId="0" applyFont="1" applyBorder="1" applyAlignment="1">
      <alignment horizontal="right" vertical="center" wrapText="1"/>
    </xf>
    <xf numFmtId="0" fontId="19" fillId="0" borderId="25" xfId="0" applyFont="1" applyBorder="1" applyAlignment="1">
      <alignment horizontal="center" vertical="center" wrapText="1"/>
    </xf>
    <xf numFmtId="0" fontId="14" fillId="0" borderId="0" xfId="2" applyFont="1" applyAlignment="1">
      <alignment horizontal="left" vertical="top"/>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1" xfId="0" applyFont="1" applyBorder="1" applyAlignment="1">
      <alignment horizontal="center"/>
    </xf>
    <xf numFmtId="0" fontId="15" fillId="0" borderId="0" xfId="0" applyFont="1" applyAlignment="1">
      <alignment horizontal="center"/>
    </xf>
    <xf numFmtId="0" fontId="23" fillId="0" borderId="0" xfId="0" applyFont="1" applyAlignment="1">
      <alignment horizontal="center" vertical="top"/>
    </xf>
    <xf numFmtId="0" fontId="2" fillId="0" borderId="21" xfId="0" applyFont="1" applyBorder="1" applyAlignment="1">
      <alignment horizontal="center" vertical="center"/>
    </xf>
    <xf numFmtId="0" fontId="0" fillId="0" borderId="21" xfId="0" applyBorder="1" applyAlignment="1">
      <alignment horizontal="center" vertical="center"/>
    </xf>
    <xf numFmtId="0" fontId="6" fillId="2" borderId="0" xfId="0" applyFont="1" applyFill="1"/>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33" fillId="7" borderId="28" xfId="0" applyFont="1" applyFill="1" applyBorder="1" applyAlignment="1">
      <alignment horizontal="left" vertical="top" wrapText="1"/>
    </xf>
    <xf numFmtId="0" fontId="33" fillId="7" borderId="41" xfId="0" applyFont="1" applyFill="1" applyBorder="1" applyAlignment="1">
      <alignment horizontal="left" vertical="top" wrapText="1"/>
    </xf>
    <xf numFmtId="0" fontId="33" fillId="7" borderId="17" xfId="0" applyFont="1" applyFill="1" applyBorder="1" applyAlignment="1">
      <alignment horizontal="left" vertical="top" wrapText="1"/>
    </xf>
    <xf numFmtId="0" fontId="33" fillId="7" borderId="28" xfId="0" applyFont="1" applyFill="1" applyBorder="1" applyAlignment="1">
      <alignment horizontal="center" vertical="top" wrapText="1"/>
    </xf>
    <xf numFmtId="0" fontId="33" fillId="7" borderId="41" xfId="0" applyFont="1" applyFill="1" applyBorder="1" applyAlignment="1">
      <alignment horizontal="center" vertical="top" wrapText="1"/>
    </xf>
    <xf numFmtId="0" fontId="33" fillId="7" borderId="17" xfId="0" applyFont="1" applyFill="1" applyBorder="1" applyAlignment="1">
      <alignment horizontal="center" vertical="top" wrapText="1"/>
    </xf>
    <xf numFmtId="0" fontId="33" fillId="0" borderId="28" xfId="0" applyFont="1" applyBorder="1" applyAlignment="1">
      <alignment horizontal="center" vertical="top" wrapText="1"/>
    </xf>
    <xf numFmtId="0" fontId="33" fillId="0" borderId="41" xfId="0" applyFont="1" applyBorder="1" applyAlignment="1">
      <alignment horizontal="center" vertical="top" wrapText="1"/>
    </xf>
    <xf numFmtId="0" fontId="33" fillId="0" borderId="17" xfId="0" applyFont="1" applyBorder="1" applyAlignment="1">
      <alignment horizontal="center" vertical="top" wrapText="1"/>
    </xf>
    <xf numFmtId="0" fontId="33" fillId="0" borderId="28" xfId="0" applyFont="1" applyBorder="1" applyAlignment="1">
      <alignment horizontal="left" vertical="top" wrapText="1"/>
    </xf>
    <xf numFmtId="0" fontId="33" fillId="0" borderId="41" xfId="0" applyFont="1" applyBorder="1" applyAlignment="1">
      <alignment horizontal="left" vertical="top" wrapText="1"/>
    </xf>
    <xf numFmtId="0" fontId="33" fillId="0" borderId="17" xfId="0" applyFont="1" applyBorder="1" applyAlignment="1">
      <alignment horizontal="left" vertical="top" wrapText="1"/>
    </xf>
    <xf numFmtId="0" fontId="33" fillId="7" borderId="21" xfId="0" applyFont="1" applyFill="1" applyBorder="1" applyAlignment="1">
      <alignment horizontal="center" vertical="top" wrapText="1"/>
    </xf>
    <xf numFmtId="0" fontId="33" fillId="7" borderId="21" xfId="0" applyFont="1" applyFill="1" applyBorder="1" applyAlignment="1">
      <alignment horizontal="left" vertical="top" wrapText="1"/>
    </xf>
  </cellXfs>
  <cellStyles count="4">
    <cellStyle name="Normal" xfId="0" builtinId="0"/>
    <cellStyle name="Normal 2" xfId="1" xr:uid="{00000000-0005-0000-0000-000002000000}"/>
    <cellStyle name="Normal 2 2" xfId="2" xr:uid="{00000000-0005-0000-0000-000003000000}"/>
    <cellStyle name="Normal 5" xfId="3" xr:uid="{00000000-0005-0000-0000-000004000000}"/>
  </cellStyles>
  <dxfs count="2">
    <dxf>
      <font>
        <color theme="1"/>
      </font>
      <fill>
        <patternFill>
          <fgColor theme="1"/>
          <bgColor rgb="FFF7F7F7"/>
        </patternFill>
      </fill>
    </dxf>
    <dxf>
      <font>
        <color theme="1"/>
      </font>
      <fill>
        <patternFill>
          <fgColor theme="1"/>
          <bgColor theme="0" tint="-4.9989318521683403E-2"/>
        </patternFill>
      </fill>
    </dxf>
  </dxfs>
  <tableStyles count="0" defaultTableStyle="TableStyleMedium2" defaultPivotStyle="PivotStyleLight16"/>
  <colors>
    <mruColors>
      <color rgb="FFF7F7F7"/>
      <color rgb="FFE3F6FD"/>
      <color rgb="FFFDF2ED"/>
      <color rgb="FFFAE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zoomScale="115" zoomScaleNormal="115" workbookViewId="0">
      <selection activeCell="A13" sqref="A13"/>
    </sheetView>
  </sheetViews>
  <sheetFormatPr defaultRowHeight="15"/>
  <sheetData>
    <row r="1" spans="1:20">
      <c r="A1" s="14" t="s">
        <v>106</v>
      </c>
      <c r="B1" s="1"/>
      <c r="C1" s="2"/>
      <c r="D1" s="1"/>
      <c r="E1" s="1"/>
      <c r="F1" s="1"/>
      <c r="G1" s="1"/>
      <c r="H1" s="1"/>
      <c r="I1" s="1"/>
      <c r="J1" s="3"/>
      <c r="K1" s="3"/>
      <c r="L1" s="3"/>
      <c r="M1" s="3"/>
      <c r="N1" s="3"/>
      <c r="O1" s="1"/>
      <c r="P1" s="3"/>
      <c r="Q1" s="3"/>
      <c r="T1" s="76"/>
    </row>
    <row r="2" spans="1:20">
      <c r="A2" s="3" t="s">
        <v>0</v>
      </c>
      <c r="B2" s="4"/>
      <c r="C2" s="2"/>
      <c r="D2" s="4"/>
      <c r="E2" s="4"/>
      <c r="F2" s="4"/>
      <c r="G2" s="4"/>
      <c r="H2" s="4"/>
      <c r="I2" s="4"/>
      <c r="J2" s="5"/>
      <c r="K2" s="5"/>
      <c r="L2" s="5"/>
      <c r="M2" s="5"/>
      <c r="N2" s="6"/>
      <c r="O2" s="4"/>
      <c r="P2" s="5"/>
      <c r="Q2" s="5"/>
      <c r="T2" s="76"/>
    </row>
    <row r="3" spans="1:20">
      <c r="A3" s="9" t="s">
        <v>2</v>
      </c>
      <c r="B3" s="4"/>
      <c r="C3" s="2"/>
      <c r="D3" s="4"/>
      <c r="E3" s="4"/>
      <c r="F3" s="4"/>
      <c r="G3" s="4"/>
      <c r="H3" s="4"/>
      <c r="I3" s="4"/>
      <c r="J3" s="5"/>
      <c r="K3" s="5"/>
      <c r="L3" s="5"/>
      <c r="M3" s="5"/>
      <c r="N3" s="6"/>
      <c r="O3" s="4"/>
      <c r="P3" s="5"/>
      <c r="Q3" s="5"/>
      <c r="T3" s="76"/>
    </row>
    <row r="4" spans="1:20">
      <c r="A4" s="11" t="s">
        <v>107</v>
      </c>
      <c r="B4" s="4"/>
      <c r="C4" s="2"/>
      <c r="D4" s="4"/>
      <c r="E4" s="4"/>
      <c r="F4" s="4"/>
      <c r="G4" s="4"/>
      <c r="H4" s="4"/>
      <c r="I4" s="4"/>
      <c r="J4" s="5"/>
      <c r="K4" s="5"/>
      <c r="L4" s="5"/>
      <c r="M4" s="5"/>
      <c r="N4" s="6"/>
      <c r="O4" s="4"/>
      <c r="P4" s="5"/>
      <c r="Q4" s="5"/>
      <c r="T4" s="76"/>
    </row>
    <row r="5" spans="1:20">
      <c r="A5" s="11" t="s">
        <v>57</v>
      </c>
      <c r="B5" s="4"/>
      <c r="C5" s="2"/>
      <c r="D5" s="4"/>
      <c r="E5" s="4"/>
      <c r="F5" s="4"/>
      <c r="G5" s="4"/>
      <c r="H5" s="4"/>
      <c r="I5" s="4"/>
      <c r="J5" s="5"/>
      <c r="K5" s="5"/>
      <c r="L5" s="5"/>
      <c r="M5" s="5"/>
      <c r="N5" s="6"/>
      <c r="O5" s="4"/>
      <c r="P5" s="5"/>
      <c r="Q5" s="5"/>
      <c r="T5" s="76"/>
    </row>
    <row r="6" spans="1:20">
      <c r="A6" s="13" t="s">
        <v>4</v>
      </c>
      <c r="B6" s="4"/>
      <c r="C6" s="2"/>
      <c r="D6" s="4"/>
      <c r="E6" s="4"/>
      <c r="F6" s="4"/>
      <c r="G6" s="4"/>
      <c r="H6" s="4"/>
      <c r="I6" s="4"/>
      <c r="J6" s="5"/>
      <c r="K6" s="5"/>
      <c r="L6" s="5"/>
      <c r="M6" s="5"/>
      <c r="N6" s="6"/>
      <c r="O6" s="4"/>
      <c r="P6" s="5"/>
      <c r="Q6" s="5"/>
      <c r="T6" s="76"/>
    </row>
    <row r="7" spans="1:20">
      <c r="A7" s="11" t="s">
        <v>3</v>
      </c>
      <c r="B7" s="4"/>
      <c r="C7" s="2"/>
      <c r="D7" s="4"/>
      <c r="E7" s="4"/>
      <c r="F7" s="4"/>
      <c r="G7" s="4"/>
      <c r="H7" s="4"/>
      <c r="I7" s="4"/>
      <c r="J7" s="5"/>
      <c r="K7" s="5"/>
      <c r="L7" s="5"/>
      <c r="M7" s="5"/>
      <c r="N7" s="6"/>
      <c r="O7" s="4"/>
      <c r="P7" s="5"/>
      <c r="Q7" s="5"/>
      <c r="T7" s="76"/>
    </row>
    <row r="8" spans="1:20">
      <c r="A8" s="59" t="s">
        <v>23</v>
      </c>
      <c r="B8" s="4"/>
      <c r="C8" s="2"/>
      <c r="D8" s="4"/>
      <c r="E8" s="4"/>
      <c r="F8" s="4"/>
      <c r="G8" s="4"/>
      <c r="H8" s="4"/>
      <c r="I8" s="4"/>
      <c r="J8" s="5"/>
      <c r="K8" s="5"/>
      <c r="L8" s="5"/>
      <c r="M8" s="5"/>
      <c r="N8" s="6"/>
      <c r="O8" s="4"/>
      <c r="P8" s="5"/>
      <c r="Q8" s="5"/>
      <c r="T8" s="76"/>
    </row>
    <row r="9" spans="1:20">
      <c r="A9" s="221"/>
      <c r="B9" s="221"/>
      <c r="C9" s="221"/>
      <c r="D9" s="4"/>
      <c r="E9" s="4"/>
      <c r="F9" s="4"/>
      <c r="G9" s="4"/>
      <c r="H9" s="4"/>
      <c r="I9" s="4"/>
      <c r="J9" s="222"/>
      <c r="K9" s="222"/>
      <c r="L9" s="222"/>
      <c r="M9" s="222"/>
      <c r="N9" s="222"/>
      <c r="O9" s="222"/>
      <c r="P9" s="222"/>
      <c r="Q9" s="222"/>
      <c r="T9" s="76"/>
    </row>
    <row r="10" spans="1:20" ht="15.75">
      <c r="A10" s="223" t="s">
        <v>1</v>
      </c>
      <c r="B10" s="223"/>
      <c r="C10" s="223"/>
      <c r="D10" s="223"/>
      <c r="E10" s="223"/>
      <c r="F10" s="223"/>
      <c r="G10" s="223"/>
      <c r="H10" s="223"/>
      <c r="I10" s="223"/>
      <c r="J10" s="223"/>
      <c r="K10" s="223"/>
      <c r="L10" s="223"/>
      <c r="M10" s="223"/>
      <c r="N10" s="4"/>
      <c r="O10" s="4"/>
      <c r="P10" s="4"/>
      <c r="Q10" s="4"/>
      <c r="T10" s="76"/>
    </row>
    <row r="11" spans="1:20">
      <c r="A11" s="7"/>
      <c r="B11" s="7"/>
      <c r="C11" s="8"/>
      <c r="D11" s="7"/>
      <c r="E11" s="7"/>
      <c r="F11" s="7"/>
      <c r="G11" s="7"/>
      <c r="H11" s="7"/>
      <c r="I11" s="7"/>
      <c r="J11" s="7"/>
      <c r="K11" s="7"/>
      <c r="L11" s="7"/>
      <c r="M11" s="7"/>
      <c r="N11" s="7"/>
      <c r="O11" s="7"/>
      <c r="P11" s="7"/>
      <c r="Q11" s="7"/>
      <c r="T11" s="76"/>
    </row>
    <row r="12" spans="1:20">
      <c r="M12" s="10"/>
    </row>
    <row r="13" spans="1:20">
      <c r="A13" t="s">
        <v>104</v>
      </c>
    </row>
    <row r="14" spans="1:20">
      <c r="B14" t="s">
        <v>105</v>
      </c>
    </row>
  </sheetData>
  <mergeCells count="3">
    <mergeCell ref="A9:C9"/>
    <mergeCell ref="J9:Q9"/>
    <mergeCell ref="A10:M10"/>
  </mergeCells>
  <pageMargins left="0.7" right="0.7" top="0.5600000000000000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4"/>
  <sheetViews>
    <sheetView topLeftCell="A7" zoomScaleNormal="100" workbookViewId="0">
      <selection activeCell="B20" sqref="B20"/>
    </sheetView>
  </sheetViews>
  <sheetFormatPr defaultRowHeight="15"/>
  <cols>
    <col min="1" max="1" width="4.28515625" customWidth="1"/>
    <col min="2" max="2" width="39" customWidth="1"/>
    <col min="3" max="3" width="9.140625" customWidth="1"/>
    <col min="4" max="4" width="4.42578125" customWidth="1"/>
    <col min="5" max="5" width="4.7109375" customWidth="1"/>
    <col min="6" max="7" width="3.28515625" customWidth="1"/>
    <col min="8" max="8" width="5" customWidth="1"/>
    <col min="9" max="9" width="5.7109375" customWidth="1"/>
    <col min="10" max="10" width="5.5703125" customWidth="1"/>
    <col min="11" max="11" width="5.42578125" customWidth="1"/>
    <col min="12" max="12" width="5.28515625" customWidth="1"/>
    <col min="13" max="13" width="4.5703125" customWidth="1"/>
    <col min="14" max="14" width="3.28515625" customWidth="1"/>
    <col min="15" max="15" width="5.28515625" customWidth="1"/>
    <col min="16" max="16" width="6.140625" customWidth="1"/>
    <col min="17" max="17" width="5.7109375" customWidth="1"/>
    <col min="18" max="18" width="3.140625" customWidth="1"/>
    <col min="19" max="20" width="5.140625" customWidth="1"/>
    <col min="21" max="21" width="3.7109375" customWidth="1"/>
    <col min="22" max="22" width="10.42578125" customWidth="1"/>
    <col min="23" max="23" width="31" customWidth="1"/>
    <col min="24" max="24" width="7" customWidth="1"/>
    <col min="25" max="25" width="36.85546875" customWidth="1"/>
    <col min="26" max="26" width="7.85546875" customWidth="1"/>
  </cols>
  <sheetData>
    <row r="1" spans="1:26">
      <c r="A1" s="14" t="s">
        <v>106</v>
      </c>
      <c r="B1" s="1"/>
      <c r="C1" s="2"/>
      <c r="D1" s="1"/>
      <c r="E1" s="1"/>
      <c r="F1" s="1"/>
      <c r="G1" s="1"/>
      <c r="H1" s="1"/>
      <c r="I1" s="1"/>
      <c r="J1" s="3"/>
      <c r="K1" s="3"/>
      <c r="L1" s="3"/>
      <c r="M1" s="3"/>
      <c r="N1" s="3"/>
      <c r="O1" s="1"/>
      <c r="P1" s="3"/>
      <c r="Q1" s="3"/>
    </row>
    <row r="2" spans="1:26">
      <c r="A2" s="3" t="s">
        <v>0</v>
      </c>
      <c r="B2" s="4"/>
      <c r="C2" s="2"/>
      <c r="D2" s="4"/>
      <c r="E2" s="4"/>
      <c r="F2" s="4"/>
      <c r="G2" s="4"/>
      <c r="H2" s="4"/>
      <c r="I2" s="4"/>
      <c r="J2" s="5"/>
      <c r="K2" s="5"/>
      <c r="L2" s="5"/>
      <c r="M2" s="5"/>
      <c r="N2" s="6"/>
      <c r="O2" s="4"/>
      <c r="P2" s="5"/>
      <c r="Q2" s="5"/>
    </row>
    <row r="3" spans="1:26">
      <c r="A3" s="221"/>
      <c r="B3" s="221"/>
      <c r="C3" s="221"/>
      <c r="D3" s="4"/>
      <c r="E3" s="4"/>
      <c r="F3" s="4"/>
      <c r="G3" s="4"/>
      <c r="H3" s="4"/>
      <c r="I3" s="4"/>
      <c r="J3" s="222"/>
      <c r="K3" s="222"/>
      <c r="L3" s="222"/>
      <c r="M3" s="222"/>
      <c r="N3" s="222"/>
      <c r="O3" s="222"/>
      <c r="P3" s="222"/>
      <c r="Q3" s="222"/>
    </row>
    <row r="4" spans="1:26" ht="15.75">
      <c r="A4" s="223" t="s">
        <v>1</v>
      </c>
      <c r="B4" s="235"/>
      <c r="C4" s="235"/>
      <c r="D4" s="235"/>
      <c r="E4" s="235"/>
      <c r="F4" s="235"/>
      <c r="G4" s="235"/>
      <c r="H4" s="235"/>
      <c r="I4" s="235"/>
      <c r="J4" s="235"/>
      <c r="K4" s="235"/>
      <c r="L4" s="235"/>
      <c r="M4" s="235"/>
      <c r="N4" s="235"/>
      <c r="O4" s="235"/>
      <c r="P4" s="235"/>
      <c r="Q4" s="235"/>
    </row>
    <row r="5" spans="1:26">
      <c r="A5" s="7"/>
      <c r="B5" s="7"/>
      <c r="C5" s="8"/>
      <c r="D5" s="7"/>
      <c r="E5" s="7"/>
      <c r="F5" s="7"/>
      <c r="G5" s="7"/>
      <c r="H5" s="7"/>
      <c r="I5" s="7"/>
      <c r="J5" s="7"/>
      <c r="K5" s="7"/>
      <c r="L5" s="7"/>
      <c r="M5" s="7"/>
      <c r="N5" s="7"/>
      <c r="O5" s="7"/>
      <c r="P5" s="7"/>
      <c r="Q5" s="7"/>
    </row>
    <row r="6" spans="1:26">
      <c r="A6" s="9" t="s">
        <v>2</v>
      </c>
      <c r="B6" s="10"/>
      <c r="C6" s="10"/>
      <c r="D6" s="11"/>
      <c r="E6" s="10"/>
      <c r="F6" s="10"/>
      <c r="G6" s="10"/>
      <c r="H6" s="10"/>
      <c r="I6" s="10"/>
      <c r="J6" s="10"/>
      <c r="K6" s="11"/>
      <c r="L6" s="10"/>
      <c r="M6" s="10"/>
      <c r="N6" s="10"/>
      <c r="O6" s="10"/>
      <c r="P6" s="11"/>
      <c r="Q6" s="11"/>
    </row>
    <row r="7" spans="1:26">
      <c r="A7" s="11" t="s">
        <v>107</v>
      </c>
      <c r="B7" s="4"/>
      <c r="C7" s="2"/>
      <c r="D7" s="4"/>
      <c r="E7" s="4"/>
      <c r="F7" s="4"/>
      <c r="G7" s="4"/>
      <c r="H7" s="4"/>
      <c r="I7" s="4"/>
      <c r="J7" s="5"/>
      <c r="K7" s="5"/>
      <c r="L7" s="5"/>
      <c r="M7" s="5"/>
      <c r="N7" s="6"/>
      <c r="O7" s="4"/>
      <c r="P7" s="5"/>
      <c r="Q7" s="5"/>
    </row>
    <row r="8" spans="1:26" ht="15.75">
      <c r="A8" s="11" t="s">
        <v>57</v>
      </c>
      <c r="B8" s="12"/>
      <c r="C8" s="11"/>
      <c r="D8" s="10"/>
      <c r="E8" s="10"/>
      <c r="F8" s="10"/>
      <c r="G8" s="10"/>
      <c r="H8" s="10"/>
      <c r="I8" s="10"/>
      <c r="J8" s="10"/>
      <c r="K8" s="10"/>
      <c r="L8" s="10"/>
      <c r="M8" s="10"/>
      <c r="N8" s="10"/>
      <c r="O8" s="10"/>
      <c r="P8" s="11"/>
      <c r="Q8" s="11"/>
    </row>
    <row r="9" spans="1:26">
      <c r="A9" s="11" t="s">
        <v>3</v>
      </c>
      <c r="B9" s="10"/>
      <c r="C9" s="11"/>
      <c r="D9" s="10"/>
      <c r="E9" s="10"/>
      <c r="F9" s="10"/>
      <c r="G9" s="10"/>
      <c r="H9" s="10"/>
      <c r="I9" s="10"/>
      <c r="J9" s="10"/>
      <c r="K9" s="10"/>
      <c r="L9" s="10"/>
      <c r="M9" s="10"/>
      <c r="N9" s="10"/>
      <c r="O9" s="10"/>
      <c r="P9" s="11"/>
      <c r="Q9" s="11"/>
    </row>
    <row r="10" spans="1:26">
      <c r="A10" s="13" t="s">
        <v>4</v>
      </c>
      <c r="B10" s="10"/>
      <c r="C10" s="11"/>
      <c r="D10" s="10"/>
      <c r="E10" s="10"/>
      <c r="F10" s="10"/>
      <c r="G10" s="10"/>
      <c r="H10" s="10"/>
      <c r="I10" s="10"/>
      <c r="J10" s="10"/>
      <c r="K10" s="10"/>
      <c r="L10" s="10"/>
      <c r="M10" s="10"/>
      <c r="N10" s="10"/>
      <c r="O10" s="10"/>
      <c r="P10" s="11"/>
      <c r="Q10" s="11"/>
    </row>
    <row r="11" spans="1:26">
      <c r="A11" s="59" t="s">
        <v>23</v>
      </c>
      <c r="B11" s="4"/>
      <c r="C11" s="2"/>
      <c r="D11" s="4"/>
      <c r="E11" s="4"/>
      <c r="F11" s="4"/>
      <c r="G11" s="4"/>
      <c r="H11" s="4"/>
      <c r="I11" s="4"/>
      <c r="J11" s="5"/>
      <c r="K11" s="5"/>
      <c r="L11" s="5"/>
      <c r="M11" s="5"/>
      <c r="N11" s="6"/>
      <c r="O11" s="4"/>
      <c r="P11" s="5"/>
      <c r="Q11" s="5"/>
    </row>
    <row r="12" spans="1:26" ht="15.75" thickBot="1">
      <c r="A12" s="59"/>
      <c r="B12" s="4"/>
      <c r="C12" s="2"/>
      <c r="D12" s="4"/>
      <c r="E12" s="4"/>
      <c r="F12" s="4"/>
      <c r="G12" s="4"/>
      <c r="H12" s="4"/>
      <c r="I12" s="4"/>
      <c r="J12" s="5"/>
      <c r="K12" s="5"/>
      <c r="L12" s="5"/>
      <c r="M12" s="5"/>
      <c r="N12" s="6"/>
      <c r="O12" s="4"/>
      <c r="P12" s="5"/>
      <c r="Q12" s="5"/>
    </row>
    <row r="13" spans="1:26" ht="23.25" thickBot="1">
      <c r="A13" s="236" t="s">
        <v>5</v>
      </c>
      <c r="B13" s="238" t="s">
        <v>6</v>
      </c>
      <c r="C13" s="15" t="s">
        <v>7</v>
      </c>
      <c r="D13" s="240" t="s">
        <v>8</v>
      </c>
      <c r="E13" s="241"/>
      <c r="F13" s="241"/>
      <c r="G13" s="241"/>
      <c r="H13" s="241"/>
      <c r="I13" s="241"/>
      <c r="J13" s="241"/>
      <c r="K13" s="241"/>
      <c r="L13" s="241"/>
      <c r="M13" s="241"/>
      <c r="N13" s="241"/>
      <c r="O13" s="241"/>
      <c r="P13" s="241"/>
      <c r="Q13" s="242"/>
    </row>
    <row r="14" spans="1:26" ht="15.75" thickBot="1">
      <c r="A14" s="237"/>
      <c r="B14" s="239"/>
      <c r="C14" s="237" t="s">
        <v>70</v>
      </c>
      <c r="D14" s="240" t="s">
        <v>9</v>
      </c>
      <c r="E14" s="241"/>
      <c r="F14" s="241"/>
      <c r="G14" s="241"/>
      <c r="H14" s="241"/>
      <c r="I14" s="241"/>
      <c r="J14" s="242"/>
      <c r="K14" s="243" t="s">
        <v>10</v>
      </c>
      <c r="L14" s="243"/>
      <c r="M14" s="243"/>
      <c r="N14" s="243"/>
      <c r="O14" s="243"/>
      <c r="P14" s="243"/>
      <c r="Q14" s="244"/>
      <c r="V14" s="224" t="s">
        <v>65</v>
      </c>
      <c r="W14" s="225"/>
      <c r="X14" s="225"/>
      <c r="Y14" s="225"/>
      <c r="Z14" s="226"/>
    </row>
    <row r="15" spans="1:26" ht="34.5" customHeight="1" thickBot="1">
      <c r="A15" s="237"/>
      <c r="B15" s="239"/>
      <c r="C15" s="237"/>
      <c r="D15" s="53" t="s">
        <v>11</v>
      </c>
      <c r="E15" s="54" t="s">
        <v>12</v>
      </c>
      <c r="F15" s="54" t="s">
        <v>13</v>
      </c>
      <c r="G15" s="54" t="s">
        <v>14</v>
      </c>
      <c r="H15" s="51" t="s">
        <v>15</v>
      </c>
      <c r="I15" s="55" t="s">
        <v>16</v>
      </c>
      <c r="J15" s="16" t="s">
        <v>17</v>
      </c>
      <c r="K15" s="53" t="s">
        <v>11</v>
      </c>
      <c r="L15" s="54" t="s">
        <v>12</v>
      </c>
      <c r="M15" s="54" t="s">
        <v>13</v>
      </c>
      <c r="N15" s="54" t="s">
        <v>14</v>
      </c>
      <c r="O15" s="54" t="s">
        <v>15</v>
      </c>
      <c r="P15" s="55" t="s">
        <v>16</v>
      </c>
      <c r="Q15" s="56" t="s">
        <v>17</v>
      </c>
      <c r="S15" s="102"/>
      <c r="T15" s="102"/>
      <c r="U15" s="102"/>
      <c r="V15" s="110"/>
      <c r="W15" s="106" t="s">
        <v>212</v>
      </c>
      <c r="X15" s="107" t="s">
        <v>59</v>
      </c>
      <c r="Y15" s="106" t="s">
        <v>64</v>
      </c>
      <c r="Z15" s="111" t="s">
        <v>59</v>
      </c>
    </row>
    <row r="16" spans="1:26" ht="15.75" customHeight="1">
      <c r="A16" s="34">
        <v>1</v>
      </c>
      <c r="B16" s="193" t="s">
        <v>60</v>
      </c>
      <c r="C16" s="18" t="s">
        <v>125</v>
      </c>
      <c r="D16" s="42">
        <v>1</v>
      </c>
      <c r="E16" s="20"/>
      <c r="F16" s="20">
        <v>1</v>
      </c>
      <c r="G16" s="146"/>
      <c r="H16" s="20">
        <f t="shared" ref="H16" si="0">J16*25-14*(D16+E16+F16+G16)</f>
        <v>97</v>
      </c>
      <c r="I16" s="42" t="s">
        <v>18</v>
      </c>
      <c r="J16" s="43">
        <v>5</v>
      </c>
      <c r="K16" s="147"/>
      <c r="L16" s="30"/>
      <c r="M16" s="30"/>
      <c r="N16" s="30"/>
      <c r="O16" s="19"/>
      <c r="P16" s="30"/>
      <c r="Q16" s="148"/>
      <c r="T16" s="76"/>
      <c r="U16" t="s">
        <v>63</v>
      </c>
      <c r="V16" s="233" t="s">
        <v>62</v>
      </c>
      <c r="W16" s="99" t="s">
        <v>39</v>
      </c>
      <c r="X16" s="100">
        <v>6.5</v>
      </c>
      <c r="Y16" s="99" t="s">
        <v>60</v>
      </c>
      <c r="Z16" s="101">
        <v>5</v>
      </c>
    </row>
    <row r="17" spans="1:26" ht="15" customHeight="1">
      <c r="A17" s="17">
        <v>2</v>
      </c>
      <c r="B17" s="194" t="s">
        <v>32</v>
      </c>
      <c r="C17" s="75" t="s">
        <v>126</v>
      </c>
      <c r="D17" s="58">
        <v>2</v>
      </c>
      <c r="E17" s="46"/>
      <c r="F17" s="46">
        <v>1</v>
      </c>
      <c r="G17" s="57"/>
      <c r="H17" s="46">
        <f t="shared" ref="H17:H19" si="1">J17*25-14*(D17+E17+F17+G17)</f>
        <v>108</v>
      </c>
      <c r="I17" s="58" t="s">
        <v>18</v>
      </c>
      <c r="J17" s="47">
        <v>6</v>
      </c>
      <c r="K17" s="25"/>
      <c r="L17" s="26"/>
      <c r="M17" s="26"/>
      <c r="N17" s="26"/>
      <c r="O17" s="23"/>
      <c r="P17" s="26"/>
      <c r="Q17" s="27"/>
      <c r="T17" s="76"/>
      <c r="V17" s="233"/>
      <c r="W17" s="99" t="s">
        <v>40</v>
      </c>
      <c r="X17" s="100">
        <v>1.5</v>
      </c>
      <c r="Y17" s="99" t="s">
        <v>29</v>
      </c>
      <c r="Z17" s="101">
        <v>3</v>
      </c>
    </row>
    <row r="18" spans="1:26" ht="15" customHeight="1">
      <c r="A18" s="17">
        <v>3</v>
      </c>
      <c r="B18" s="194" t="s">
        <v>31</v>
      </c>
      <c r="C18" s="22" t="s">
        <v>127</v>
      </c>
      <c r="D18" s="45">
        <v>2</v>
      </c>
      <c r="E18" s="46"/>
      <c r="F18" s="46">
        <v>1</v>
      </c>
      <c r="G18" s="57"/>
      <c r="H18" s="46">
        <f t="shared" si="1"/>
        <v>108</v>
      </c>
      <c r="I18" s="58" t="s">
        <v>122</v>
      </c>
      <c r="J18" s="47">
        <v>6</v>
      </c>
      <c r="K18" s="25"/>
      <c r="L18" s="26"/>
      <c r="M18" s="26"/>
      <c r="N18" s="26"/>
      <c r="O18" s="23"/>
      <c r="P18" s="26"/>
      <c r="Q18" s="27"/>
      <c r="T18" s="76"/>
      <c r="V18" s="234" t="s">
        <v>62</v>
      </c>
      <c r="W18" s="96" t="s">
        <v>41</v>
      </c>
      <c r="X18" s="97">
        <v>3</v>
      </c>
      <c r="Y18" s="96" t="s">
        <v>32</v>
      </c>
      <c r="Z18" s="98">
        <v>6</v>
      </c>
    </row>
    <row r="19" spans="1:26" ht="15" customHeight="1">
      <c r="A19" s="17">
        <v>4</v>
      </c>
      <c r="B19" s="194" t="s">
        <v>216</v>
      </c>
      <c r="C19" s="22" t="s">
        <v>128</v>
      </c>
      <c r="D19" s="45">
        <v>2</v>
      </c>
      <c r="E19" s="46"/>
      <c r="F19" s="46">
        <v>1</v>
      </c>
      <c r="G19" s="57"/>
      <c r="H19" s="46">
        <f t="shared" si="1"/>
        <v>108</v>
      </c>
      <c r="I19" s="58" t="s">
        <v>18</v>
      </c>
      <c r="J19" s="47">
        <v>6</v>
      </c>
      <c r="K19" s="25"/>
      <c r="L19" s="26"/>
      <c r="M19" s="26"/>
      <c r="N19" s="26"/>
      <c r="O19" s="23"/>
      <c r="P19" s="26"/>
      <c r="Q19" s="27"/>
      <c r="T19" s="76"/>
      <c r="V19" s="234"/>
      <c r="W19" s="96" t="s">
        <v>30</v>
      </c>
      <c r="X19" s="97">
        <v>7.5</v>
      </c>
      <c r="Y19" s="96" t="s">
        <v>31</v>
      </c>
      <c r="Z19" s="98">
        <v>6</v>
      </c>
    </row>
    <row r="20" spans="1:26" ht="15" customHeight="1">
      <c r="A20" s="17">
        <v>5</v>
      </c>
      <c r="B20" s="195" t="s">
        <v>33</v>
      </c>
      <c r="C20" s="22" t="s">
        <v>129</v>
      </c>
      <c r="D20" s="45">
        <v>1</v>
      </c>
      <c r="E20" s="46"/>
      <c r="F20" s="46"/>
      <c r="G20" s="57">
        <v>1</v>
      </c>
      <c r="H20" s="46">
        <f>J20*25-14*(D20+E20+F20+G20)</f>
        <v>72</v>
      </c>
      <c r="I20" s="58" t="s">
        <v>18</v>
      </c>
      <c r="J20" s="47">
        <v>4</v>
      </c>
      <c r="K20" s="25"/>
      <c r="L20" s="26"/>
      <c r="M20" s="26"/>
      <c r="N20" s="26"/>
      <c r="O20" s="23"/>
      <c r="P20" s="26"/>
      <c r="Q20" s="27"/>
      <c r="T20" s="76"/>
      <c r="U20" t="s">
        <v>63</v>
      </c>
      <c r="V20" s="234"/>
      <c r="W20" s="96" t="s">
        <v>42</v>
      </c>
      <c r="X20" s="97">
        <v>7.5</v>
      </c>
      <c r="Y20" s="96" t="s">
        <v>58</v>
      </c>
      <c r="Z20" s="98">
        <v>6</v>
      </c>
    </row>
    <row r="21" spans="1:26" ht="15" customHeight="1" thickBot="1">
      <c r="A21" s="32">
        <v>6</v>
      </c>
      <c r="B21" s="196" t="s">
        <v>29</v>
      </c>
      <c r="C21" s="37" t="s">
        <v>130</v>
      </c>
      <c r="D21" s="48">
        <v>0.5</v>
      </c>
      <c r="E21" s="28">
        <v>0.5</v>
      </c>
      <c r="F21" s="28"/>
      <c r="G21" s="83"/>
      <c r="H21" s="28">
        <f>J21*25-14*(D21+E21+F21+G21)</f>
        <v>61</v>
      </c>
      <c r="I21" s="149" t="s">
        <v>122</v>
      </c>
      <c r="J21" s="49">
        <v>3</v>
      </c>
      <c r="K21" s="150"/>
      <c r="L21" s="151"/>
      <c r="M21" s="151"/>
      <c r="N21" s="151"/>
      <c r="O21" s="152"/>
      <c r="P21" s="151"/>
      <c r="Q21" s="153"/>
      <c r="T21" s="76"/>
      <c r="V21" s="112"/>
      <c r="W21" t="s">
        <v>56</v>
      </c>
      <c r="X21" s="76">
        <v>4</v>
      </c>
      <c r="Y21" t="s">
        <v>33</v>
      </c>
      <c r="Z21" s="94">
        <v>4</v>
      </c>
    </row>
    <row r="22" spans="1:26" ht="15" customHeight="1">
      <c r="A22" s="17">
        <v>7</v>
      </c>
      <c r="B22" s="197" t="s">
        <v>24</v>
      </c>
      <c r="C22" s="22" t="s">
        <v>131</v>
      </c>
      <c r="D22" s="44"/>
      <c r="E22" s="24"/>
      <c r="F22" s="24"/>
      <c r="G22" s="24"/>
      <c r="H22" s="24"/>
      <c r="I22" s="24"/>
      <c r="J22" s="72"/>
      <c r="K22" s="145">
        <v>2</v>
      </c>
      <c r="L22" s="24"/>
      <c r="M22" s="24">
        <v>1</v>
      </c>
      <c r="N22" s="24"/>
      <c r="O22" s="24">
        <f t="shared" ref="O22" si="2">Q22*25-14*(K22+L22+M22+N22)</f>
        <v>108</v>
      </c>
      <c r="P22" s="24" t="s">
        <v>122</v>
      </c>
      <c r="Q22" s="72">
        <v>6</v>
      </c>
      <c r="T22" s="76"/>
      <c r="V22" s="113"/>
      <c r="X22" s="77">
        <f>SUM(X16:X21)</f>
        <v>30</v>
      </c>
      <c r="Z22" s="114">
        <f>SUM(Z16:Z21)</f>
        <v>30</v>
      </c>
    </row>
    <row r="23" spans="1:26" ht="15" customHeight="1">
      <c r="A23" s="17">
        <v>8</v>
      </c>
      <c r="B23" s="79" t="s">
        <v>26</v>
      </c>
      <c r="C23" s="22" t="s">
        <v>132</v>
      </c>
      <c r="D23" s="45"/>
      <c r="E23" s="46"/>
      <c r="F23" s="46"/>
      <c r="G23" s="46"/>
      <c r="H23" s="46"/>
      <c r="I23" s="46"/>
      <c r="J23" s="47"/>
      <c r="K23" s="80">
        <v>2</v>
      </c>
      <c r="L23" s="46"/>
      <c r="M23" s="46">
        <v>1</v>
      </c>
      <c r="N23" s="46"/>
      <c r="O23" s="46">
        <f t="shared" ref="O23" si="3">Q23*25-14*(K23+L23+M23+N23)</f>
        <v>108</v>
      </c>
      <c r="P23" s="46" t="s">
        <v>18</v>
      </c>
      <c r="Q23" s="47">
        <v>6</v>
      </c>
      <c r="T23" s="76"/>
      <c r="V23" s="113"/>
      <c r="Z23" s="115"/>
    </row>
    <row r="24" spans="1:26" s="60" customFormat="1" ht="15" customHeight="1">
      <c r="A24" s="17">
        <v>9</v>
      </c>
      <c r="B24" s="79" t="s">
        <v>27</v>
      </c>
      <c r="C24" s="22" t="s">
        <v>133</v>
      </c>
      <c r="D24" s="81"/>
      <c r="E24" s="79"/>
      <c r="F24" s="79"/>
      <c r="G24" s="79"/>
      <c r="H24" s="79"/>
      <c r="I24" s="79"/>
      <c r="J24" s="82"/>
      <c r="K24" s="80">
        <v>1</v>
      </c>
      <c r="L24" s="46"/>
      <c r="M24" s="46">
        <v>1</v>
      </c>
      <c r="N24" s="46">
        <v>1</v>
      </c>
      <c r="O24" s="46">
        <f t="shared" ref="O24:O26" si="4">Q24*25-14*(K24+L24+M24+N24)</f>
        <v>108</v>
      </c>
      <c r="P24" s="46" t="s">
        <v>18</v>
      </c>
      <c r="Q24" s="47">
        <v>6</v>
      </c>
      <c r="R24"/>
      <c r="T24" s="76"/>
      <c r="V24" s="113"/>
      <c r="W24" s="116" t="s">
        <v>213</v>
      </c>
      <c r="X24" s="77" t="s">
        <v>59</v>
      </c>
      <c r="Y24" s="106" t="s">
        <v>64</v>
      </c>
      <c r="Z24" s="114" t="s">
        <v>59</v>
      </c>
    </row>
    <row r="25" spans="1:26" s="60" customFormat="1" ht="15" customHeight="1">
      <c r="A25" s="17">
        <v>10</v>
      </c>
      <c r="B25" s="79" t="s">
        <v>25</v>
      </c>
      <c r="C25" s="22" t="s">
        <v>134</v>
      </c>
      <c r="D25" s="81"/>
      <c r="E25" s="79"/>
      <c r="F25" s="79"/>
      <c r="G25" s="79"/>
      <c r="H25" s="79"/>
      <c r="I25" s="79"/>
      <c r="J25" s="82"/>
      <c r="K25" s="80">
        <v>2</v>
      </c>
      <c r="L25" s="46"/>
      <c r="M25" s="46">
        <v>1</v>
      </c>
      <c r="N25" s="46"/>
      <c r="O25" s="46">
        <f t="shared" si="4"/>
        <v>108</v>
      </c>
      <c r="P25" s="46" t="s">
        <v>18</v>
      </c>
      <c r="Q25" s="47">
        <v>6</v>
      </c>
      <c r="R25"/>
      <c r="T25" s="76"/>
      <c r="U25" s="60" t="s">
        <v>63</v>
      </c>
      <c r="V25" s="113"/>
      <c r="W25" t="s">
        <v>35</v>
      </c>
      <c r="X25" s="76">
        <v>5</v>
      </c>
      <c r="Y25" t="s">
        <v>60</v>
      </c>
      <c r="Z25" s="94">
        <v>5</v>
      </c>
    </row>
    <row r="26" spans="1:26" s="60" customFormat="1" ht="15" customHeight="1" thickBot="1">
      <c r="A26" s="109">
        <v>11</v>
      </c>
      <c r="B26" s="87" t="s">
        <v>28</v>
      </c>
      <c r="C26" s="68" t="s">
        <v>135</v>
      </c>
      <c r="D26" s="89"/>
      <c r="E26" s="87"/>
      <c r="F26" s="87"/>
      <c r="G26" s="87"/>
      <c r="H26" s="87"/>
      <c r="I26" s="87"/>
      <c r="J26" s="108"/>
      <c r="K26" s="90">
        <v>1</v>
      </c>
      <c r="L26" s="70"/>
      <c r="M26" s="70">
        <v>1</v>
      </c>
      <c r="N26" s="70"/>
      <c r="O26" s="70">
        <f t="shared" si="4"/>
        <v>122</v>
      </c>
      <c r="P26" s="70" t="s">
        <v>122</v>
      </c>
      <c r="Q26" s="71">
        <v>6</v>
      </c>
      <c r="R26"/>
      <c r="T26" s="76"/>
      <c r="U26" s="60" t="s">
        <v>63</v>
      </c>
      <c r="V26" s="113"/>
      <c r="W26" t="s">
        <v>37</v>
      </c>
      <c r="X26" s="76">
        <v>6</v>
      </c>
      <c r="Y26" t="s">
        <v>32</v>
      </c>
      <c r="Z26" s="94">
        <v>6</v>
      </c>
    </row>
    <row r="27" spans="1:26" ht="15.75" customHeight="1">
      <c r="A27" s="245" t="s">
        <v>19</v>
      </c>
      <c r="B27" s="246"/>
      <c r="C27" s="247"/>
      <c r="D27" s="85">
        <f>SUM(D16:D26)</f>
        <v>8.5</v>
      </c>
      <c r="E27" s="85">
        <f>SUM(E16:E26)</f>
        <v>0.5</v>
      </c>
      <c r="F27" s="85">
        <f>SUM(F16:F26)</f>
        <v>4</v>
      </c>
      <c r="G27" s="85">
        <f>SUM(G16:G26)</f>
        <v>1</v>
      </c>
      <c r="H27" s="229">
        <f>SUM(H16:H26)</f>
        <v>554</v>
      </c>
      <c r="I27" s="229" t="s">
        <v>144</v>
      </c>
      <c r="J27" s="227">
        <f t="shared" ref="J27:O27" si="5">SUM(J16:J26)</f>
        <v>30</v>
      </c>
      <c r="K27" s="85">
        <f t="shared" si="5"/>
        <v>8</v>
      </c>
      <c r="L27" s="85"/>
      <c r="M27" s="85">
        <f t="shared" si="5"/>
        <v>5</v>
      </c>
      <c r="N27" s="85">
        <f t="shared" si="5"/>
        <v>1</v>
      </c>
      <c r="O27" s="229">
        <f t="shared" si="5"/>
        <v>554</v>
      </c>
      <c r="P27" s="229" t="s">
        <v>123</v>
      </c>
      <c r="Q27" s="231">
        <f>SUM(Q16:Q26)</f>
        <v>30</v>
      </c>
      <c r="R27" s="74"/>
      <c r="V27" s="233" t="s">
        <v>62</v>
      </c>
      <c r="W27" s="99" t="s">
        <v>36</v>
      </c>
      <c r="X27" s="100">
        <v>8</v>
      </c>
      <c r="Y27" s="99" t="s">
        <v>58</v>
      </c>
      <c r="Z27" s="101">
        <v>6</v>
      </c>
    </row>
    <row r="28" spans="1:26" ht="15.75" customHeight="1" thickBot="1">
      <c r="A28" s="248"/>
      <c r="B28" s="249"/>
      <c r="C28" s="250"/>
      <c r="D28" s="228">
        <f>SUM(D27:G27)</f>
        <v>14</v>
      </c>
      <c r="E28" s="228"/>
      <c r="F28" s="228"/>
      <c r="G28" s="228"/>
      <c r="H28" s="230"/>
      <c r="I28" s="230"/>
      <c r="J28" s="228"/>
      <c r="K28" s="228">
        <f>SUM(K27:N27)</f>
        <v>14</v>
      </c>
      <c r="L28" s="228"/>
      <c r="M28" s="228"/>
      <c r="N28" s="228"/>
      <c r="O28" s="230"/>
      <c r="P28" s="230"/>
      <c r="Q28" s="232"/>
      <c r="R28" s="61"/>
      <c r="V28" s="233"/>
      <c r="W28" s="99" t="s">
        <v>52</v>
      </c>
      <c r="X28" s="100">
        <v>4</v>
      </c>
      <c r="Y28" s="99" t="s">
        <v>31</v>
      </c>
      <c r="Z28" s="101">
        <v>6</v>
      </c>
    </row>
    <row r="29" spans="1:26" ht="15" customHeight="1">
      <c r="A29" s="35"/>
      <c r="B29" s="36" t="s">
        <v>20</v>
      </c>
      <c r="C29" s="36"/>
      <c r="D29" s="36"/>
      <c r="E29" s="36"/>
      <c r="F29" s="36"/>
      <c r="G29" s="36"/>
      <c r="H29" s="36"/>
      <c r="I29" s="36"/>
      <c r="J29" s="36"/>
      <c r="K29" s="36"/>
      <c r="L29" s="36"/>
      <c r="M29" s="36"/>
      <c r="N29" s="36"/>
      <c r="O29" s="36"/>
      <c r="P29" s="36"/>
      <c r="Q29" s="36"/>
      <c r="V29" s="234" t="s">
        <v>62</v>
      </c>
      <c r="W29" s="96" t="s">
        <v>38</v>
      </c>
      <c r="X29" s="97">
        <v>7</v>
      </c>
      <c r="Y29" s="96" t="s">
        <v>33</v>
      </c>
      <c r="Z29" s="98">
        <v>4</v>
      </c>
    </row>
    <row r="30" spans="1:26">
      <c r="D30" s="52"/>
      <c r="K30" s="52"/>
      <c r="V30" s="234"/>
      <c r="W30" s="96"/>
      <c r="X30" s="97"/>
      <c r="Y30" s="96" t="s">
        <v>29</v>
      </c>
      <c r="Z30" s="98">
        <v>3</v>
      </c>
    </row>
    <row r="31" spans="1:26" ht="15.75" thickBot="1">
      <c r="B31" s="38" t="s">
        <v>22</v>
      </c>
      <c r="C31" s="38"/>
      <c r="D31" s="38"/>
      <c r="E31" s="38"/>
      <c r="F31" s="38"/>
      <c r="G31" s="38"/>
      <c r="H31" s="38"/>
      <c r="I31" s="38"/>
      <c r="J31" s="38"/>
      <c r="K31" s="38"/>
      <c r="L31" s="38"/>
      <c r="M31" s="38"/>
      <c r="N31" s="38"/>
      <c r="O31" s="39"/>
      <c r="P31" s="40"/>
      <c r="Q31" s="39"/>
      <c r="S31" s="60"/>
      <c r="T31" s="60"/>
      <c r="U31" s="59"/>
      <c r="V31" s="117"/>
      <c r="W31" s="95"/>
      <c r="X31" s="118">
        <f>SUM(X25:X30)</f>
        <v>30</v>
      </c>
      <c r="Y31" s="95"/>
      <c r="Z31" s="119">
        <f>SUM(Z25:Z30)</f>
        <v>30</v>
      </c>
    </row>
    <row r="32" spans="1:26" ht="15.75" thickBot="1">
      <c r="B32" s="38" t="s">
        <v>103</v>
      </c>
      <c r="C32" s="38"/>
      <c r="D32" s="38"/>
      <c r="E32" s="38"/>
      <c r="F32" s="38"/>
      <c r="G32" s="38"/>
      <c r="H32" s="38"/>
      <c r="I32" s="38"/>
      <c r="J32" s="38"/>
      <c r="K32" s="38"/>
      <c r="L32" s="38"/>
      <c r="M32" s="38"/>
      <c r="N32" s="38"/>
      <c r="O32" s="40"/>
      <c r="P32" s="40"/>
      <c r="Q32" s="39"/>
    </row>
    <row r="33" spans="21:26">
      <c r="U33" s="59"/>
      <c r="V33" s="224" t="s">
        <v>66</v>
      </c>
      <c r="W33" s="225"/>
      <c r="X33" s="225"/>
      <c r="Y33" s="225"/>
      <c r="Z33" s="226"/>
    </row>
    <row r="34" spans="21:26">
      <c r="V34" s="113"/>
      <c r="W34" s="116" t="s">
        <v>213</v>
      </c>
      <c r="X34" s="77" t="s">
        <v>59</v>
      </c>
      <c r="Y34" s="106" t="s">
        <v>64</v>
      </c>
      <c r="Z34" s="114" t="s">
        <v>59</v>
      </c>
    </row>
    <row r="35" spans="21:26">
      <c r="V35" s="113"/>
      <c r="W35" t="s">
        <v>34</v>
      </c>
      <c r="X35" s="76">
        <v>6</v>
      </c>
      <c r="Y35" t="s">
        <v>26</v>
      </c>
      <c r="Z35" s="94">
        <v>6</v>
      </c>
    </row>
    <row r="36" spans="21:26">
      <c r="V36" s="113"/>
      <c r="W36" t="s">
        <v>51</v>
      </c>
      <c r="X36" s="76">
        <v>6</v>
      </c>
      <c r="Y36" t="s">
        <v>25</v>
      </c>
      <c r="Z36" s="94">
        <v>6</v>
      </c>
    </row>
    <row r="37" spans="21:26">
      <c r="V37" s="113"/>
      <c r="W37" t="s">
        <v>38</v>
      </c>
      <c r="X37" s="76">
        <v>6</v>
      </c>
      <c r="Y37" t="s">
        <v>28</v>
      </c>
      <c r="Z37" s="94">
        <v>6</v>
      </c>
    </row>
    <row r="38" spans="21:26" ht="15" customHeight="1">
      <c r="V38" s="233" t="s">
        <v>62</v>
      </c>
      <c r="W38" s="99" t="s">
        <v>49</v>
      </c>
      <c r="X38" s="100">
        <v>4</v>
      </c>
      <c r="Y38" s="99" t="s">
        <v>24</v>
      </c>
      <c r="Z38" s="101">
        <v>6</v>
      </c>
    </row>
    <row r="39" spans="21:26">
      <c r="V39" s="233"/>
      <c r="W39" s="99" t="s">
        <v>50</v>
      </c>
      <c r="X39" s="100">
        <v>4</v>
      </c>
      <c r="Y39" s="99" t="s">
        <v>27</v>
      </c>
      <c r="Z39" s="101">
        <v>6</v>
      </c>
    </row>
    <row r="40" spans="21:26" ht="15" customHeight="1">
      <c r="V40" s="233"/>
      <c r="W40" s="99" t="s">
        <v>48</v>
      </c>
      <c r="X40" s="100">
        <v>4</v>
      </c>
      <c r="Y40" s="99"/>
      <c r="Z40" s="120"/>
    </row>
    <row r="41" spans="21:26" ht="15" customHeight="1" thickBot="1">
      <c r="V41" s="117"/>
      <c r="W41" s="95"/>
      <c r="X41" s="118">
        <f>SUM(X35:X40)</f>
        <v>30</v>
      </c>
      <c r="Y41" s="95"/>
      <c r="Z41" s="119">
        <f>SUM(Z35:Z40)</f>
        <v>30</v>
      </c>
    </row>
    <row r="50" spans="25:25">
      <c r="Y50" s="77"/>
    </row>
    <row r="52" spans="25:25">
      <c r="Y52" s="77"/>
    </row>
    <row r="54" spans="25:25">
      <c r="Y54" s="77"/>
    </row>
  </sheetData>
  <mergeCells count="25">
    <mergeCell ref="D28:G28"/>
    <mergeCell ref="K28:N28"/>
    <mergeCell ref="A3:C3"/>
    <mergeCell ref="J3:Q3"/>
    <mergeCell ref="A4:Q4"/>
    <mergeCell ref="A13:A15"/>
    <mergeCell ref="B13:B15"/>
    <mergeCell ref="D13:Q13"/>
    <mergeCell ref="C14:C15"/>
    <mergeCell ref="D14:J14"/>
    <mergeCell ref="K14:Q14"/>
    <mergeCell ref="A27:C28"/>
    <mergeCell ref="V38:V40"/>
    <mergeCell ref="V27:V28"/>
    <mergeCell ref="V29:V30"/>
    <mergeCell ref="V16:V17"/>
    <mergeCell ref="V18:V20"/>
    <mergeCell ref="V33:Z33"/>
    <mergeCell ref="V14:Z14"/>
    <mergeCell ref="J27:J28"/>
    <mergeCell ref="I27:I28"/>
    <mergeCell ref="H27:H28"/>
    <mergeCell ref="O27:O28"/>
    <mergeCell ref="P27:P28"/>
    <mergeCell ref="Q27:Q28"/>
  </mergeCells>
  <pageMargins left="0.36" right="7.0000000000000007E-2" top="0.41"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9"/>
  <sheetViews>
    <sheetView tabSelected="1" zoomScale="85" zoomScaleNormal="85" workbookViewId="0">
      <selection activeCell="X18" sqref="X18"/>
    </sheetView>
  </sheetViews>
  <sheetFormatPr defaultRowHeight="15"/>
  <cols>
    <col min="1" max="1" width="4.28515625" customWidth="1"/>
    <col min="2" max="2" width="54.140625" customWidth="1"/>
    <col min="4" max="4" width="4.42578125" customWidth="1"/>
    <col min="5" max="5" width="3.85546875" customWidth="1"/>
    <col min="6" max="6" width="3.7109375" customWidth="1"/>
    <col min="7" max="7" width="3.28515625" customWidth="1"/>
    <col min="8" max="8" width="4.28515625" customWidth="1"/>
    <col min="9" max="9" width="5.7109375" customWidth="1"/>
    <col min="10" max="10" width="5.5703125" customWidth="1"/>
    <col min="11" max="11" width="3.85546875" customWidth="1"/>
    <col min="12" max="12" width="4.140625" customWidth="1"/>
    <col min="13" max="13" width="4.42578125" customWidth="1"/>
    <col min="14" max="14" width="3.28515625" customWidth="1"/>
    <col min="15" max="15" width="4.28515625" customWidth="1"/>
    <col min="16" max="16" width="6.140625" customWidth="1"/>
    <col min="17" max="17" width="5.7109375" customWidth="1"/>
    <col min="18" max="18" width="3.140625" customWidth="1"/>
    <col min="20" max="20" width="3.42578125" customWidth="1"/>
    <col min="21" max="21" width="11.140625" customWidth="1"/>
    <col min="22" max="22" width="30" customWidth="1"/>
    <col min="24" max="24" width="39" customWidth="1"/>
    <col min="25" max="25" width="7" customWidth="1"/>
    <col min="26" max="26" width="5.140625" customWidth="1"/>
  </cols>
  <sheetData>
    <row r="1" spans="1:25">
      <c r="A1" s="14" t="s">
        <v>106</v>
      </c>
      <c r="B1" s="1"/>
      <c r="C1" s="2"/>
      <c r="D1" s="1"/>
      <c r="E1" s="1"/>
      <c r="F1" s="1"/>
      <c r="G1" s="1"/>
      <c r="H1" s="1"/>
      <c r="I1" s="1"/>
      <c r="J1" s="3"/>
      <c r="K1" s="3"/>
      <c r="L1" s="3"/>
      <c r="M1" s="3"/>
      <c r="N1" s="3"/>
      <c r="O1" s="1"/>
      <c r="P1" s="3"/>
      <c r="Q1" s="3"/>
    </row>
    <row r="2" spans="1:25">
      <c r="A2" s="3" t="s">
        <v>0</v>
      </c>
      <c r="B2" s="4"/>
      <c r="C2" s="2"/>
      <c r="D2" s="4"/>
      <c r="E2" s="4"/>
      <c r="F2" s="4"/>
      <c r="G2" s="4"/>
      <c r="H2" s="4"/>
      <c r="I2" s="4"/>
      <c r="J2" s="5"/>
      <c r="K2" s="5"/>
      <c r="L2" s="5"/>
      <c r="M2" s="5"/>
      <c r="N2" s="6"/>
      <c r="O2" s="4"/>
      <c r="P2" s="5"/>
      <c r="Q2" s="5"/>
    </row>
    <row r="3" spans="1:25">
      <c r="A3" s="221"/>
      <c r="B3" s="221"/>
      <c r="C3" s="221"/>
      <c r="D3" s="4"/>
      <c r="E3" s="4"/>
      <c r="F3" s="4"/>
      <c r="G3" s="4"/>
      <c r="H3" s="4"/>
      <c r="I3" s="4"/>
      <c r="J3" s="222"/>
      <c r="K3" s="222"/>
      <c r="L3" s="222"/>
      <c r="M3" s="222"/>
      <c r="N3" s="222"/>
      <c r="O3" s="222"/>
      <c r="P3" s="222"/>
      <c r="Q3" s="222"/>
    </row>
    <row r="4" spans="1:25" ht="15.75">
      <c r="A4" s="223" t="s">
        <v>1</v>
      </c>
      <c r="B4" s="235"/>
      <c r="C4" s="235"/>
      <c r="D4" s="235"/>
      <c r="E4" s="235"/>
      <c r="F4" s="235"/>
      <c r="G4" s="235"/>
      <c r="H4" s="235"/>
      <c r="I4" s="235"/>
      <c r="J4" s="235"/>
      <c r="K4" s="235"/>
      <c r="L4" s="235"/>
      <c r="M4" s="235"/>
      <c r="N4" s="235"/>
      <c r="O4" s="235"/>
      <c r="P4" s="235"/>
      <c r="Q4" s="235"/>
    </row>
    <row r="5" spans="1:25">
      <c r="A5" s="7"/>
      <c r="B5" s="7"/>
      <c r="C5" s="8"/>
      <c r="D5" s="7"/>
      <c r="E5" s="7"/>
      <c r="F5" s="7"/>
      <c r="G5" s="7"/>
      <c r="H5" s="7"/>
      <c r="I5" s="7"/>
      <c r="J5" s="7"/>
      <c r="K5" s="7"/>
      <c r="L5" s="7"/>
      <c r="M5" s="7"/>
      <c r="N5" s="7"/>
      <c r="O5" s="7"/>
      <c r="P5" s="7"/>
      <c r="Q5" s="7"/>
    </row>
    <row r="6" spans="1:25">
      <c r="A6" s="9" t="s">
        <v>2</v>
      </c>
      <c r="B6" s="7"/>
      <c r="C6" s="8"/>
      <c r="D6" s="7"/>
      <c r="E6" s="7"/>
      <c r="F6" s="7"/>
      <c r="G6" s="7"/>
      <c r="H6" s="7"/>
      <c r="I6" s="7"/>
      <c r="J6" s="7"/>
      <c r="K6" s="7"/>
      <c r="L6" s="7"/>
      <c r="M6" s="7"/>
      <c r="N6" s="7"/>
      <c r="O6" s="7"/>
      <c r="P6" s="7"/>
      <c r="Q6" s="7"/>
    </row>
    <row r="7" spans="1:25">
      <c r="A7" s="11" t="s">
        <v>107</v>
      </c>
      <c r="B7" s="4"/>
      <c r="C7" s="2"/>
      <c r="D7" s="4"/>
      <c r="E7" s="4"/>
      <c r="F7" s="4"/>
      <c r="G7" s="4"/>
      <c r="H7" s="4"/>
      <c r="I7" s="4"/>
      <c r="J7" s="5"/>
      <c r="K7" s="5"/>
      <c r="L7" s="5"/>
      <c r="M7" s="5"/>
      <c r="N7" s="6"/>
      <c r="O7" s="4"/>
      <c r="P7" s="5"/>
      <c r="Q7" s="5"/>
    </row>
    <row r="8" spans="1:25">
      <c r="A8" s="11" t="s">
        <v>57</v>
      </c>
      <c r="B8" s="7"/>
      <c r="C8" s="8"/>
      <c r="D8" s="7"/>
      <c r="E8" s="7"/>
      <c r="F8" s="7"/>
      <c r="G8" s="7"/>
      <c r="H8" s="7"/>
      <c r="I8" s="7"/>
      <c r="J8" s="7"/>
      <c r="K8" s="7"/>
      <c r="L8" s="7"/>
      <c r="M8" s="7"/>
      <c r="N8" s="7"/>
      <c r="O8" s="7"/>
      <c r="P8" s="7"/>
      <c r="Q8" s="7"/>
    </row>
    <row r="9" spans="1:25" ht="15.75" thickBot="1">
      <c r="A9" s="11" t="s">
        <v>3</v>
      </c>
      <c r="B9" s="7"/>
      <c r="C9" s="8"/>
      <c r="D9" s="7"/>
      <c r="E9" s="7"/>
      <c r="F9" s="7"/>
      <c r="G9" s="7"/>
      <c r="H9" s="7"/>
      <c r="I9" s="7"/>
      <c r="J9" s="7"/>
      <c r="K9" s="7"/>
      <c r="L9" s="7"/>
      <c r="M9" s="7"/>
      <c r="N9" s="7"/>
      <c r="O9" s="7"/>
      <c r="P9" s="7"/>
      <c r="Q9" s="7"/>
    </row>
    <row r="10" spans="1:25">
      <c r="A10" s="13" t="s">
        <v>4</v>
      </c>
      <c r="B10" s="7"/>
      <c r="C10" s="8"/>
      <c r="D10" s="7"/>
      <c r="E10" s="7"/>
      <c r="F10" s="7"/>
      <c r="G10" s="7"/>
      <c r="H10" s="7"/>
      <c r="I10" s="7"/>
      <c r="J10" s="7"/>
      <c r="K10" s="7"/>
      <c r="L10" s="7"/>
      <c r="M10" s="7"/>
      <c r="N10" s="7"/>
      <c r="O10" s="7"/>
      <c r="P10" s="7"/>
      <c r="Q10" s="7"/>
      <c r="U10" s="161" t="s">
        <v>67</v>
      </c>
      <c r="V10" s="162"/>
      <c r="W10" s="162"/>
      <c r="X10" s="162"/>
      <c r="Y10" s="163"/>
    </row>
    <row r="11" spans="1:25">
      <c r="A11" s="59" t="s">
        <v>23</v>
      </c>
      <c r="B11" s="4"/>
      <c r="C11" s="2"/>
      <c r="D11" s="4"/>
      <c r="E11" s="4"/>
      <c r="F11" s="4"/>
      <c r="G11" s="4"/>
      <c r="H11" s="4"/>
      <c r="I11" s="4"/>
      <c r="J11" s="5"/>
      <c r="K11" s="5"/>
      <c r="L11" s="5"/>
      <c r="M11" s="5"/>
      <c r="N11" s="6"/>
      <c r="O11" s="4"/>
      <c r="P11" s="5"/>
      <c r="Q11" s="5"/>
      <c r="U11" s="110"/>
      <c r="V11" s="106" t="s">
        <v>212</v>
      </c>
      <c r="W11" s="107" t="s">
        <v>59</v>
      </c>
      <c r="X11" s="106" t="s">
        <v>64</v>
      </c>
      <c r="Y11" s="111" t="s">
        <v>59</v>
      </c>
    </row>
    <row r="12" spans="1:25" ht="24.75" thickBot="1">
      <c r="U12" s="159" t="s">
        <v>62</v>
      </c>
      <c r="V12" s="103" t="s">
        <v>208</v>
      </c>
      <c r="W12" s="207">
        <v>7.5</v>
      </c>
      <c r="X12" s="103" t="s">
        <v>214</v>
      </c>
      <c r="Y12" s="101">
        <v>5</v>
      </c>
    </row>
    <row r="13" spans="1:25" ht="23.25" thickBot="1">
      <c r="A13" s="236" t="s">
        <v>5</v>
      </c>
      <c r="B13" s="238" t="s">
        <v>6</v>
      </c>
      <c r="C13" s="15" t="s">
        <v>7</v>
      </c>
      <c r="D13" s="240" t="s">
        <v>43</v>
      </c>
      <c r="E13" s="241"/>
      <c r="F13" s="241"/>
      <c r="G13" s="241"/>
      <c r="H13" s="241"/>
      <c r="I13" s="241"/>
      <c r="J13" s="241"/>
      <c r="K13" s="241"/>
      <c r="L13" s="241"/>
      <c r="M13" s="241"/>
      <c r="N13" s="241"/>
      <c r="O13" s="241"/>
      <c r="P13" s="241"/>
      <c r="Q13" s="242"/>
      <c r="U13" s="159"/>
      <c r="V13" s="103" t="s">
        <v>53</v>
      </c>
      <c r="W13" s="207">
        <v>7.5</v>
      </c>
      <c r="X13" s="103" t="s">
        <v>92</v>
      </c>
      <c r="Y13" s="101">
        <v>5</v>
      </c>
    </row>
    <row r="14" spans="1:25" ht="15.75" customHeight="1" thickBot="1">
      <c r="A14" s="237"/>
      <c r="B14" s="239"/>
      <c r="C14" s="237" t="s">
        <v>70</v>
      </c>
      <c r="D14" s="240" t="s">
        <v>44</v>
      </c>
      <c r="E14" s="241"/>
      <c r="F14" s="241"/>
      <c r="G14" s="241"/>
      <c r="H14" s="241"/>
      <c r="I14" s="241"/>
      <c r="J14" s="242"/>
      <c r="K14" s="243" t="s">
        <v>45</v>
      </c>
      <c r="L14" s="243"/>
      <c r="M14" s="243"/>
      <c r="N14" s="243"/>
      <c r="O14" s="243"/>
      <c r="P14" s="243"/>
      <c r="Q14" s="244"/>
      <c r="U14" s="159"/>
      <c r="V14" s="99"/>
      <c r="W14" s="99"/>
      <c r="X14" s="103" t="s">
        <v>215</v>
      </c>
      <c r="Y14" s="101">
        <v>5</v>
      </c>
    </row>
    <row r="15" spans="1:25" ht="34.5" customHeight="1" thickBot="1">
      <c r="A15" s="237"/>
      <c r="B15" s="239"/>
      <c r="C15" s="237"/>
      <c r="D15" s="53" t="s">
        <v>11</v>
      </c>
      <c r="E15" s="54" t="s">
        <v>12</v>
      </c>
      <c r="F15" s="54" t="s">
        <v>13</v>
      </c>
      <c r="G15" s="54" t="s">
        <v>14</v>
      </c>
      <c r="H15" s="51" t="s">
        <v>15</v>
      </c>
      <c r="I15" s="55" t="s">
        <v>16</v>
      </c>
      <c r="J15" s="16" t="s">
        <v>17</v>
      </c>
      <c r="K15" s="53" t="s">
        <v>11</v>
      </c>
      <c r="L15" s="54" t="s">
        <v>12</v>
      </c>
      <c r="M15" s="54" t="s">
        <v>13</v>
      </c>
      <c r="N15" s="54" t="s">
        <v>14</v>
      </c>
      <c r="O15" s="54" t="s">
        <v>15</v>
      </c>
      <c r="P15" s="55" t="s">
        <v>16</v>
      </c>
      <c r="Q15" s="56" t="s">
        <v>17</v>
      </c>
      <c r="U15" s="160" t="s">
        <v>62</v>
      </c>
      <c r="V15" s="104" t="s">
        <v>54</v>
      </c>
      <c r="W15" s="105">
        <v>7.5</v>
      </c>
      <c r="X15" s="104" t="s">
        <v>61</v>
      </c>
      <c r="Y15" s="98">
        <v>5</v>
      </c>
    </row>
    <row r="16" spans="1:25" ht="15" customHeight="1">
      <c r="A16" s="34">
        <v>1</v>
      </c>
      <c r="B16" s="198" t="s">
        <v>214</v>
      </c>
      <c r="C16" s="144" t="s">
        <v>136</v>
      </c>
      <c r="D16" s="41">
        <v>2</v>
      </c>
      <c r="E16" s="20"/>
      <c r="F16" s="20">
        <v>1</v>
      </c>
      <c r="G16" s="20">
        <v>1</v>
      </c>
      <c r="H16" s="73">
        <f t="shared" ref="H16:H21" si="0">J16*25-14*(D16+E16+F16+G16)</f>
        <v>69</v>
      </c>
      <c r="I16" s="20" t="s">
        <v>18</v>
      </c>
      <c r="J16" s="43">
        <v>5</v>
      </c>
      <c r="K16" s="78"/>
      <c r="L16" s="20"/>
      <c r="M16" s="20"/>
      <c r="N16" s="20"/>
      <c r="O16" s="20"/>
      <c r="P16" s="20"/>
      <c r="Q16" s="43"/>
      <c r="T16" s="76" t="s">
        <v>63</v>
      </c>
      <c r="U16" s="160"/>
      <c r="V16" s="104" t="s">
        <v>55</v>
      </c>
      <c r="W16" s="105">
        <v>7.5</v>
      </c>
      <c r="X16" s="104" t="s">
        <v>217</v>
      </c>
      <c r="Y16" s="98">
        <v>5</v>
      </c>
    </row>
    <row r="17" spans="1:27" ht="15" customHeight="1">
      <c r="A17" s="92">
        <v>2</v>
      </c>
      <c r="B17" s="199" t="s">
        <v>92</v>
      </c>
      <c r="C17" s="91" t="s">
        <v>137</v>
      </c>
      <c r="D17" s="45">
        <v>2</v>
      </c>
      <c r="E17" s="46"/>
      <c r="F17" s="46">
        <v>1</v>
      </c>
      <c r="G17" s="57"/>
      <c r="H17" s="46">
        <f t="shared" si="0"/>
        <v>83</v>
      </c>
      <c r="I17" s="58" t="s">
        <v>18</v>
      </c>
      <c r="J17" s="47">
        <v>5</v>
      </c>
      <c r="K17" s="80"/>
      <c r="L17" s="46"/>
      <c r="M17" s="46"/>
      <c r="N17" s="46"/>
      <c r="O17" s="46"/>
      <c r="P17" s="46"/>
      <c r="Q17" s="47"/>
      <c r="T17" s="76" t="s">
        <v>63</v>
      </c>
      <c r="U17" s="160"/>
      <c r="V17" s="96"/>
      <c r="W17" s="96"/>
      <c r="X17" s="104" t="s">
        <v>219</v>
      </c>
      <c r="Y17" s="98">
        <v>5</v>
      </c>
    </row>
    <row r="18" spans="1:27" s="60" customFormat="1" ht="15" customHeight="1" thickBot="1">
      <c r="A18" s="92">
        <v>3</v>
      </c>
      <c r="B18" s="199" t="s">
        <v>215</v>
      </c>
      <c r="C18" s="91" t="s">
        <v>138</v>
      </c>
      <c r="D18" s="45">
        <v>1</v>
      </c>
      <c r="E18" s="46"/>
      <c r="F18" s="46">
        <v>1</v>
      </c>
      <c r="G18" s="57"/>
      <c r="H18" s="70">
        <f t="shared" si="0"/>
        <v>97</v>
      </c>
      <c r="I18" s="58" t="s">
        <v>18</v>
      </c>
      <c r="J18" s="47">
        <v>5</v>
      </c>
      <c r="K18" s="80"/>
      <c r="L18" s="46"/>
      <c r="M18" s="46"/>
      <c r="N18" s="46"/>
      <c r="O18" s="46"/>
      <c r="P18" s="46"/>
      <c r="Q18" s="47"/>
      <c r="R18"/>
      <c r="T18" s="76" t="s">
        <v>63</v>
      </c>
      <c r="U18" s="117"/>
      <c r="V18" s="95"/>
      <c r="W18" s="122">
        <f>SUM(W11:W17)</f>
        <v>30</v>
      </c>
      <c r="X18" s="123"/>
      <c r="Y18" s="124">
        <f>SUM(Y11:Y17)</f>
        <v>30</v>
      </c>
      <c r="AA18"/>
    </row>
    <row r="19" spans="1:27" s="60" customFormat="1" ht="15" customHeight="1" thickBot="1">
      <c r="A19" s="92">
        <v>4</v>
      </c>
      <c r="B19" s="200" t="s">
        <v>61</v>
      </c>
      <c r="C19" s="91" t="s">
        <v>139</v>
      </c>
      <c r="D19" s="69">
        <v>1</v>
      </c>
      <c r="E19" s="70"/>
      <c r="F19" s="70">
        <v>1</v>
      </c>
      <c r="G19" s="88"/>
      <c r="H19" s="46">
        <f t="shared" si="0"/>
        <v>97</v>
      </c>
      <c r="I19" s="58" t="s">
        <v>18</v>
      </c>
      <c r="J19" s="71">
        <v>5</v>
      </c>
      <c r="K19" s="90"/>
      <c r="L19" s="70"/>
      <c r="M19" s="70"/>
      <c r="N19" s="70"/>
      <c r="O19" s="70"/>
      <c r="P19" s="70"/>
      <c r="Q19" s="71"/>
      <c r="R19"/>
      <c r="T19" s="76" t="s">
        <v>63</v>
      </c>
      <c r="U19"/>
      <c r="V19"/>
      <c r="W19"/>
      <c r="X19"/>
      <c r="Y19"/>
      <c r="AA19"/>
    </row>
    <row r="20" spans="1:27" s="60" customFormat="1" ht="15" customHeight="1">
      <c r="A20" s="92">
        <v>5</v>
      </c>
      <c r="B20" s="199" t="s">
        <v>217</v>
      </c>
      <c r="C20" s="91" t="s">
        <v>140</v>
      </c>
      <c r="D20" s="89"/>
      <c r="E20" s="87"/>
      <c r="F20" s="70"/>
      <c r="G20" s="91">
        <v>1</v>
      </c>
      <c r="H20" s="46">
        <f t="shared" si="0"/>
        <v>111</v>
      </c>
      <c r="I20" s="58" t="s">
        <v>122</v>
      </c>
      <c r="J20" s="71">
        <v>5</v>
      </c>
      <c r="K20" s="90"/>
      <c r="L20" s="70"/>
      <c r="M20" s="70"/>
      <c r="N20" s="70"/>
      <c r="O20" s="70"/>
      <c r="P20" s="70"/>
      <c r="Q20" s="71"/>
      <c r="R20"/>
      <c r="T20" s="76" t="s">
        <v>63</v>
      </c>
      <c r="U20" s="224" t="s">
        <v>68</v>
      </c>
      <c r="V20" s="225"/>
      <c r="W20" s="225"/>
      <c r="X20" s="225"/>
      <c r="Y20" s="226"/>
      <c r="Z20" s="86"/>
    </row>
    <row r="21" spans="1:27" s="60" customFormat="1" ht="15" customHeight="1" thickBot="1">
      <c r="A21" s="93">
        <v>6</v>
      </c>
      <c r="B21" s="201" t="s">
        <v>219</v>
      </c>
      <c r="C21" s="83" t="s">
        <v>141</v>
      </c>
      <c r="D21" s="48">
        <v>1</v>
      </c>
      <c r="E21" s="28"/>
      <c r="F21" s="28">
        <v>1</v>
      </c>
      <c r="G21" s="28"/>
      <c r="H21" s="50">
        <f t="shared" si="0"/>
        <v>97</v>
      </c>
      <c r="I21" s="28" t="s">
        <v>122</v>
      </c>
      <c r="J21" s="49">
        <v>5</v>
      </c>
      <c r="K21" s="84"/>
      <c r="L21" s="28"/>
      <c r="M21" s="28"/>
      <c r="N21" s="28"/>
      <c r="O21" s="28"/>
      <c r="P21" s="28"/>
      <c r="Q21" s="49"/>
      <c r="R21"/>
      <c r="T21" s="76" t="s">
        <v>63</v>
      </c>
      <c r="U21" s="110"/>
      <c r="V21" s="106" t="s">
        <v>212</v>
      </c>
      <c r="W21" s="107" t="s">
        <v>59</v>
      </c>
      <c r="X21" s="106" t="s">
        <v>64</v>
      </c>
      <c r="Y21" s="111" t="s">
        <v>59</v>
      </c>
    </row>
    <row r="22" spans="1:27" ht="18" customHeight="1">
      <c r="A22" s="34">
        <v>7</v>
      </c>
      <c r="B22" s="202" t="s">
        <v>46</v>
      </c>
      <c r="C22" s="144" t="s">
        <v>142</v>
      </c>
      <c r="D22" s="29"/>
      <c r="E22" s="30"/>
      <c r="F22" s="30"/>
      <c r="G22" s="30"/>
      <c r="H22" s="19"/>
      <c r="I22" s="30"/>
      <c r="J22" s="62"/>
      <c r="K22" s="31"/>
      <c r="L22" s="19"/>
      <c r="M22" s="19"/>
      <c r="N22" s="19">
        <v>6</v>
      </c>
      <c r="O22" s="20">
        <f>Q22*25-14*(K22+L22+M22+N22)</f>
        <v>216</v>
      </c>
      <c r="P22" s="19" t="s">
        <v>122</v>
      </c>
      <c r="Q22" s="21">
        <v>12</v>
      </c>
      <c r="U22" s="121"/>
      <c r="V22" s="99" t="s">
        <v>69</v>
      </c>
      <c r="W22" s="100">
        <v>30</v>
      </c>
      <c r="X22" s="99" t="s">
        <v>46</v>
      </c>
      <c r="Y22" s="101">
        <v>12</v>
      </c>
    </row>
    <row r="23" spans="1:27" ht="18" customHeight="1" thickBot="1">
      <c r="A23" s="32">
        <v>8</v>
      </c>
      <c r="B23" s="201" t="s">
        <v>47</v>
      </c>
      <c r="C23" s="83" t="s">
        <v>143</v>
      </c>
      <c r="D23" s="63"/>
      <c r="E23" s="64"/>
      <c r="F23" s="64"/>
      <c r="G23" s="64"/>
      <c r="H23" s="33"/>
      <c r="I23" s="64"/>
      <c r="J23" s="65"/>
      <c r="K23" s="66"/>
      <c r="L23" s="33"/>
      <c r="M23" s="33"/>
      <c r="N23" s="33">
        <v>8</v>
      </c>
      <c r="O23" s="50">
        <f>Q23*25-14*(K23+L23+M23+N23)</f>
        <v>338</v>
      </c>
      <c r="P23" s="33" t="s">
        <v>122</v>
      </c>
      <c r="Q23" s="67">
        <v>18</v>
      </c>
      <c r="U23" s="121"/>
      <c r="V23" s="99"/>
      <c r="W23" s="99"/>
      <c r="X23" s="99" t="s">
        <v>47</v>
      </c>
      <c r="Y23" s="101">
        <v>18</v>
      </c>
    </row>
    <row r="24" spans="1:27" ht="15.75" customHeight="1">
      <c r="A24" s="251" t="s">
        <v>19</v>
      </c>
      <c r="B24" s="252"/>
      <c r="C24" s="252"/>
      <c r="D24" s="203">
        <f>SUM(D16:D23)</f>
        <v>7</v>
      </c>
      <c r="E24" s="85"/>
      <c r="F24" s="85">
        <f>SUM(F16:F23)</f>
        <v>5</v>
      </c>
      <c r="G24" s="85">
        <f>SUM(G16:G23)</f>
        <v>2</v>
      </c>
      <c r="H24" s="229">
        <f>SUM(H16:H23)</f>
        <v>554</v>
      </c>
      <c r="I24" s="229" t="s">
        <v>144</v>
      </c>
      <c r="J24" s="231">
        <f t="shared" ref="J24:O24" si="1">SUM(J16:J23)</f>
        <v>30</v>
      </c>
      <c r="K24" s="203"/>
      <c r="L24" s="85"/>
      <c r="M24" s="85"/>
      <c r="N24" s="85">
        <f>SUM(N16:N23)</f>
        <v>14</v>
      </c>
      <c r="O24" s="229">
        <f t="shared" si="1"/>
        <v>554</v>
      </c>
      <c r="P24" s="229" t="s">
        <v>124</v>
      </c>
      <c r="Q24" s="231">
        <f>SUM(Q16:Q23)</f>
        <v>30</v>
      </c>
      <c r="R24" s="61"/>
      <c r="U24" s="113"/>
      <c r="Y24" s="114">
        <f>SUM(Y22:Y23)</f>
        <v>30</v>
      </c>
    </row>
    <row r="25" spans="1:27" ht="15.75" customHeight="1" thickBot="1">
      <c r="A25" s="253"/>
      <c r="B25" s="254"/>
      <c r="C25" s="254"/>
      <c r="D25" s="255">
        <f>SUM(D24:G24)</f>
        <v>14</v>
      </c>
      <c r="E25" s="228"/>
      <c r="F25" s="228"/>
      <c r="G25" s="228"/>
      <c r="H25" s="230"/>
      <c r="I25" s="230"/>
      <c r="J25" s="232"/>
      <c r="K25" s="255">
        <f>SUM(K24:N24)</f>
        <v>14</v>
      </c>
      <c r="L25" s="228"/>
      <c r="M25" s="228"/>
      <c r="N25" s="228"/>
      <c r="O25" s="230"/>
      <c r="P25" s="230"/>
      <c r="Q25" s="232"/>
      <c r="R25" s="61"/>
      <c r="U25" s="113"/>
      <c r="Y25" s="115"/>
    </row>
    <row r="26" spans="1:27">
      <c r="A26" s="35"/>
      <c r="B26" s="36" t="s">
        <v>20</v>
      </c>
      <c r="C26" s="36"/>
      <c r="D26" s="36"/>
      <c r="E26" s="36"/>
      <c r="F26" s="36"/>
      <c r="G26" s="36"/>
      <c r="H26" s="36"/>
      <c r="I26" s="36"/>
      <c r="J26" s="36"/>
      <c r="K26" s="36"/>
      <c r="L26" s="36"/>
      <c r="M26" s="36"/>
      <c r="N26" s="36"/>
      <c r="O26" s="36"/>
      <c r="P26" s="36"/>
      <c r="Q26" s="36"/>
      <c r="U26" s="113"/>
      <c r="V26" s="106" t="s">
        <v>213</v>
      </c>
      <c r="W26" s="107" t="s">
        <v>59</v>
      </c>
      <c r="X26" s="106" t="s">
        <v>64</v>
      </c>
      <c r="Y26" s="111" t="s">
        <v>59</v>
      </c>
    </row>
    <row r="27" spans="1:27">
      <c r="D27" s="52"/>
      <c r="K27" s="52"/>
      <c r="U27" s="121"/>
      <c r="V27" s="99" t="s">
        <v>209</v>
      </c>
      <c r="W27" s="100">
        <v>30</v>
      </c>
      <c r="X27" s="99" t="s">
        <v>46</v>
      </c>
      <c r="Y27" s="101">
        <v>12</v>
      </c>
    </row>
    <row r="28" spans="1:27">
      <c r="A28" s="38"/>
      <c r="B28" s="38" t="s">
        <v>22</v>
      </c>
      <c r="C28" s="38"/>
      <c r="D28" s="38"/>
      <c r="E28" s="38"/>
      <c r="F28" s="38"/>
      <c r="G28" s="38"/>
      <c r="H28" s="38"/>
      <c r="I28" s="38"/>
      <c r="J28" s="38"/>
      <c r="K28" s="38"/>
      <c r="L28" s="38"/>
      <c r="M28" s="38"/>
      <c r="N28" s="38"/>
      <c r="O28" s="39"/>
      <c r="P28" s="40"/>
      <c r="Q28" s="39"/>
      <c r="U28" s="121"/>
      <c r="V28" s="99"/>
      <c r="W28" s="99"/>
      <c r="X28" s="99" t="s">
        <v>47</v>
      </c>
      <c r="Y28" s="101">
        <v>18</v>
      </c>
    </row>
    <row r="29" spans="1:27" ht="15.75" thickBot="1">
      <c r="A29" s="38"/>
      <c r="B29" s="38" t="s">
        <v>103</v>
      </c>
      <c r="C29" s="38"/>
      <c r="D29" s="38"/>
      <c r="E29" s="38"/>
      <c r="F29" s="38"/>
      <c r="G29" s="38"/>
      <c r="H29" s="38"/>
      <c r="I29" s="38"/>
      <c r="J29" s="38"/>
      <c r="K29" s="38"/>
      <c r="L29" s="38"/>
      <c r="M29" s="38"/>
      <c r="N29" s="38"/>
      <c r="O29" s="40"/>
      <c r="P29" s="40"/>
      <c r="Q29" s="39"/>
      <c r="U29" s="117"/>
      <c r="V29" s="95"/>
      <c r="W29" s="95"/>
      <c r="X29" s="95"/>
      <c r="Y29" s="119">
        <f>SUM(Y27:Y28)</f>
        <v>30</v>
      </c>
    </row>
  </sheetData>
  <mergeCells count="19">
    <mergeCell ref="I24:I25"/>
    <mergeCell ref="J24:J25"/>
    <mergeCell ref="H24:H25"/>
    <mergeCell ref="A24:C25"/>
    <mergeCell ref="U20:Y20"/>
    <mergeCell ref="O24:O25"/>
    <mergeCell ref="P24:P25"/>
    <mergeCell ref="Q24:Q25"/>
    <mergeCell ref="D25:G25"/>
    <mergeCell ref="K25:N25"/>
    <mergeCell ref="A3:C3"/>
    <mergeCell ref="J3:Q3"/>
    <mergeCell ref="A4:Q4"/>
    <mergeCell ref="A13:A15"/>
    <mergeCell ref="B13:B15"/>
    <mergeCell ref="D13:Q13"/>
    <mergeCell ref="C14:C15"/>
    <mergeCell ref="D14:J14"/>
    <mergeCell ref="K14:Q14"/>
  </mergeCells>
  <pageMargins left="0.47" right="0.09" top="0.44"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61"/>
  <sheetViews>
    <sheetView topLeftCell="A7" workbookViewId="0">
      <selection activeCell="D17" sqref="D17"/>
    </sheetView>
  </sheetViews>
  <sheetFormatPr defaultRowHeight="15"/>
  <cols>
    <col min="1" max="1" width="4.140625" customWidth="1"/>
    <col min="2" max="2" width="31.28515625" customWidth="1"/>
    <col min="3" max="3" width="12" customWidth="1"/>
    <col min="4" max="4" width="12" bestFit="1" customWidth="1"/>
    <col min="5" max="5" width="10.140625" customWidth="1"/>
    <col min="6" max="6" width="10.7109375" customWidth="1"/>
    <col min="7" max="7" width="9.85546875" customWidth="1"/>
    <col min="8" max="8" width="12.42578125" customWidth="1"/>
    <col min="9" max="9" width="10.85546875" customWidth="1"/>
    <col min="10" max="10" width="5.85546875" customWidth="1"/>
    <col min="11" max="13" width="3.85546875" customWidth="1"/>
    <col min="14" max="14" width="5.42578125" customWidth="1"/>
    <col min="15" max="15" width="6.5703125" customWidth="1"/>
    <col min="16" max="16" width="3.85546875" customWidth="1"/>
    <col min="18" max="18" width="0" hidden="1" customWidth="1"/>
    <col min="19" max="20" width="9.140625" hidden="1" customWidth="1"/>
  </cols>
  <sheetData>
    <row r="1" spans="1:20" s="36" customFormat="1" ht="14.25" customHeight="1">
      <c r="A1" s="14" t="s">
        <v>106</v>
      </c>
      <c r="B1" s="1"/>
      <c r="C1" s="2"/>
      <c r="D1" s="1"/>
      <c r="E1" s="1"/>
      <c r="F1" s="1"/>
      <c r="G1" s="1"/>
      <c r="H1" s="1"/>
      <c r="I1" s="1"/>
      <c r="J1" s="3"/>
      <c r="K1" s="3"/>
      <c r="L1" s="3"/>
      <c r="M1" s="3"/>
      <c r="N1" s="3"/>
      <c r="O1" s="1"/>
      <c r="P1" s="3"/>
      <c r="Q1" s="3"/>
    </row>
    <row r="2" spans="1:20" s="36" customFormat="1" ht="12.75" customHeight="1">
      <c r="A2" s="3" t="s">
        <v>0</v>
      </c>
      <c r="B2" s="4"/>
      <c r="C2" s="2"/>
      <c r="D2" s="4"/>
      <c r="E2" s="4"/>
      <c r="F2" s="4"/>
      <c r="G2" s="4"/>
      <c r="H2" s="4"/>
      <c r="I2" s="4"/>
      <c r="J2" s="5"/>
      <c r="K2" s="5"/>
      <c r="L2" s="5"/>
      <c r="M2" s="5"/>
      <c r="N2" s="6"/>
      <c r="O2" s="4"/>
      <c r="P2" s="5"/>
      <c r="Q2" s="5"/>
    </row>
    <row r="3" spans="1:20">
      <c r="A3" s="221"/>
      <c r="B3" s="221"/>
      <c r="C3" s="221"/>
      <c r="D3" s="4"/>
      <c r="E3" s="4"/>
      <c r="F3" s="4"/>
      <c r="G3" s="4"/>
      <c r="H3" s="4"/>
      <c r="I3" s="4"/>
      <c r="J3" s="222"/>
      <c r="K3" s="222"/>
      <c r="L3" s="222"/>
      <c r="M3" s="222"/>
      <c r="N3" s="222"/>
      <c r="O3" s="222"/>
      <c r="P3" s="222"/>
      <c r="Q3" s="222"/>
      <c r="T3" s="76"/>
    </row>
    <row r="4" spans="1:20" ht="15.75">
      <c r="A4" s="223" t="s">
        <v>1</v>
      </c>
      <c r="B4" s="223"/>
      <c r="C4" s="223"/>
      <c r="D4" s="223"/>
      <c r="E4" s="223"/>
      <c r="F4" s="223"/>
      <c r="G4" s="223"/>
      <c r="H4" s="223"/>
      <c r="I4" s="223"/>
      <c r="J4" s="223"/>
      <c r="K4" s="223"/>
      <c r="L4" s="223"/>
      <c r="M4" s="223"/>
      <c r="N4" s="4"/>
      <c r="O4" s="4"/>
      <c r="P4" s="4"/>
      <c r="Q4" s="4"/>
      <c r="T4" s="76"/>
    </row>
    <row r="5" spans="1:20">
      <c r="A5" s="7"/>
      <c r="B5" s="7"/>
      <c r="C5" s="8"/>
      <c r="D5" s="7"/>
      <c r="E5" s="7"/>
      <c r="F5" s="7"/>
      <c r="G5" s="7"/>
      <c r="H5" s="7"/>
      <c r="I5" s="7"/>
      <c r="J5" s="7"/>
      <c r="K5" s="7"/>
      <c r="L5" s="7"/>
      <c r="M5" s="7"/>
      <c r="N5" s="7"/>
      <c r="O5" s="7"/>
      <c r="P5" s="7"/>
      <c r="Q5" s="7"/>
      <c r="T5" s="76"/>
    </row>
    <row r="6" spans="1:20" s="36" customFormat="1" ht="12.75">
      <c r="A6" s="9" t="s">
        <v>2</v>
      </c>
      <c r="B6" s="7"/>
      <c r="C6" s="8"/>
      <c r="D6" s="7"/>
      <c r="E6" s="7"/>
      <c r="F6" s="7"/>
      <c r="G6" s="7"/>
      <c r="H6" s="7"/>
      <c r="I6" s="7"/>
      <c r="J6" s="7"/>
      <c r="K6" s="7"/>
      <c r="L6" s="7"/>
      <c r="M6" s="7"/>
      <c r="N6" s="7"/>
      <c r="O6" s="7"/>
      <c r="P6" s="7"/>
      <c r="Q6" s="7"/>
    </row>
    <row r="7" spans="1:20">
      <c r="A7" s="11" t="s">
        <v>107</v>
      </c>
      <c r="B7" s="4"/>
      <c r="C7" s="2"/>
      <c r="D7" s="4"/>
      <c r="E7" s="4"/>
      <c r="F7" s="4"/>
      <c r="G7" s="4"/>
      <c r="H7" s="4"/>
      <c r="I7" s="4"/>
      <c r="J7" s="5"/>
      <c r="K7" s="5"/>
      <c r="L7" s="5"/>
      <c r="M7" s="5"/>
      <c r="N7" s="6"/>
      <c r="O7" s="4"/>
      <c r="P7" s="5"/>
      <c r="Q7" s="5"/>
      <c r="T7" s="76"/>
    </row>
    <row r="8" spans="1:20" s="36" customFormat="1" ht="12.75">
      <c r="A8" s="11" t="s">
        <v>57</v>
      </c>
      <c r="B8" s="7"/>
      <c r="C8" s="8"/>
      <c r="D8" s="7"/>
      <c r="E8" s="7"/>
      <c r="F8" s="7"/>
      <c r="G8" s="7"/>
      <c r="H8" s="7"/>
      <c r="I8" s="7"/>
      <c r="J8" s="7"/>
      <c r="K8" s="7"/>
      <c r="L8" s="7"/>
      <c r="M8" s="7"/>
      <c r="N8" s="7"/>
      <c r="O8" s="7"/>
      <c r="P8" s="7"/>
      <c r="Q8" s="7"/>
    </row>
    <row r="9" spans="1:20" s="36" customFormat="1" ht="12.75">
      <c r="A9" s="11" t="s">
        <v>3</v>
      </c>
      <c r="B9" s="7"/>
      <c r="C9" s="8"/>
      <c r="D9" s="7"/>
      <c r="E9" s="7"/>
      <c r="F9" s="7"/>
      <c r="G9" s="7"/>
      <c r="H9" s="7"/>
      <c r="I9" s="7"/>
      <c r="J9" s="7"/>
      <c r="K9" s="7"/>
      <c r="L9" s="7"/>
      <c r="M9" s="7"/>
      <c r="N9" s="7"/>
      <c r="O9" s="7"/>
      <c r="P9" s="7"/>
      <c r="Q9" s="7"/>
    </row>
    <row r="10" spans="1:20" s="36" customFormat="1" ht="12.75">
      <c r="A10" s="13" t="s">
        <v>4</v>
      </c>
      <c r="B10" s="7"/>
      <c r="C10" s="8"/>
      <c r="D10" s="7"/>
      <c r="E10" s="7"/>
      <c r="F10" s="7"/>
      <c r="G10" s="7"/>
      <c r="H10" s="7"/>
      <c r="I10" s="7"/>
      <c r="J10" s="7"/>
      <c r="K10" s="7"/>
      <c r="L10" s="7"/>
      <c r="M10" s="7"/>
      <c r="N10" s="7"/>
      <c r="O10" s="7"/>
      <c r="P10" s="7"/>
      <c r="Q10" s="7"/>
    </row>
    <row r="11" spans="1:20">
      <c r="A11" s="59" t="s">
        <v>23</v>
      </c>
      <c r="B11" s="4"/>
      <c r="C11" s="2"/>
      <c r="D11" s="4"/>
      <c r="E11" s="4"/>
      <c r="F11" s="4"/>
      <c r="G11" s="4"/>
      <c r="H11" s="4"/>
      <c r="I11" s="4"/>
      <c r="J11" s="5"/>
      <c r="K11" s="5"/>
      <c r="L11" s="5"/>
      <c r="M11" s="5"/>
      <c r="N11" s="6"/>
      <c r="O11" s="4"/>
      <c r="P11" s="5"/>
      <c r="Q11" s="5"/>
      <c r="T11" s="76"/>
    </row>
    <row r="12" spans="1:20" ht="15.75" customHeight="1"/>
    <row r="13" spans="1:20" s="36" customFormat="1" ht="11.25">
      <c r="D13" s="125"/>
    </row>
    <row r="14" spans="1:20" s="128" customFormat="1" ht="31.5" customHeight="1">
      <c r="A14" s="258" t="s">
        <v>72</v>
      </c>
      <c r="B14" s="258"/>
      <c r="C14" s="258" t="s">
        <v>73</v>
      </c>
      <c r="D14" s="258"/>
      <c r="E14" s="257" t="s">
        <v>74</v>
      </c>
      <c r="F14" s="257"/>
      <c r="G14" s="127"/>
      <c r="H14" s="127"/>
      <c r="I14" s="127"/>
      <c r="J14" s="127"/>
      <c r="K14" s="127"/>
      <c r="L14" s="127"/>
      <c r="M14" s="127"/>
      <c r="N14" s="127"/>
    </row>
    <row r="15" spans="1:20" s="128" customFormat="1" ht="18.95" customHeight="1">
      <c r="A15" s="262" t="s">
        <v>75</v>
      </c>
      <c r="B15" s="262"/>
      <c r="C15" s="208" t="s">
        <v>76</v>
      </c>
      <c r="D15" s="208" t="s">
        <v>77</v>
      </c>
      <c r="E15" s="208" t="s">
        <v>76</v>
      </c>
      <c r="F15" s="208" t="s">
        <v>77</v>
      </c>
      <c r="G15" s="129"/>
      <c r="H15" s="129"/>
      <c r="I15" s="129"/>
      <c r="J15" s="129"/>
      <c r="K15" s="129"/>
      <c r="L15" s="129"/>
      <c r="M15" s="129"/>
      <c r="N15" s="129"/>
    </row>
    <row r="16" spans="1:20" s="128" customFormat="1" ht="18.95" customHeight="1">
      <c r="A16" s="263" t="s">
        <v>78</v>
      </c>
      <c r="B16" s="263"/>
      <c r="C16" s="210">
        <v>14</v>
      </c>
      <c r="D16" s="210">
        <v>14</v>
      </c>
      <c r="E16" s="210">
        <v>14</v>
      </c>
      <c r="F16" s="210">
        <v>14</v>
      </c>
      <c r="G16" s="127"/>
      <c r="H16" s="127"/>
      <c r="I16" s="130"/>
      <c r="J16" s="130"/>
      <c r="K16" s="130"/>
      <c r="L16" s="130"/>
      <c r="M16" s="130"/>
      <c r="N16" s="127"/>
    </row>
    <row r="17" spans="1:14" s="128" customFormat="1" ht="18.95" customHeight="1">
      <c r="A17" s="263" t="s">
        <v>79</v>
      </c>
      <c r="B17" s="263"/>
      <c r="C17" s="210">
        <v>14</v>
      </c>
      <c r="D17" s="210">
        <v>14</v>
      </c>
      <c r="E17" s="210">
        <v>14</v>
      </c>
      <c r="F17" s="210">
        <v>14</v>
      </c>
      <c r="G17" s="127"/>
      <c r="H17" s="127"/>
      <c r="I17" s="127"/>
      <c r="J17" s="127"/>
      <c r="K17" s="127"/>
      <c r="L17" s="127"/>
      <c r="M17" s="127"/>
      <c r="N17" s="127"/>
    </row>
    <row r="18" spans="1:14" s="13" customFormat="1" ht="18.95" customHeight="1">
      <c r="A18" s="165"/>
      <c r="B18" s="256" t="s">
        <v>108</v>
      </c>
      <c r="C18" s="256"/>
      <c r="D18" s="76"/>
      <c r="E18" s="76"/>
      <c r="F18" s="76"/>
      <c r="G18" s="131"/>
      <c r="H18" s="131"/>
      <c r="I18" s="131"/>
      <c r="J18" s="131"/>
      <c r="K18" s="131"/>
      <c r="L18" s="131"/>
      <c r="M18" s="131"/>
      <c r="N18" s="131"/>
    </row>
    <row r="19" spans="1:14" ht="15.75" customHeight="1">
      <c r="A19" s="261" t="s">
        <v>71</v>
      </c>
      <c r="B19" s="261"/>
      <c r="C19" s="261"/>
      <c r="D19" s="261"/>
      <c r="E19" s="261"/>
      <c r="F19" s="261"/>
      <c r="G19" s="261"/>
    </row>
    <row r="20" spans="1:14" s="13" customFormat="1" ht="17.25" customHeight="1">
      <c r="A20" s="132"/>
      <c r="B20" s="132"/>
      <c r="C20" s="132"/>
      <c r="D20" s="132"/>
      <c r="E20" s="132"/>
      <c r="F20" s="132"/>
      <c r="G20" s="132"/>
      <c r="H20" s="132"/>
      <c r="I20" s="132"/>
      <c r="J20" s="132"/>
      <c r="K20" s="132"/>
      <c r="L20" s="132"/>
      <c r="M20" s="132"/>
      <c r="N20" s="132"/>
    </row>
    <row r="21" spans="1:14" s="13" customFormat="1" ht="25.5" customHeight="1">
      <c r="A21" s="209" t="s">
        <v>21</v>
      </c>
      <c r="B21" s="167" t="s">
        <v>102</v>
      </c>
      <c r="C21" s="168" t="s">
        <v>96</v>
      </c>
      <c r="D21" s="168" t="s">
        <v>97</v>
      </c>
      <c r="E21" s="133"/>
      <c r="F21" s="133"/>
      <c r="H21" s="133"/>
      <c r="I21" s="133"/>
      <c r="J21" s="133"/>
      <c r="K21" s="133"/>
      <c r="L21" s="133"/>
      <c r="M21" s="133"/>
      <c r="N21" s="133"/>
    </row>
    <row r="22" spans="1:14" s="128" customFormat="1" ht="18.95" customHeight="1">
      <c r="A22" s="23">
        <v>1</v>
      </c>
      <c r="B22" s="169" t="s">
        <v>109</v>
      </c>
      <c r="C22" s="170">
        <f>14*4*14</f>
        <v>784</v>
      </c>
      <c r="D22" s="171">
        <f>C22/C$24*100</f>
        <v>100</v>
      </c>
      <c r="E22" s="134"/>
      <c r="F22" s="134"/>
      <c r="H22" s="135"/>
      <c r="I22" s="136"/>
      <c r="J22" s="136"/>
      <c r="K22" s="136"/>
      <c r="L22" s="136"/>
      <c r="M22" s="135"/>
      <c r="N22" s="135"/>
    </row>
    <row r="23" spans="1:14" s="128" customFormat="1" ht="18.95" customHeight="1">
      <c r="A23" s="23">
        <v>2</v>
      </c>
      <c r="B23" s="169" t="s">
        <v>110</v>
      </c>
      <c r="C23" s="170">
        <v>0</v>
      </c>
      <c r="D23" s="171">
        <f t="shared" ref="D23:D24" si="0">C23/C$24*100</f>
        <v>0</v>
      </c>
      <c r="E23" s="134"/>
      <c r="F23" s="134"/>
      <c r="H23" s="135"/>
      <c r="I23" s="136"/>
      <c r="J23" s="136"/>
      <c r="K23" s="136"/>
      <c r="L23" s="136"/>
      <c r="M23" s="135"/>
      <c r="N23" s="135"/>
    </row>
    <row r="24" spans="1:14" s="128" customFormat="1" ht="18.95" customHeight="1">
      <c r="A24" s="23"/>
      <c r="B24" s="172" t="s">
        <v>111</v>
      </c>
      <c r="C24" s="173">
        <f>SUM(C22:C23)</f>
        <v>784</v>
      </c>
      <c r="D24" s="174">
        <f t="shared" si="0"/>
        <v>100</v>
      </c>
      <c r="E24" s="136"/>
      <c r="F24" s="136"/>
      <c r="H24" s="135"/>
      <c r="I24" s="136"/>
      <c r="J24" s="136"/>
      <c r="K24" s="136"/>
      <c r="L24" s="136"/>
      <c r="M24" s="135"/>
      <c r="N24" s="135"/>
    </row>
    <row r="25" spans="1:14" s="128" customFormat="1" ht="18.95" customHeight="1">
      <c r="A25" s="23">
        <v>3</v>
      </c>
      <c r="B25" s="158" t="s">
        <v>112</v>
      </c>
      <c r="C25" s="175"/>
      <c r="D25" s="171">
        <f>C25/C26*100</f>
        <v>0</v>
      </c>
      <c r="E25" s="136"/>
      <c r="F25" s="135"/>
      <c r="H25" s="135"/>
      <c r="I25" s="136"/>
      <c r="J25" s="136"/>
      <c r="K25" s="136"/>
      <c r="L25" s="136"/>
      <c r="M25" s="135"/>
      <c r="N25" s="135"/>
    </row>
    <row r="26" spans="1:14" s="128" customFormat="1" ht="18.95" customHeight="1">
      <c r="A26" s="23"/>
      <c r="B26" s="176" t="s">
        <v>100</v>
      </c>
      <c r="C26" s="177">
        <f>C24+C25</f>
        <v>784</v>
      </c>
      <c r="D26" s="158"/>
      <c r="E26" s="136"/>
      <c r="F26" s="135"/>
      <c r="H26" s="135"/>
      <c r="I26" s="136"/>
      <c r="J26" s="136"/>
      <c r="K26" s="136"/>
      <c r="L26" s="136"/>
      <c r="M26" s="135"/>
      <c r="N26" s="135"/>
    </row>
    <row r="27" spans="1:14" s="13" customFormat="1" ht="21.75" customHeight="1"/>
    <row r="28" spans="1:14" s="13" customFormat="1" ht="26.25" customHeight="1">
      <c r="A28" s="209" t="s">
        <v>21</v>
      </c>
      <c r="B28" s="167" t="s">
        <v>102</v>
      </c>
      <c r="C28" s="168" t="s">
        <v>96</v>
      </c>
      <c r="D28" s="168" t="s">
        <v>97</v>
      </c>
      <c r="E28" s="168" t="s">
        <v>98</v>
      </c>
      <c r="F28" s="168" t="s">
        <v>99</v>
      </c>
      <c r="H28" s="133"/>
      <c r="I28" s="133"/>
      <c r="J28" s="133"/>
      <c r="K28" s="133"/>
      <c r="L28" s="133"/>
      <c r="M28" s="133"/>
      <c r="N28" s="133"/>
    </row>
    <row r="29" spans="1:14" s="128" customFormat="1" ht="18.95" customHeight="1">
      <c r="A29" s="23">
        <v>1</v>
      </c>
      <c r="B29" s="158" t="s">
        <v>81</v>
      </c>
      <c r="C29" s="178">
        <f>(9+0+0+0)*14</f>
        <v>126</v>
      </c>
      <c r="D29" s="171">
        <f>C29/C$32*100</f>
        <v>16.071428571428573</v>
      </c>
      <c r="E29" s="23">
        <f>6+0+0+0</f>
        <v>6</v>
      </c>
      <c r="F29" s="23">
        <f>3+0+0+0</f>
        <v>3</v>
      </c>
      <c r="H29" s="135"/>
      <c r="I29" s="136"/>
      <c r="J29" s="136"/>
      <c r="K29" s="136"/>
      <c r="L29" s="136"/>
      <c r="M29" s="135"/>
      <c r="N29" s="135"/>
    </row>
    <row r="30" spans="1:14" s="128" customFormat="1" ht="18.95" customHeight="1">
      <c r="A30" s="23">
        <v>2</v>
      </c>
      <c r="B30" s="158" t="s">
        <v>82</v>
      </c>
      <c r="C30" s="178">
        <f>(4+14+12+14)*14</f>
        <v>616</v>
      </c>
      <c r="D30" s="171">
        <f>C30/C$32*100</f>
        <v>78.571428571428569</v>
      </c>
      <c r="E30" s="23">
        <f>2+8+6+0</f>
        <v>16</v>
      </c>
      <c r="F30" s="23">
        <f>2+6+6+14</f>
        <v>28</v>
      </c>
      <c r="H30" s="135"/>
      <c r="I30" s="136"/>
      <c r="J30" s="136"/>
      <c r="K30" s="136"/>
      <c r="L30" s="136"/>
      <c r="M30" s="135"/>
      <c r="N30" s="135"/>
    </row>
    <row r="31" spans="1:14" s="128" customFormat="1" ht="18.95" customHeight="1">
      <c r="A31" s="23">
        <v>3</v>
      </c>
      <c r="B31" s="158" t="s">
        <v>83</v>
      </c>
      <c r="C31" s="175">
        <f>(1+0+2+0)*14</f>
        <v>42</v>
      </c>
      <c r="D31" s="171">
        <f>C31/C$32*100</f>
        <v>5.3571428571428568</v>
      </c>
      <c r="E31" s="23">
        <f>0.5+0+1+0</f>
        <v>1.5</v>
      </c>
      <c r="F31" s="23">
        <f>0.5+0+1+0</f>
        <v>1.5</v>
      </c>
      <c r="H31" s="135"/>
      <c r="I31" s="136"/>
      <c r="J31" s="136"/>
      <c r="K31" s="136"/>
      <c r="L31" s="136"/>
      <c r="M31" s="135"/>
      <c r="N31" s="135"/>
    </row>
    <row r="32" spans="1:14" s="128" customFormat="1" ht="18.95" customHeight="1">
      <c r="A32" s="23"/>
      <c r="B32" s="176" t="s">
        <v>91</v>
      </c>
      <c r="C32" s="177">
        <f>SUM(C29:C31)</f>
        <v>784</v>
      </c>
      <c r="D32" s="174">
        <f>SUM(D29:D31)</f>
        <v>100</v>
      </c>
      <c r="E32" s="174">
        <f>SUM(E29:E31)</f>
        <v>23.5</v>
      </c>
      <c r="F32" s="174">
        <f>SUM(F29:F31)</f>
        <v>32.5</v>
      </c>
      <c r="H32" s="135"/>
      <c r="I32" s="136"/>
      <c r="J32" s="136"/>
      <c r="K32" s="136"/>
      <c r="L32" s="136"/>
      <c r="M32" s="135"/>
      <c r="N32" s="135"/>
    </row>
    <row r="33" spans="1:17" s="13" customFormat="1" ht="12.75">
      <c r="A33" s="137"/>
      <c r="D33" s="136"/>
      <c r="E33" s="136"/>
      <c r="F33" s="136"/>
      <c r="G33" s="135"/>
      <c r="H33" s="135"/>
      <c r="I33" s="136"/>
      <c r="J33" s="136"/>
      <c r="K33" s="136"/>
      <c r="L33" s="136"/>
      <c r="M33" s="135"/>
      <c r="N33" s="135"/>
    </row>
    <row r="34" spans="1:17" s="13" customFormat="1" ht="12.75">
      <c r="A34" s="137"/>
      <c r="D34" s="136"/>
      <c r="E34" s="136"/>
      <c r="F34" s="136"/>
      <c r="G34" s="135"/>
      <c r="H34" s="135"/>
      <c r="I34" s="136"/>
      <c r="J34" s="136"/>
      <c r="K34" s="136"/>
      <c r="L34" s="136"/>
      <c r="M34" s="135"/>
      <c r="N34" s="135"/>
    </row>
    <row r="35" spans="1:17" ht="25.5">
      <c r="B35" s="215" t="s">
        <v>95</v>
      </c>
      <c r="C35" s="216">
        <f>(SUM('An I'!E16:G21)+SUM('An I'!L22:N26)+SUM('An II'!E16:G21)+SUM('An II'!L22:N23))/(SUM('An I'!D16:D21)+SUM('An I'!K22:K26)+SUM('An II'!D16:D21)+SUM('An II'!K22:K23))</f>
        <v>1.3829787234042554</v>
      </c>
    </row>
    <row r="36" spans="1:17" s="13" customFormat="1" ht="25.5">
      <c r="A36" s="137"/>
      <c r="B36" s="217" t="s">
        <v>101</v>
      </c>
      <c r="C36" s="218">
        <f>SUM('An I'!H27:H28,'An I'!O27:O28,'An II'!H24:H25,'An II'!O24:O25)/C24</f>
        <v>2.8265306122448979</v>
      </c>
      <c r="D36" s="136"/>
      <c r="E36" s="136"/>
      <c r="F36" s="136"/>
      <c r="G36" s="135"/>
      <c r="H36" s="135"/>
      <c r="I36" s="136"/>
      <c r="J36" s="136"/>
      <c r="K36" s="136"/>
      <c r="L36" s="136"/>
      <c r="M36" s="135"/>
      <c r="N36" s="135"/>
    </row>
    <row r="37" spans="1:17" s="13" customFormat="1" ht="12.75" customHeight="1">
      <c r="G37" s="138"/>
    </row>
    <row r="38" spans="1:17" ht="17.25" customHeight="1">
      <c r="A38" s="257" t="s">
        <v>21</v>
      </c>
      <c r="B38" s="258" t="s">
        <v>84</v>
      </c>
      <c r="C38" s="259" t="s">
        <v>94</v>
      </c>
      <c r="D38" s="259"/>
      <c r="E38" s="259" t="s">
        <v>85</v>
      </c>
      <c r="F38" s="259"/>
    </row>
    <row r="39" spans="1:17" ht="18" customHeight="1">
      <c r="A39" s="257"/>
      <c r="B39" s="258"/>
      <c r="C39" s="211" t="s">
        <v>86</v>
      </c>
      <c r="D39" s="211" t="s">
        <v>87</v>
      </c>
      <c r="E39" s="211" t="s">
        <v>88</v>
      </c>
      <c r="F39" s="211" t="s">
        <v>80</v>
      </c>
    </row>
    <row r="40" spans="1:17" s="102" customFormat="1" ht="18.95" customHeight="1">
      <c r="A40" s="154">
        <v>1</v>
      </c>
      <c r="B40" s="155" t="s">
        <v>89</v>
      </c>
      <c r="C40" s="156">
        <f>COUNTIF('An I'!I16:I21,"=E")+COUNTIF('An I'!P22:P26,"=E")</f>
        <v>7</v>
      </c>
      <c r="D40" s="156">
        <f>COUNTIF('An II'!I16:I21,"=E")+COUNTIF('An II'!P22:P23,"=E")</f>
        <v>4</v>
      </c>
      <c r="E40" s="154">
        <f>SUM(C40:D40)</f>
        <v>11</v>
      </c>
      <c r="F40" s="157">
        <f>E40/E$43*100</f>
        <v>57.894736842105267</v>
      </c>
    </row>
    <row r="41" spans="1:17" s="102" customFormat="1" ht="18.95" customHeight="1">
      <c r="A41" s="154">
        <v>2</v>
      </c>
      <c r="B41" s="155" t="s">
        <v>93</v>
      </c>
      <c r="C41" s="156">
        <f>COUNTIF('An I'!I16:I21,"=C")+COUNTIF('An I'!P22:P26,"=C")</f>
        <v>0</v>
      </c>
      <c r="D41" s="156">
        <f>COUNTIF('An II'!I16:I21,"=C")+COUNTIF('An II'!P22:P23,"=C")</f>
        <v>0</v>
      </c>
      <c r="E41" s="154">
        <f>SUM(C41:D41)</f>
        <v>0</v>
      </c>
      <c r="F41" s="157">
        <f>E41/E$43*100</f>
        <v>0</v>
      </c>
    </row>
    <row r="42" spans="1:17" s="102" customFormat="1" ht="18.95" customHeight="1">
      <c r="A42" s="154">
        <v>2</v>
      </c>
      <c r="B42" s="155" t="s">
        <v>90</v>
      </c>
      <c r="C42" s="156">
        <f>COUNTIF('An I'!I16:I21,"=V")+COUNTIF('An I'!P22:P26,"=V")</f>
        <v>4</v>
      </c>
      <c r="D42" s="156">
        <f>COUNTIF('An II'!I16:I21,"=V")+COUNTIF('An II'!P22:P23,"=V")</f>
        <v>4</v>
      </c>
      <c r="E42" s="154">
        <f>SUM(C42:D42)</f>
        <v>8</v>
      </c>
      <c r="F42" s="157">
        <f>E42/E$43*100</f>
        <v>42.105263157894733</v>
      </c>
    </row>
    <row r="43" spans="1:17" s="102" customFormat="1" ht="18.95" customHeight="1">
      <c r="A43" s="154"/>
      <c r="B43" s="212" t="s">
        <v>91</v>
      </c>
      <c r="C43" s="213">
        <f>SUM(C40:C42)</f>
        <v>11</v>
      </c>
      <c r="D43" s="213">
        <f>SUM(D40:D42)</f>
        <v>8</v>
      </c>
      <c r="E43" s="213">
        <f>SUM(E40:E42)</f>
        <v>19</v>
      </c>
      <c r="F43" s="214">
        <f>SUM(F40:F42)</f>
        <v>100</v>
      </c>
    </row>
    <row r="46" spans="1:17">
      <c r="A46" s="38"/>
      <c r="B46" s="38" t="s">
        <v>22</v>
      </c>
      <c r="C46" s="38"/>
      <c r="D46" s="38"/>
      <c r="E46" s="38"/>
      <c r="F46" s="38"/>
      <c r="G46" s="38"/>
      <c r="H46" s="38"/>
      <c r="I46" s="38"/>
      <c r="J46" s="38"/>
      <c r="K46" s="38"/>
      <c r="L46" s="38"/>
      <c r="M46" s="38"/>
      <c r="N46" s="38"/>
      <c r="O46" s="39"/>
      <c r="P46" s="40"/>
      <c r="Q46" s="39"/>
    </row>
    <row r="47" spans="1:17">
      <c r="A47" s="38"/>
      <c r="B47" s="38" t="s">
        <v>103</v>
      </c>
      <c r="C47" s="38"/>
      <c r="D47" s="38"/>
      <c r="E47" s="38"/>
      <c r="F47" s="38"/>
      <c r="G47" s="38"/>
      <c r="H47" s="38"/>
      <c r="I47" s="38"/>
      <c r="J47" s="38"/>
      <c r="K47" s="38"/>
      <c r="L47" s="38"/>
      <c r="M47" s="38"/>
      <c r="N47" s="38"/>
      <c r="O47" s="40"/>
      <c r="P47" s="40"/>
      <c r="Q47" s="39"/>
    </row>
    <row r="48" spans="1:17">
      <c r="A48" s="38"/>
      <c r="M48" s="38"/>
      <c r="N48" s="38"/>
      <c r="O48" s="40"/>
      <c r="P48" s="40"/>
      <c r="Q48" s="39"/>
    </row>
    <row r="49" spans="1:256">
      <c r="A49" s="11"/>
      <c r="B49" s="139"/>
      <c r="C49" s="140"/>
      <c r="D49" s="139"/>
      <c r="E49" s="11"/>
      <c r="F49" s="11"/>
      <c r="G49" s="11"/>
      <c r="H49" s="11"/>
      <c r="I49" s="11"/>
      <c r="J49" s="11"/>
      <c r="K49" s="139"/>
      <c r="L49" s="11"/>
      <c r="M49" s="11"/>
      <c r="N49" s="11"/>
      <c r="O49" s="11"/>
      <c r="P49" s="11"/>
      <c r="Q49" s="139"/>
      <c r="R49" s="139"/>
      <c r="S49" s="11"/>
      <c r="T49" s="139"/>
      <c r="U49" s="139"/>
      <c r="V49" s="11"/>
      <c r="W49" s="139"/>
      <c r="X49" s="139"/>
      <c r="Y49" s="139"/>
      <c r="Z49" s="139"/>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c r="A50" s="11"/>
      <c r="B50" s="141"/>
      <c r="C50" s="142"/>
      <c r="D50" s="143"/>
      <c r="E50" s="11"/>
      <c r="F50" s="11"/>
      <c r="G50" s="11"/>
      <c r="H50" s="11"/>
      <c r="I50" s="11"/>
      <c r="J50" s="11"/>
      <c r="K50" s="141"/>
      <c r="L50" s="11"/>
      <c r="M50" s="11"/>
      <c r="N50" s="11"/>
      <c r="O50" s="11"/>
      <c r="P50" s="11"/>
      <c r="Q50" s="143"/>
      <c r="R50" s="11"/>
      <c r="S50" s="11"/>
      <c r="T50" s="143"/>
      <c r="U50" s="143"/>
      <c r="V50" s="11"/>
      <c r="W50" s="143"/>
      <c r="X50" s="143"/>
      <c r="Y50" s="143"/>
      <c r="Z50" s="143"/>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c r="B51" s="126"/>
      <c r="C51" s="126"/>
      <c r="D51" s="126"/>
      <c r="F51" s="126"/>
      <c r="G51" s="126"/>
      <c r="H51" s="126"/>
      <c r="I51" s="126"/>
      <c r="J51" s="126"/>
      <c r="K51" s="126"/>
      <c r="L51" s="126"/>
      <c r="M51" s="126"/>
      <c r="N51" s="126"/>
      <c r="O51" s="126"/>
      <c r="P51" s="126"/>
    </row>
    <row r="52" spans="1:256">
      <c r="B52" s="125"/>
      <c r="E52" s="260"/>
      <c r="F52" s="260"/>
      <c r="G52" s="260"/>
      <c r="H52" s="260"/>
      <c r="I52" s="260"/>
      <c r="J52" s="260"/>
      <c r="K52" s="260"/>
    </row>
    <row r="55" spans="1:256" hidden="1"/>
    <row r="56" spans="1:256" hidden="1">
      <c r="B56">
        <v>21</v>
      </c>
      <c r="C56">
        <f>B56/(3*14-B56)</f>
        <v>1</v>
      </c>
    </row>
    <row r="57" spans="1:256" hidden="1">
      <c r="B57">
        <v>22</v>
      </c>
      <c r="C57">
        <f t="shared" ref="C57:C61" si="1">B57/(3*14-B57)</f>
        <v>1.1000000000000001</v>
      </c>
    </row>
    <row r="58" spans="1:256" hidden="1">
      <c r="B58">
        <v>22.5</v>
      </c>
      <c r="C58">
        <f t="shared" si="1"/>
        <v>1.1538461538461537</v>
      </c>
    </row>
    <row r="59" spans="1:256" hidden="1">
      <c r="B59">
        <v>23</v>
      </c>
      <c r="C59">
        <f t="shared" si="1"/>
        <v>1.2105263157894737</v>
      </c>
    </row>
    <row r="60" spans="1:256" hidden="1">
      <c r="B60">
        <v>23.5</v>
      </c>
      <c r="C60">
        <f t="shared" si="1"/>
        <v>1.2702702702702702</v>
      </c>
    </row>
    <row r="61" spans="1:256" hidden="1">
      <c r="B61">
        <v>24</v>
      </c>
      <c r="C61">
        <f t="shared" si="1"/>
        <v>1.3333333333333333</v>
      </c>
    </row>
  </sheetData>
  <mergeCells count="16">
    <mergeCell ref="E52:K52"/>
    <mergeCell ref="C14:D14"/>
    <mergeCell ref="E14:F14"/>
    <mergeCell ref="A4:M4"/>
    <mergeCell ref="A19:G19"/>
    <mergeCell ref="A14:B14"/>
    <mergeCell ref="A15:B15"/>
    <mergeCell ref="A16:B16"/>
    <mergeCell ref="A17:B17"/>
    <mergeCell ref="A3:C3"/>
    <mergeCell ref="J3:Q3"/>
    <mergeCell ref="B18:C18"/>
    <mergeCell ref="A38:A39"/>
    <mergeCell ref="B38:B39"/>
    <mergeCell ref="C38:D38"/>
    <mergeCell ref="E38:F38"/>
  </mergeCells>
  <pageMargins left="0.46" right="0.08" top="0.42" bottom="0.43"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7"/>
  <sheetViews>
    <sheetView topLeftCell="A7" zoomScale="115" zoomScaleNormal="115" workbookViewId="0">
      <selection activeCell="E27" sqref="E27"/>
    </sheetView>
  </sheetViews>
  <sheetFormatPr defaultRowHeight="15"/>
  <cols>
    <col min="1" max="1" width="4.7109375" customWidth="1"/>
    <col min="5" max="5" width="29.7109375" customWidth="1"/>
  </cols>
  <sheetData>
    <row r="1" spans="1:13" s="36" customFormat="1" ht="14.25" customHeight="1">
      <c r="A1" s="14" t="s">
        <v>106</v>
      </c>
      <c r="B1" s="1"/>
      <c r="C1" s="2"/>
      <c r="D1" s="1"/>
      <c r="E1" s="1"/>
      <c r="F1" s="1"/>
      <c r="G1" s="1"/>
      <c r="H1" s="1"/>
      <c r="I1" s="1"/>
      <c r="J1" s="3"/>
      <c r="K1" s="3"/>
      <c r="L1" s="3"/>
      <c r="M1" s="3"/>
    </row>
    <row r="2" spans="1:13" s="36" customFormat="1" ht="12.75" customHeight="1">
      <c r="A2" s="3" t="s">
        <v>0</v>
      </c>
      <c r="B2" s="4"/>
      <c r="C2" s="2"/>
      <c r="D2" s="4"/>
      <c r="E2" s="4"/>
      <c r="F2" s="4"/>
      <c r="G2" s="4"/>
      <c r="H2" s="4"/>
      <c r="I2" s="4"/>
      <c r="J2" s="5"/>
      <c r="K2" s="5"/>
      <c r="L2" s="5"/>
      <c r="M2" s="5"/>
    </row>
    <row r="3" spans="1:13">
      <c r="A3" s="221"/>
      <c r="B3" s="221"/>
      <c r="C3" s="221"/>
      <c r="D3" s="4"/>
      <c r="E3" s="4"/>
      <c r="F3" s="4"/>
      <c r="G3" s="4"/>
      <c r="H3" s="4"/>
      <c r="I3" s="4"/>
      <c r="J3" s="222"/>
      <c r="K3" s="222"/>
      <c r="L3" s="222"/>
      <c r="M3" s="222"/>
    </row>
    <row r="4" spans="1:13" ht="15.75">
      <c r="A4" s="223" t="s">
        <v>1</v>
      </c>
      <c r="B4" s="223"/>
      <c r="C4" s="223"/>
      <c r="D4" s="223"/>
      <c r="E4" s="223"/>
      <c r="F4" s="223"/>
      <c r="G4" s="223"/>
      <c r="H4" s="223"/>
      <c r="I4" s="223"/>
      <c r="J4" s="223"/>
      <c r="K4" s="223"/>
      <c r="L4" s="223"/>
      <c r="M4" s="223"/>
    </row>
    <row r="5" spans="1:13">
      <c r="A5" s="7"/>
      <c r="B5" s="7"/>
      <c r="C5" s="8"/>
      <c r="D5" s="7"/>
      <c r="E5" s="7"/>
      <c r="F5" s="7"/>
      <c r="G5" s="7"/>
      <c r="H5" s="7"/>
      <c r="I5" s="7"/>
      <c r="J5" s="7"/>
      <c r="K5" s="7"/>
      <c r="L5" s="7"/>
      <c r="M5" s="7"/>
    </row>
    <row r="6" spans="1:13" s="36" customFormat="1" ht="12.75">
      <c r="A6" s="9" t="s">
        <v>2</v>
      </c>
      <c r="B6" s="7"/>
      <c r="C6" s="8"/>
      <c r="D6" s="7"/>
      <c r="E6" s="7"/>
      <c r="F6" s="7"/>
      <c r="G6" s="7"/>
      <c r="H6" s="7"/>
      <c r="I6" s="7"/>
      <c r="J6" s="7"/>
      <c r="K6" s="7"/>
      <c r="L6" s="7"/>
      <c r="M6" s="7"/>
    </row>
    <row r="7" spans="1:13">
      <c r="A7" s="11" t="s">
        <v>107</v>
      </c>
      <c r="B7" s="4"/>
      <c r="C7" s="2"/>
      <c r="D7" s="4"/>
      <c r="E7" s="4"/>
      <c r="F7" s="4"/>
      <c r="G7" s="4"/>
      <c r="H7" s="4"/>
      <c r="I7" s="4"/>
      <c r="J7" s="5"/>
      <c r="K7" s="5"/>
      <c r="L7" s="5"/>
      <c r="M7" s="5"/>
    </row>
    <row r="8" spans="1:13" s="36" customFormat="1" ht="12.75">
      <c r="A8" s="11" t="s">
        <v>57</v>
      </c>
      <c r="B8" s="7"/>
      <c r="C8" s="8"/>
      <c r="D8" s="7"/>
      <c r="E8" s="7"/>
      <c r="F8" s="7"/>
      <c r="G8" s="7"/>
      <c r="H8" s="7"/>
      <c r="I8" s="7"/>
      <c r="J8" s="7"/>
      <c r="K8" s="7"/>
      <c r="L8" s="7"/>
      <c r="M8" s="7"/>
    </row>
    <row r="9" spans="1:13" s="36" customFormat="1" ht="12.75">
      <c r="A9" s="11" t="s">
        <v>3</v>
      </c>
      <c r="B9" s="7"/>
      <c r="C9" s="8"/>
      <c r="D9" s="7"/>
      <c r="E9" s="7"/>
      <c r="F9" s="7"/>
      <c r="G9" s="7"/>
      <c r="H9" s="7"/>
      <c r="I9" s="7"/>
      <c r="J9" s="7"/>
      <c r="K9" s="7"/>
      <c r="L9" s="7"/>
      <c r="M9" s="7"/>
    </row>
    <row r="10" spans="1:13" s="36" customFormat="1" ht="12.75">
      <c r="A10" s="13" t="s">
        <v>4</v>
      </c>
      <c r="B10" s="7"/>
      <c r="C10" s="8"/>
      <c r="D10" s="7"/>
      <c r="E10" s="7"/>
      <c r="F10" s="7"/>
      <c r="G10" s="7"/>
      <c r="H10" s="7"/>
      <c r="I10" s="7"/>
      <c r="J10" s="7"/>
      <c r="K10" s="7"/>
      <c r="L10" s="7"/>
      <c r="M10" s="7"/>
    </row>
    <row r="11" spans="1:13">
      <c r="A11" s="59" t="s">
        <v>23</v>
      </c>
      <c r="B11" s="4"/>
      <c r="C11" s="2"/>
      <c r="D11" s="4"/>
      <c r="E11" s="4"/>
      <c r="F11" s="4"/>
      <c r="G11" s="4"/>
      <c r="H11" s="4"/>
      <c r="I11" s="4"/>
      <c r="J11" s="5"/>
      <c r="K11" s="5"/>
      <c r="L11" s="5"/>
      <c r="M11" s="5"/>
    </row>
    <row r="12" spans="1:13" ht="9.75" customHeight="1">
      <c r="A12" s="59"/>
      <c r="B12" s="4"/>
      <c r="C12" s="2"/>
      <c r="D12" s="4"/>
      <c r="E12" s="4"/>
      <c r="F12" s="4"/>
      <c r="G12" s="4"/>
      <c r="H12" s="4"/>
      <c r="I12" s="4"/>
      <c r="J12" s="5"/>
      <c r="K12" s="5"/>
      <c r="L12" s="5"/>
      <c r="M12" s="5"/>
    </row>
    <row r="13" spans="1:13" ht="15.75">
      <c r="A13" s="264" t="s">
        <v>145</v>
      </c>
      <c r="B13" s="264"/>
      <c r="C13" s="264"/>
      <c r="D13" s="264"/>
      <c r="E13" s="264"/>
      <c r="F13" s="264"/>
      <c r="G13" s="264"/>
      <c r="H13" s="264"/>
      <c r="I13" s="264"/>
      <c r="J13" s="264"/>
      <c r="K13" s="264"/>
      <c r="L13" s="264"/>
      <c r="M13" s="264"/>
    </row>
    <row r="14" spans="1:13" ht="10.5" customHeight="1"/>
    <row r="15" spans="1:13">
      <c r="A15" s="59" t="s">
        <v>146</v>
      </c>
    </row>
    <row r="16" spans="1:13" ht="14.1" customHeight="1">
      <c r="A16" s="219" t="s">
        <v>150</v>
      </c>
      <c r="B16" s="219" t="s">
        <v>169</v>
      </c>
    </row>
    <row r="17" spans="1:2" ht="14.1" customHeight="1">
      <c r="A17" s="219" t="s">
        <v>151</v>
      </c>
      <c r="B17" s="219" t="s">
        <v>154</v>
      </c>
    </row>
    <row r="18" spans="1:2" ht="14.1" customHeight="1">
      <c r="A18" s="219" t="s">
        <v>152</v>
      </c>
      <c r="B18" s="219" t="s">
        <v>164</v>
      </c>
    </row>
    <row r="19" spans="1:2" ht="14.1" customHeight="1">
      <c r="A19" s="219" t="s">
        <v>153</v>
      </c>
      <c r="B19" s="219" t="s">
        <v>166</v>
      </c>
    </row>
    <row r="20" spans="1:2" ht="14.1" customHeight="1">
      <c r="A20" s="219" t="s">
        <v>155</v>
      </c>
      <c r="B20" s="219" t="s">
        <v>171</v>
      </c>
    </row>
    <row r="21" spans="1:2" ht="14.1" customHeight="1">
      <c r="A21" s="219" t="s">
        <v>156</v>
      </c>
      <c r="B21" s="219" t="s">
        <v>168</v>
      </c>
    </row>
    <row r="22" spans="1:2" ht="14.1" customHeight="1">
      <c r="A22" s="219" t="s">
        <v>157</v>
      </c>
      <c r="B22" s="219" t="s">
        <v>165</v>
      </c>
    </row>
    <row r="23" spans="1:2" ht="14.1" customHeight="1">
      <c r="A23" s="219" t="s">
        <v>158</v>
      </c>
      <c r="B23" s="219" t="s">
        <v>163</v>
      </c>
    </row>
    <row r="24" spans="1:2" ht="14.1" customHeight="1">
      <c r="A24" s="219" t="s">
        <v>159</v>
      </c>
      <c r="B24" s="219" t="s">
        <v>170</v>
      </c>
    </row>
    <row r="25" spans="1:2" ht="14.1" customHeight="1">
      <c r="A25" s="219" t="s">
        <v>160</v>
      </c>
      <c r="B25" s="219" t="s">
        <v>177</v>
      </c>
    </row>
    <row r="26" spans="1:2" ht="14.1" customHeight="1">
      <c r="A26" s="219" t="s">
        <v>161</v>
      </c>
      <c r="B26" s="219" t="s">
        <v>178</v>
      </c>
    </row>
    <row r="27" spans="1:2" ht="14.1" customHeight="1">
      <c r="A27" s="219" t="s">
        <v>162</v>
      </c>
      <c r="B27" s="219" t="s">
        <v>167</v>
      </c>
    </row>
    <row r="28" spans="1:2">
      <c r="A28" s="180"/>
    </row>
    <row r="29" spans="1:2">
      <c r="A29" s="59" t="s">
        <v>147</v>
      </c>
    </row>
    <row r="30" spans="1:2" ht="14.1" customHeight="1">
      <c r="A30" s="220" t="s">
        <v>148</v>
      </c>
      <c r="B30" s="219" t="s">
        <v>174</v>
      </c>
    </row>
    <row r="31" spans="1:2" ht="14.1" customHeight="1">
      <c r="A31" s="220" t="s">
        <v>149</v>
      </c>
      <c r="B31" s="219" t="s">
        <v>173</v>
      </c>
    </row>
    <row r="32" spans="1:2" ht="14.1" customHeight="1">
      <c r="A32" s="220" t="s">
        <v>172</v>
      </c>
      <c r="B32" s="219" t="s">
        <v>175</v>
      </c>
    </row>
    <row r="33" spans="1:13" ht="14.1" customHeight="1">
      <c r="A33" s="220" t="s">
        <v>179</v>
      </c>
      <c r="B33" s="219" t="s">
        <v>176</v>
      </c>
    </row>
    <row r="34" spans="1:13" ht="14.1" customHeight="1">
      <c r="A34" s="220"/>
      <c r="B34" s="219"/>
    </row>
    <row r="36" spans="1:13">
      <c r="A36" s="38"/>
      <c r="B36" s="38" t="s">
        <v>22</v>
      </c>
      <c r="C36" s="38"/>
      <c r="D36" s="38"/>
      <c r="E36" s="38"/>
      <c r="F36" s="38"/>
      <c r="G36" s="38"/>
      <c r="H36" s="38"/>
      <c r="I36" s="38"/>
      <c r="J36" s="38"/>
      <c r="K36" s="38"/>
      <c r="L36" s="38"/>
      <c r="M36" s="38"/>
    </row>
    <row r="37" spans="1:13">
      <c r="A37" s="38"/>
      <c r="B37" s="38" t="s">
        <v>103</v>
      </c>
      <c r="C37" s="38"/>
      <c r="D37" s="38"/>
      <c r="E37" s="38"/>
      <c r="F37" s="38"/>
      <c r="G37" s="38"/>
      <c r="H37" s="38"/>
      <c r="I37" s="38"/>
      <c r="J37" s="38"/>
      <c r="K37" s="38"/>
      <c r="L37" s="38"/>
      <c r="M37" s="38"/>
    </row>
  </sheetData>
  <mergeCells count="4">
    <mergeCell ref="A3:C3"/>
    <mergeCell ref="J3:M3"/>
    <mergeCell ref="A4:M4"/>
    <mergeCell ref="A13:M13"/>
  </mergeCells>
  <phoneticPr fontId="31" type="noConversion"/>
  <pageMargins left="0.38" right="0.02" top="0.49" bottom="0.18" header="0.3" footer="0.1"/>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topLeftCell="A18" zoomScale="115" zoomScaleNormal="115" workbookViewId="0">
      <selection activeCell="B33" sqref="B33"/>
    </sheetView>
  </sheetViews>
  <sheetFormatPr defaultRowHeight="15"/>
  <cols>
    <col min="1" max="1" width="3.5703125" customWidth="1"/>
    <col min="2" max="2" width="22.140625" customWidth="1"/>
    <col min="3" max="18" width="5.5703125" customWidth="1"/>
    <col min="19" max="19" width="7" customWidth="1"/>
  </cols>
  <sheetData>
    <row r="1" spans="1:20" s="36" customFormat="1" ht="14.25" customHeight="1">
      <c r="A1" s="14" t="s">
        <v>106</v>
      </c>
      <c r="B1" s="1"/>
      <c r="C1" s="2"/>
      <c r="D1" s="1"/>
      <c r="E1" s="1"/>
      <c r="F1" s="1"/>
      <c r="G1" s="1"/>
      <c r="H1" s="1"/>
      <c r="I1" s="1"/>
      <c r="J1" s="3"/>
      <c r="K1" s="3"/>
      <c r="L1" s="3"/>
      <c r="M1" s="3"/>
      <c r="N1" s="3"/>
      <c r="O1" s="1"/>
      <c r="P1" s="3"/>
      <c r="Q1" s="3"/>
    </row>
    <row r="2" spans="1:20" s="36" customFormat="1" ht="12.75" customHeight="1">
      <c r="A2" s="3" t="s">
        <v>0</v>
      </c>
      <c r="B2" s="4"/>
      <c r="C2" s="2"/>
      <c r="D2" s="4"/>
      <c r="E2" s="4"/>
      <c r="F2" s="4"/>
      <c r="G2" s="4"/>
      <c r="H2" s="4"/>
      <c r="I2" s="4"/>
      <c r="J2" s="5"/>
      <c r="K2" s="5"/>
      <c r="L2" s="5"/>
      <c r="M2" s="5"/>
      <c r="N2" s="6"/>
      <c r="O2" s="4"/>
      <c r="P2" s="5"/>
      <c r="Q2" s="5"/>
    </row>
    <row r="3" spans="1:20" s="36" customFormat="1" ht="12.75">
      <c r="A3" s="9" t="s">
        <v>2</v>
      </c>
      <c r="B3" s="7"/>
      <c r="C3" s="8"/>
      <c r="D3" s="7"/>
      <c r="E3" s="7"/>
      <c r="F3" s="7"/>
      <c r="G3" s="7"/>
      <c r="H3" s="7"/>
      <c r="I3" s="7"/>
      <c r="J3" s="7"/>
      <c r="K3" s="7"/>
      <c r="L3" s="7"/>
      <c r="M3" s="7"/>
      <c r="N3" s="7"/>
      <c r="O3" s="7"/>
      <c r="P3" s="7"/>
      <c r="Q3" s="7"/>
    </row>
    <row r="4" spans="1:20">
      <c r="A4" s="11" t="s">
        <v>107</v>
      </c>
      <c r="B4" s="4"/>
      <c r="C4" s="2"/>
      <c r="D4" s="4"/>
      <c r="E4" s="4"/>
      <c r="F4" s="4"/>
      <c r="G4" s="4"/>
      <c r="H4" s="4"/>
      <c r="I4" s="4"/>
      <c r="J4" s="5"/>
      <c r="K4" s="5"/>
      <c r="L4" s="5"/>
      <c r="M4" s="5"/>
      <c r="N4" s="6"/>
      <c r="O4" s="4"/>
      <c r="P4" s="5"/>
      <c r="Q4" s="5"/>
      <c r="S4" s="76"/>
    </row>
    <row r="5" spans="1:20" s="36" customFormat="1" ht="12.75">
      <c r="A5" s="11" t="s">
        <v>57</v>
      </c>
      <c r="B5" s="7"/>
      <c r="C5" s="8"/>
      <c r="D5" s="7"/>
      <c r="E5" s="7"/>
      <c r="F5" s="7"/>
      <c r="G5" s="7"/>
      <c r="H5" s="7"/>
      <c r="I5" s="7"/>
      <c r="J5" s="7"/>
      <c r="K5" s="7"/>
      <c r="L5" s="7"/>
      <c r="M5" s="7"/>
      <c r="N5" s="7"/>
      <c r="O5" s="7"/>
      <c r="P5" s="7"/>
      <c r="Q5" s="7"/>
    </row>
    <row r="6" spans="1:20" s="36" customFormat="1" ht="12.75">
      <c r="A6" s="11" t="s">
        <v>3</v>
      </c>
      <c r="B6" s="7"/>
      <c r="C6" s="8"/>
      <c r="D6" s="7"/>
      <c r="E6" s="7"/>
      <c r="F6" s="7"/>
      <c r="G6" s="7"/>
      <c r="H6" s="7"/>
      <c r="I6" s="7"/>
      <c r="J6" s="7"/>
      <c r="K6" s="7"/>
      <c r="L6" s="7"/>
      <c r="M6" s="7"/>
      <c r="N6" s="7"/>
      <c r="O6" s="7"/>
      <c r="P6" s="7"/>
      <c r="Q6" s="7"/>
    </row>
    <row r="7" spans="1:20" s="36" customFormat="1" ht="12.75">
      <c r="A7" s="13" t="s">
        <v>4</v>
      </c>
      <c r="B7" s="7"/>
      <c r="C7" s="8"/>
      <c r="D7" s="7"/>
      <c r="E7" s="7"/>
      <c r="F7" s="7"/>
      <c r="G7" s="7"/>
      <c r="H7" s="7"/>
      <c r="I7" s="7"/>
      <c r="J7" s="7"/>
      <c r="K7" s="7"/>
      <c r="L7" s="7"/>
      <c r="M7" s="7"/>
      <c r="N7" s="7"/>
      <c r="O7" s="7"/>
      <c r="P7" s="7"/>
      <c r="Q7" s="7"/>
    </row>
    <row r="8" spans="1:20">
      <c r="A8" s="59" t="s">
        <v>23</v>
      </c>
      <c r="B8" s="4"/>
      <c r="C8" s="2"/>
      <c r="D8" s="4"/>
      <c r="E8" s="4"/>
      <c r="F8" s="4"/>
      <c r="G8" s="4"/>
      <c r="H8" s="4"/>
      <c r="I8" s="4"/>
      <c r="J8" s="5"/>
      <c r="K8" s="5"/>
      <c r="L8" s="5"/>
      <c r="M8" s="5"/>
      <c r="N8" s="6"/>
      <c r="O8" s="4"/>
      <c r="P8" s="5"/>
      <c r="Q8" s="5"/>
      <c r="S8" s="76"/>
    </row>
    <row r="9" spans="1:20">
      <c r="A9" s="221"/>
      <c r="B9" s="221"/>
      <c r="C9" s="221"/>
      <c r="D9" s="4"/>
      <c r="E9" s="4"/>
      <c r="F9" s="4"/>
      <c r="G9" s="4"/>
      <c r="H9" s="4"/>
      <c r="I9" s="4"/>
      <c r="J9" s="222"/>
      <c r="K9" s="222"/>
      <c r="L9" s="222"/>
      <c r="M9" s="222"/>
      <c r="N9" s="222"/>
      <c r="O9" s="222"/>
      <c r="P9" s="222"/>
      <c r="Q9" s="222"/>
      <c r="S9" s="76"/>
    </row>
    <row r="10" spans="1:20" ht="15.75">
      <c r="A10" s="223" t="s">
        <v>113</v>
      </c>
      <c r="B10" s="223"/>
      <c r="C10" s="223"/>
      <c r="D10" s="223"/>
      <c r="E10" s="223"/>
      <c r="F10" s="223"/>
      <c r="G10" s="223"/>
      <c r="H10" s="223"/>
      <c r="I10" s="223"/>
      <c r="J10" s="223"/>
      <c r="K10" s="223"/>
      <c r="L10" s="223"/>
      <c r="M10" s="223"/>
      <c r="N10" s="223"/>
      <c r="O10" s="223"/>
      <c r="P10" s="223"/>
      <c r="Q10" s="223"/>
      <c r="R10" s="223"/>
      <c r="S10" s="223"/>
    </row>
    <row r="11" spans="1:20">
      <c r="A11" s="7"/>
      <c r="B11" s="7"/>
      <c r="C11" s="8"/>
      <c r="D11" s="7"/>
      <c r="E11" s="7"/>
      <c r="F11" s="7"/>
      <c r="G11" s="7"/>
      <c r="H11" s="7"/>
      <c r="I11" s="7"/>
      <c r="J11" s="7"/>
      <c r="K11" s="7"/>
      <c r="L11" s="7"/>
      <c r="M11" s="7"/>
      <c r="N11" s="7"/>
      <c r="O11" s="7"/>
      <c r="P11" s="7"/>
      <c r="Q11" s="7"/>
      <c r="S11" s="76"/>
    </row>
    <row r="12" spans="1:20" ht="20.25" customHeight="1">
      <c r="A12" s="265" t="s">
        <v>21</v>
      </c>
      <c r="B12" s="265" t="s">
        <v>114</v>
      </c>
      <c r="C12" s="268" t="s">
        <v>115</v>
      </c>
      <c r="D12" s="268"/>
      <c r="E12" s="268"/>
      <c r="F12" s="268"/>
      <c r="G12" s="268"/>
      <c r="H12" s="268"/>
      <c r="I12" s="268"/>
      <c r="J12" s="268"/>
      <c r="K12" s="268"/>
      <c r="L12" s="268"/>
      <c r="M12" s="268"/>
      <c r="N12" s="268"/>
      <c r="O12" s="268"/>
      <c r="P12" s="268"/>
      <c r="Q12" s="268"/>
      <c r="R12" s="268"/>
      <c r="S12" s="265" t="s">
        <v>116</v>
      </c>
    </row>
    <row r="13" spans="1:20">
      <c r="A13" s="266"/>
      <c r="B13" s="266"/>
      <c r="C13" s="181" t="s">
        <v>150</v>
      </c>
      <c r="D13" s="181" t="s">
        <v>151</v>
      </c>
      <c r="E13" s="181" t="s">
        <v>152</v>
      </c>
      <c r="F13" s="181" t="s">
        <v>153</v>
      </c>
      <c r="G13" s="181" t="s">
        <v>155</v>
      </c>
      <c r="H13" s="181" t="s">
        <v>156</v>
      </c>
      <c r="I13" s="181" t="s">
        <v>157</v>
      </c>
      <c r="J13" s="181" t="s">
        <v>158</v>
      </c>
      <c r="K13" s="181" t="s">
        <v>159</v>
      </c>
      <c r="L13" s="181" t="s">
        <v>160</v>
      </c>
      <c r="M13" s="181" t="s">
        <v>161</v>
      </c>
      <c r="N13" s="181" t="s">
        <v>162</v>
      </c>
      <c r="O13" s="181" t="s">
        <v>148</v>
      </c>
      <c r="P13" s="181" t="s">
        <v>149</v>
      </c>
      <c r="Q13" s="181" t="s">
        <v>172</v>
      </c>
      <c r="R13" s="181" t="s">
        <v>179</v>
      </c>
      <c r="S13" s="266"/>
    </row>
    <row r="14" spans="1:20" ht="92.25" customHeight="1">
      <c r="A14" s="267"/>
      <c r="B14" s="267"/>
      <c r="C14" s="182" t="s">
        <v>169</v>
      </c>
      <c r="D14" s="182" t="s">
        <v>154</v>
      </c>
      <c r="E14" s="182" t="s">
        <v>164</v>
      </c>
      <c r="F14" s="182" t="s">
        <v>166</v>
      </c>
      <c r="G14" s="182" t="s">
        <v>171</v>
      </c>
      <c r="H14" s="182" t="s">
        <v>168</v>
      </c>
      <c r="I14" s="182" t="s">
        <v>165</v>
      </c>
      <c r="J14" s="182" t="s">
        <v>163</v>
      </c>
      <c r="K14" s="182" t="s">
        <v>170</v>
      </c>
      <c r="L14" s="182" t="s">
        <v>177</v>
      </c>
      <c r="M14" s="182" t="s">
        <v>178</v>
      </c>
      <c r="N14" s="182" t="s">
        <v>167</v>
      </c>
      <c r="O14" s="182" t="s">
        <v>174</v>
      </c>
      <c r="P14" s="182" t="s">
        <v>173</v>
      </c>
      <c r="Q14" s="182" t="s">
        <v>175</v>
      </c>
      <c r="R14" s="182" t="s">
        <v>176</v>
      </c>
      <c r="S14" s="267"/>
    </row>
    <row r="15" spans="1:20" ht="15.75" customHeight="1">
      <c r="A15" s="188" t="s">
        <v>8</v>
      </c>
      <c r="B15" s="189"/>
      <c r="C15" s="189"/>
      <c r="D15" s="189"/>
      <c r="E15" s="189"/>
      <c r="F15" s="189"/>
      <c r="G15" s="189"/>
      <c r="H15" s="189"/>
      <c r="I15" s="189"/>
      <c r="J15" s="189"/>
      <c r="K15" s="189"/>
      <c r="L15" s="189"/>
      <c r="M15" s="189"/>
      <c r="N15" s="189"/>
      <c r="O15" s="189"/>
      <c r="P15" s="189"/>
      <c r="Q15" s="189"/>
      <c r="R15" s="189"/>
      <c r="S15" s="190"/>
    </row>
    <row r="16" spans="1:20" ht="27.95" customHeight="1">
      <c r="A16" s="184">
        <v>1</v>
      </c>
      <c r="B16" s="183" t="s">
        <v>60</v>
      </c>
      <c r="C16" s="184"/>
      <c r="D16" s="184"/>
      <c r="E16" s="184"/>
      <c r="F16" s="184">
        <v>1</v>
      </c>
      <c r="G16" s="184">
        <v>2</v>
      </c>
      <c r="H16" s="184">
        <v>1</v>
      </c>
      <c r="I16" s="184"/>
      <c r="J16" s="184"/>
      <c r="K16" s="184"/>
      <c r="L16" s="184"/>
      <c r="M16" s="184"/>
      <c r="N16" s="184"/>
      <c r="O16" s="184"/>
      <c r="P16" s="184"/>
      <c r="Q16" s="184">
        <v>1</v>
      </c>
      <c r="R16" s="184"/>
      <c r="S16" s="166">
        <v>5</v>
      </c>
      <c r="T16" s="191">
        <f t="shared" ref="T16:T26" si="0">S16-SUM(C16:R16)</f>
        <v>0</v>
      </c>
    </row>
    <row r="17" spans="1:20" ht="15.95" customHeight="1">
      <c r="A17" s="184">
        <v>2</v>
      </c>
      <c r="B17" s="183" t="s">
        <v>32</v>
      </c>
      <c r="C17" s="184"/>
      <c r="D17" s="184">
        <v>1</v>
      </c>
      <c r="E17" s="184"/>
      <c r="F17" s="184">
        <v>1</v>
      </c>
      <c r="G17" s="184">
        <v>2</v>
      </c>
      <c r="H17" s="184">
        <v>1</v>
      </c>
      <c r="I17" s="184"/>
      <c r="J17" s="184"/>
      <c r="K17" s="184"/>
      <c r="L17" s="184"/>
      <c r="M17" s="184"/>
      <c r="N17" s="184"/>
      <c r="O17" s="184">
        <v>1</v>
      </c>
      <c r="P17" s="184"/>
      <c r="Q17" s="184"/>
      <c r="R17" s="184"/>
      <c r="S17" s="166">
        <v>6</v>
      </c>
      <c r="T17" s="191">
        <f t="shared" si="0"/>
        <v>0</v>
      </c>
    </row>
    <row r="18" spans="1:20" ht="27.95" customHeight="1">
      <c r="A18" s="184">
        <v>3</v>
      </c>
      <c r="B18" s="183" t="s">
        <v>31</v>
      </c>
      <c r="C18" s="184"/>
      <c r="D18" s="184">
        <v>1</v>
      </c>
      <c r="E18" s="184">
        <v>1</v>
      </c>
      <c r="F18" s="184">
        <v>2</v>
      </c>
      <c r="G18" s="184"/>
      <c r="H18" s="184"/>
      <c r="I18" s="184"/>
      <c r="J18" s="184"/>
      <c r="K18" s="184"/>
      <c r="L18" s="184"/>
      <c r="M18" s="184"/>
      <c r="N18" s="184">
        <v>1</v>
      </c>
      <c r="O18" s="184">
        <v>1</v>
      </c>
      <c r="P18" s="184"/>
      <c r="Q18" s="184"/>
      <c r="R18" s="184"/>
      <c r="S18" s="166">
        <v>6</v>
      </c>
      <c r="T18" s="191">
        <f t="shared" si="0"/>
        <v>0</v>
      </c>
    </row>
    <row r="19" spans="1:20" ht="27.95" customHeight="1">
      <c r="A19" s="184">
        <v>4</v>
      </c>
      <c r="B19" s="183" t="s">
        <v>210</v>
      </c>
      <c r="C19" s="184"/>
      <c r="D19" s="184"/>
      <c r="E19" s="184"/>
      <c r="F19" s="184">
        <v>1</v>
      </c>
      <c r="G19" s="184">
        <v>1</v>
      </c>
      <c r="H19" s="184">
        <v>2</v>
      </c>
      <c r="I19" s="184">
        <v>1</v>
      </c>
      <c r="J19" s="184">
        <v>1</v>
      </c>
      <c r="K19" s="184"/>
      <c r="L19" s="184"/>
      <c r="M19" s="184"/>
      <c r="N19" s="184"/>
      <c r="O19" s="184"/>
      <c r="P19" s="184"/>
      <c r="Q19" s="184"/>
      <c r="R19" s="184"/>
      <c r="S19" s="166">
        <v>6</v>
      </c>
      <c r="T19" s="191">
        <f t="shared" si="0"/>
        <v>0</v>
      </c>
    </row>
    <row r="20" spans="1:20" ht="27.95" customHeight="1">
      <c r="A20" s="184">
        <v>5</v>
      </c>
      <c r="B20" s="183" t="s">
        <v>33</v>
      </c>
      <c r="C20" s="184"/>
      <c r="D20" s="184"/>
      <c r="E20" s="184"/>
      <c r="F20" s="184"/>
      <c r="G20" s="184"/>
      <c r="H20" s="184"/>
      <c r="I20" s="184">
        <v>1</v>
      </c>
      <c r="J20" s="184"/>
      <c r="K20" s="184">
        <v>1</v>
      </c>
      <c r="L20" s="184">
        <v>1</v>
      </c>
      <c r="M20" s="184">
        <v>1</v>
      </c>
      <c r="N20" s="184"/>
      <c r="O20" s="184"/>
      <c r="P20" s="184"/>
      <c r="Q20" s="184"/>
      <c r="R20" s="184"/>
      <c r="S20" s="166">
        <v>4</v>
      </c>
      <c r="T20" s="191">
        <f t="shared" si="0"/>
        <v>0</v>
      </c>
    </row>
    <row r="21" spans="1:20" ht="15.95" customHeight="1">
      <c r="A21" s="184">
        <v>6</v>
      </c>
      <c r="B21" s="183" t="s">
        <v>29</v>
      </c>
      <c r="C21" s="184"/>
      <c r="D21" s="184"/>
      <c r="E21" s="184"/>
      <c r="F21" s="184"/>
      <c r="G21" s="184"/>
      <c r="H21" s="184"/>
      <c r="I21" s="184"/>
      <c r="J21" s="184"/>
      <c r="K21" s="184"/>
      <c r="L21" s="184"/>
      <c r="M21" s="184">
        <v>1</v>
      </c>
      <c r="N21" s="184"/>
      <c r="O21" s="184"/>
      <c r="P21" s="184">
        <v>1</v>
      </c>
      <c r="Q21" s="184">
        <v>1</v>
      </c>
      <c r="R21" s="184"/>
      <c r="S21" s="166">
        <v>3</v>
      </c>
      <c r="T21" s="191">
        <f t="shared" si="0"/>
        <v>0</v>
      </c>
    </row>
    <row r="22" spans="1:20" ht="27.95" customHeight="1">
      <c r="A22" s="184">
        <v>7</v>
      </c>
      <c r="B22" s="183" t="s">
        <v>24</v>
      </c>
      <c r="C22" s="184">
        <v>1</v>
      </c>
      <c r="D22" s="184">
        <v>1</v>
      </c>
      <c r="E22" s="184">
        <v>1</v>
      </c>
      <c r="F22" s="184"/>
      <c r="G22" s="184"/>
      <c r="H22" s="184"/>
      <c r="I22" s="184"/>
      <c r="J22" s="184"/>
      <c r="K22" s="184">
        <v>1</v>
      </c>
      <c r="L22" s="184">
        <v>1</v>
      </c>
      <c r="M22" s="184"/>
      <c r="N22" s="184"/>
      <c r="O22" s="184"/>
      <c r="P22" s="184"/>
      <c r="Q22" s="184"/>
      <c r="R22" s="184">
        <v>1</v>
      </c>
      <c r="S22" s="166">
        <v>6</v>
      </c>
      <c r="T22" s="191">
        <f t="shared" si="0"/>
        <v>0</v>
      </c>
    </row>
    <row r="23" spans="1:20" ht="27.95" customHeight="1">
      <c r="A23" s="184">
        <v>8</v>
      </c>
      <c r="B23" s="183" t="s">
        <v>26</v>
      </c>
      <c r="C23" s="184">
        <v>1</v>
      </c>
      <c r="D23" s="184">
        <v>1</v>
      </c>
      <c r="E23" s="184">
        <v>1</v>
      </c>
      <c r="F23" s="184"/>
      <c r="G23" s="184"/>
      <c r="H23" s="184"/>
      <c r="I23" s="184"/>
      <c r="J23" s="184"/>
      <c r="K23" s="184">
        <v>1</v>
      </c>
      <c r="L23" s="184">
        <v>1</v>
      </c>
      <c r="M23" s="184"/>
      <c r="N23" s="184"/>
      <c r="O23" s="184"/>
      <c r="P23" s="184"/>
      <c r="Q23" s="184"/>
      <c r="R23" s="184">
        <v>1</v>
      </c>
      <c r="S23" s="166">
        <v>6</v>
      </c>
      <c r="T23" s="191">
        <f t="shared" si="0"/>
        <v>0</v>
      </c>
    </row>
    <row r="24" spans="1:20" ht="27.95" customHeight="1">
      <c r="A24" s="184">
        <v>9</v>
      </c>
      <c r="B24" s="183" t="s">
        <v>27</v>
      </c>
      <c r="C24" s="184">
        <v>1</v>
      </c>
      <c r="D24" s="184">
        <v>1</v>
      </c>
      <c r="E24" s="184">
        <v>1</v>
      </c>
      <c r="F24" s="184"/>
      <c r="G24" s="184"/>
      <c r="H24" s="184"/>
      <c r="I24" s="184"/>
      <c r="J24" s="184">
        <v>1</v>
      </c>
      <c r="K24" s="184"/>
      <c r="L24" s="184"/>
      <c r="M24" s="184"/>
      <c r="N24" s="184">
        <v>1</v>
      </c>
      <c r="O24" s="184">
        <v>1</v>
      </c>
      <c r="P24" s="184"/>
      <c r="Q24" s="184"/>
      <c r="R24" s="184"/>
      <c r="S24" s="166">
        <v>6</v>
      </c>
      <c r="T24" s="191">
        <f t="shared" si="0"/>
        <v>0</v>
      </c>
    </row>
    <row r="25" spans="1:20" ht="27.95" customHeight="1">
      <c r="A25" s="184">
        <v>10</v>
      </c>
      <c r="B25" s="183" t="s">
        <v>25</v>
      </c>
      <c r="C25" s="184">
        <v>1</v>
      </c>
      <c r="D25" s="184">
        <v>1</v>
      </c>
      <c r="E25" s="184">
        <v>1</v>
      </c>
      <c r="F25" s="184">
        <v>1</v>
      </c>
      <c r="G25" s="184"/>
      <c r="H25" s="184"/>
      <c r="I25" s="184"/>
      <c r="J25" s="184"/>
      <c r="K25" s="184"/>
      <c r="L25" s="184"/>
      <c r="M25" s="184"/>
      <c r="N25" s="184">
        <v>1</v>
      </c>
      <c r="O25" s="184">
        <v>1</v>
      </c>
      <c r="P25" s="184"/>
      <c r="Q25" s="184"/>
      <c r="R25" s="184"/>
      <c r="S25" s="166">
        <v>6</v>
      </c>
      <c r="T25" s="191">
        <f t="shared" si="0"/>
        <v>0</v>
      </c>
    </row>
    <row r="26" spans="1:20" ht="27.95" customHeight="1">
      <c r="A26" s="184">
        <v>11</v>
      </c>
      <c r="B26" s="183" t="s">
        <v>28</v>
      </c>
      <c r="C26" s="184">
        <v>1</v>
      </c>
      <c r="D26" s="184"/>
      <c r="E26" s="184">
        <v>1</v>
      </c>
      <c r="F26" s="184"/>
      <c r="G26" s="184"/>
      <c r="H26" s="184"/>
      <c r="I26" s="184">
        <v>1</v>
      </c>
      <c r="J26" s="184"/>
      <c r="K26" s="184">
        <v>1</v>
      </c>
      <c r="L26" s="184"/>
      <c r="M26" s="184"/>
      <c r="N26" s="184"/>
      <c r="O26" s="184"/>
      <c r="P26" s="184"/>
      <c r="Q26" s="184">
        <v>1</v>
      </c>
      <c r="R26" s="184">
        <v>1</v>
      </c>
      <c r="S26" s="166">
        <v>6</v>
      </c>
      <c r="T26" s="191">
        <f t="shared" si="0"/>
        <v>0</v>
      </c>
    </row>
    <row r="27" spans="1:20" ht="15.75" customHeight="1">
      <c r="A27" s="188" t="s">
        <v>43</v>
      </c>
      <c r="B27" s="189"/>
      <c r="C27" s="192"/>
      <c r="D27" s="192"/>
      <c r="E27" s="192"/>
      <c r="F27" s="192"/>
      <c r="G27" s="192"/>
      <c r="H27" s="192"/>
      <c r="I27" s="192"/>
      <c r="J27" s="192"/>
      <c r="K27" s="192"/>
      <c r="L27" s="192"/>
      <c r="M27" s="192"/>
      <c r="N27" s="192"/>
      <c r="O27" s="192"/>
      <c r="P27" s="192"/>
      <c r="Q27" s="192"/>
      <c r="R27" s="192"/>
      <c r="S27" s="190"/>
    </row>
    <row r="28" spans="1:20" ht="15.95" customHeight="1">
      <c r="A28" s="184">
        <v>12</v>
      </c>
      <c r="B28" s="185" t="s">
        <v>214</v>
      </c>
      <c r="C28" s="184">
        <v>1</v>
      </c>
      <c r="D28" s="184">
        <v>1</v>
      </c>
      <c r="E28" s="184">
        <v>1</v>
      </c>
      <c r="F28" s="184">
        <v>1</v>
      </c>
      <c r="G28" s="184"/>
      <c r="H28" s="184"/>
      <c r="I28" s="184"/>
      <c r="J28" s="184"/>
      <c r="K28" s="184"/>
      <c r="L28" s="184"/>
      <c r="M28" s="184"/>
      <c r="N28" s="184"/>
      <c r="O28" s="184">
        <v>1</v>
      </c>
      <c r="P28" s="184"/>
      <c r="Q28" s="184"/>
      <c r="R28" s="184"/>
      <c r="S28" s="166">
        <v>5</v>
      </c>
      <c r="T28" s="191">
        <f t="shared" ref="T28:T35" si="1">S28-SUM(C28:R28)</f>
        <v>0</v>
      </c>
    </row>
    <row r="29" spans="1:20" ht="39.75" customHeight="1">
      <c r="A29" s="184">
        <v>13</v>
      </c>
      <c r="B29" s="185" t="s">
        <v>92</v>
      </c>
      <c r="C29" s="184">
        <v>1</v>
      </c>
      <c r="D29" s="184">
        <v>1</v>
      </c>
      <c r="E29" s="184"/>
      <c r="F29" s="184">
        <v>1</v>
      </c>
      <c r="G29" s="184"/>
      <c r="H29" s="184"/>
      <c r="I29" s="184"/>
      <c r="J29" s="184"/>
      <c r="K29" s="184"/>
      <c r="L29" s="184"/>
      <c r="M29" s="184"/>
      <c r="N29" s="184"/>
      <c r="O29" s="184"/>
      <c r="P29" s="184"/>
      <c r="Q29" s="184">
        <v>1</v>
      </c>
      <c r="R29" s="184">
        <v>1</v>
      </c>
      <c r="S29" s="166">
        <v>5</v>
      </c>
      <c r="T29" s="191">
        <f t="shared" si="1"/>
        <v>0</v>
      </c>
    </row>
    <row r="30" spans="1:20" ht="15.95" customHeight="1">
      <c r="A30" s="184">
        <v>14</v>
      </c>
      <c r="B30" s="185" t="s">
        <v>215</v>
      </c>
      <c r="C30" s="184">
        <v>1</v>
      </c>
      <c r="D30" s="184"/>
      <c r="E30" s="184">
        <v>1</v>
      </c>
      <c r="F30" s="184">
        <v>1</v>
      </c>
      <c r="G30" s="184"/>
      <c r="H30" s="184"/>
      <c r="I30" s="184"/>
      <c r="J30" s="184">
        <v>1</v>
      </c>
      <c r="K30" s="184"/>
      <c r="L30" s="184"/>
      <c r="M30" s="184"/>
      <c r="N30" s="184"/>
      <c r="O30" s="184">
        <v>1</v>
      </c>
      <c r="P30" s="184"/>
      <c r="Q30" s="184"/>
      <c r="R30" s="184"/>
      <c r="S30" s="166">
        <v>5</v>
      </c>
      <c r="T30" s="191">
        <f t="shared" si="1"/>
        <v>0</v>
      </c>
    </row>
    <row r="31" spans="1:20" ht="15.95" customHeight="1">
      <c r="A31" s="184">
        <v>15</v>
      </c>
      <c r="B31" s="185" t="s">
        <v>61</v>
      </c>
      <c r="C31" s="184">
        <v>1</v>
      </c>
      <c r="D31" s="184">
        <v>1</v>
      </c>
      <c r="E31" s="184">
        <v>1</v>
      </c>
      <c r="F31" s="184">
        <v>1</v>
      </c>
      <c r="G31" s="184"/>
      <c r="H31" s="184"/>
      <c r="I31" s="184"/>
      <c r="J31" s="184"/>
      <c r="K31" s="184"/>
      <c r="L31" s="184"/>
      <c r="M31" s="184"/>
      <c r="N31" s="184"/>
      <c r="O31" s="184"/>
      <c r="P31" s="184"/>
      <c r="Q31" s="184"/>
      <c r="R31" s="184">
        <v>1</v>
      </c>
      <c r="S31" s="166">
        <v>5</v>
      </c>
      <c r="T31" s="191">
        <f t="shared" si="1"/>
        <v>0</v>
      </c>
    </row>
    <row r="32" spans="1:20" ht="27.95" customHeight="1">
      <c r="A32" s="184">
        <v>16</v>
      </c>
      <c r="B32" s="185" t="s">
        <v>217</v>
      </c>
      <c r="C32" s="184">
        <v>1</v>
      </c>
      <c r="D32" s="184">
        <v>1</v>
      </c>
      <c r="E32" s="184">
        <v>1</v>
      </c>
      <c r="F32" s="184">
        <v>1</v>
      </c>
      <c r="G32" s="184"/>
      <c r="H32" s="184"/>
      <c r="I32" s="184"/>
      <c r="J32" s="184">
        <v>1</v>
      </c>
      <c r="K32" s="184"/>
      <c r="L32" s="184"/>
      <c r="M32" s="184"/>
      <c r="N32" s="184"/>
      <c r="O32" s="184"/>
      <c r="P32" s="184"/>
      <c r="Q32" s="184"/>
      <c r="R32" s="184"/>
      <c r="S32" s="166">
        <v>5</v>
      </c>
      <c r="T32" s="191">
        <f t="shared" si="1"/>
        <v>0</v>
      </c>
    </row>
    <row r="33" spans="1:20" ht="27.95" customHeight="1">
      <c r="A33" s="184">
        <v>17</v>
      </c>
      <c r="B33" s="185" t="s">
        <v>219</v>
      </c>
      <c r="C33" s="184">
        <v>1</v>
      </c>
      <c r="D33" s="184"/>
      <c r="E33" s="184"/>
      <c r="F33" s="184"/>
      <c r="G33" s="184"/>
      <c r="H33" s="184"/>
      <c r="I33" s="184"/>
      <c r="J33" s="184"/>
      <c r="K33" s="184"/>
      <c r="L33" s="184">
        <v>1</v>
      </c>
      <c r="M33" s="184"/>
      <c r="N33" s="184">
        <v>1</v>
      </c>
      <c r="O33" s="184"/>
      <c r="P33" s="184">
        <v>1</v>
      </c>
      <c r="Q33" s="184">
        <v>1</v>
      </c>
      <c r="R33" s="184"/>
      <c r="S33" s="166">
        <v>5</v>
      </c>
      <c r="T33" s="191">
        <f t="shared" si="1"/>
        <v>0</v>
      </c>
    </row>
    <row r="34" spans="1:20" ht="15.95" customHeight="1">
      <c r="A34" s="184">
        <v>18</v>
      </c>
      <c r="B34" s="183" t="s">
        <v>46</v>
      </c>
      <c r="C34" s="184">
        <v>6</v>
      </c>
      <c r="D34" s="184"/>
      <c r="E34" s="184"/>
      <c r="F34" s="184"/>
      <c r="G34" s="184"/>
      <c r="H34" s="184"/>
      <c r="I34" s="184">
        <v>1</v>
      </c>
      <c r="J34" s="184"/>
      <c r="K34" s="184"/>
      <c r="L34" s="184"/>
      <c r="M34" s="184">
        <v>1</v>
      </c>
      <c r="N34" s="184">
        <v>1</v>
      </c>
      <c r="O34" s="184"/>
      <c r="P34" s="184">
        <v>1</v>
      </c>
      <c r="Q34" s="184">
        <v>1</v>
      </c>
      <c r="R34" s="184">
        <v>1</v>
      </c>
      <c r="S34" s="166">
        <v>12</v>
      </c>
      <c r="T34" s="191">
        <f t="shared" si="1"/>
        <v>0</v>
      </c>
    </row>
    <row r="35" spans="1:20" ht="15.95" customHeight="1">
      <c r="A35" s="184">
        <v>19</v>
      </c>
      <c r="B35" s="183" t="s">
        <v>47</v>
      </c>
      <c r="C35" s="184">
        <v>3</v>
      </c>
      <c r="D35" s="184"/>
      <c r="E35" s="184"/>
      <c r="F35" s="184"/>
      <c r="G35" s="184"/>
      <c r="H35" s="184"/>
      <c r="I35" s="184"/>
      <c r="J35" s="184"/>
      <c r="K35" s="184">
        <v>8</v>
      </c>
      <c r="L35" s="184"/>
      <c r="M35" s="184">
        <v>1</v>
      </c>
      <c r="N35" s="184">
        <v>1</v>
      </c>
      <c r="O35" s="184"/>
      <c r="P35" s="184">
        <v>3</v>
      </c>
      <c r="Q35" s="184">
        <v>1</v>
      </c>
      <c r="R35" s="184">
        <v>1</v>
      </c>
      <c r="S35" s="166">
        <v>18</v>
      </c>
      <c r="T35" s="191">
        <f t="shared" si="1"/>
        <v>0</v>
      </c>
    </row>
    <row r="36" spans="1:20" ht="15" customHeight="1">
      <c r="A36" s="186"/>
      <c r="B36" s="187"/>
      <c r="C36" s="107">
        <f t="shared" ref="C36:R36" si="2">SUM(C15:C35)</f>
        <v>20</v>
      </c>
      <c r="D36" s="107">
        <f t="shared" si="2"/>
        <v>10</v>
      </c>
      <c r="E36" s="107">
        <f t="shared" si="2"/>
        <v>10</v>
      </c>
      <c r="F36" s="107">
        <f t="shared" si="2"/>
        <v>11</v>
      </c>
      <c r="G36" s="107">
        <f t="shared" si="2"/>
        <v>5</v>
      </c>
      <c r="H36" s="107">
        <f t="shared" si="2"/>
        <v>4</v>
      </c>
      <c r="I36" s="107">
        <f t="shared" si="2"/>
        <v>4</v>
      </c>
      <c r="J36" s="107">
        <f t="shared" si="2"/>
        <v>4</v>
      </c>
      <c r="K36" s="107">
        <f t="shared" si="2"/>
        <v>12</v>
      </c>
      <c r="L36" s="107">
        <f t="shared" si="2"/>
        <v>4</v>
      </c>
      <c r="M36" s="107">
        <f t="shared" si="2"/>
        <v>4</v>
      </c>
      <c r="N36" s="107">
        <f t="shared" si="2"/>
        <v>6</v>
      </c>
      <c r="O36" s="107">
        <f t="shared" si="2"/>
        <v>6</v>
      </c>
      <c r="P36" s="107">
        <f t="shared" si="2"/>
        <v>6</v>
      </c>
      <c r="Q36" s="107">
        <f t="shared" si="2"/>
        <v>7</v>
      </c>
      <c r="R36" s="107">
        <f t="shared" si="2"/>
        <v>7</v>
      </c>
      <c r="S36" s="107">
        <f>SUM(S15:S35)</f>
        <v>120</v>
      </c>
    </row>
    <row r="37" spans="1:20">
      <c r="A37" s="76"/>
    </row>
    <row r="38" spans="1:20">
      <c r="A38" s="38"/>
      <c r="B38" s="38" t="s">
        <v>22</v>
      </c>
      <c r="C38" s="38"/>
      <c r="D38" s="38"/>
      <c r="E38" s="38"/>
      <c r="F38" s="38"/>
      <c r="G38" s="38"/>
      <c r="H38" s="38"/>
      <c r="I38" s="38"/>
      <c r="J38" s="38"/>
      <c r="K38" s="38"/>
      <c r="L38" s="38"/>
      <c r="M38" s="38"/>
      <c r="N38" s="38"/>
      <c r="O38" s="39"/>
      <c r="P38" s="40"/>
      <c r="Q38" s="39"/>
    </row>
    <row r="39" spans="1:20">
      <c r="A39" s="38"/>
      <c r="B39" s="38" t="s">
        <v>103</v>
      </c>
      <c r="C39" s="38"/>
      <c r="D39" s="38"/>
      <c r="E39" s="38"/>
      <c r="F39" s="38"/>
      <c r="G39" s="38"/>
      <c r="H39" s="38"/>
      <c r="I39" s="38"/>
      <c r="J39" s="38"/>
      <c r="K39" s="38"/>
      <c r="L39" s="38"/>
      <c r="M39" s="38"/>
      <c r="N39" s="38"/>
      <c r="O39" s="40"/>
      <c r="P39" s="40"/>
      <c r="Q39" s="39"/>
    </row>
  </sheetData>
  <mergeCells count="7">
    <mergeCell ref="S12:S14"/>
    <mergeCell ref="A10:S10"/>
    <mergeCell ref="A9:C9"/>
    <mergeCell ref="J9:Q9"/>
    <mergeCell ref="C12:R12"/>
    <mergeCell ref="B12:B14"/>
    <mergeCell ref="A12:A14"/>
  </mergeCells>
  <phoneticPr fontId="31" type="noConversion"/>
  <conditionalFormatting sqref="C16:R26">
    <cfRule type="cellIs" dxfId="1" priority="3" operator="greaterThan">
      <formula>0</formula>
    </cfRule>
  </conditionalFormatting>
  <conditionalFormatting sqref="C28:R35">
    <cfRule type="cellIs" dxfId="0" priority="1" operator="greaterThan">
      <formula>0</formula>
    </cfRule>
  </conditionalFormatting>
  <pageMargins left="0.36" right="0.13" top="0.43" bottom="0.41"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4"/>
  <sheetViews>
    <sheetView topLeftCell="C23" zoomScale="130" zoomScaleNormal="130" workbookViewId="0">
      <selection activeCell="E28" sqref="E28:E30"/>
    </sheetView>
  </sheetViews>
  <sheetFormatPr defaultRowHeight="15"/>
  <cols>
    <col min="1" max="1" width="3.7109375" customWidth="1"/>
    <col min="2" max="2" width="25.28515625" customWidth="1"/>
    <col min="3" max="3" width="51.5703125" customWidth="1"/>
    <col min="4" max="4" width="21.5703125" customWidth="1"/>
    <col min="5" max="5" width="19.85546875" customWidth="1"/>
  </cols>
  <sheetData>
    <row r="1" spans="1:19" s="36" customFormat="1" ht="14.25" customHeight="1">
      <c r="A1" s="14" t="s">
        <v>106</v>
      </c>
      <c r="B1" s="1"/>
      <c r="C1" s="2"/>
      <c r="D1" s="1"/>
      <c r="E1" s="1"/>
      <c r="F1" s="1"/>
      <c r="G1" s="1"/>
      <c r="H1" s="1"/>
      <c r="I1" s="3"/>
      <c r="J1" s="3"/>
      <c r="K1" s="3"/>
      <c r="L1" s="3"/>
      <c r="M1" s="3"/>
      <c r="N1" s="1"/>
      <c r="O1" s="3"/>
      <c r="P1" s="3"/>
    </row>
    <row r="2" spans="1:19" s="36" customFormat="1" ht="12.75" customHeight="1">
      <c r="A2" s="3" t="s">
        <v>0</v>
      </c>
      <c r="B2" s="4"/>
      <c r="C2" s="2"/>
      <c r="D2" s="4"/>
      <c r="E2" s="4"/>
      <c r="F2" s="4"/>
      <c r="G2" s="4"/>
      <c r="H2" s="4"/>
      <c r="I2" s="5"/>
      <c r="J2" s="5"/>
      <c r="K2" s="5"/>
      <c r="L2" s="5"/>
      <c r="M2" s="6"/>
      <c r="N2" s="4"/>
      <c r="O2" s="5"/>
      <c r="P2" s="5"/>
    </row>
    <row r="3" spans="1:19" s="36" customFormat="1" ht="12.75">
      <c r="A3" s="9" t="s">
        <v>2</v>
      </c>
      <c r="B3" s="7"/>
      <c r="C3" s="8"/>
      <c r="D3" s="7"/>
      <c r="E3" s="7"/>
      <c r="F3" s="7"/>
      <c r="G3" s="7"/>
      <c r="H3" s="7"/>
      <c r="I3" s="7"/>
      <c r="J3" s="7"/>
      <c r="K3" s="7"/>
      <c r="L3" s="7"/>
      <c r="M3" s="7"/>
      <c r="N3" s="7"/>
      <c r="O3" s="7"/>
      <c r="P3" s="7"/>
    </row>
    <row r="4" spans="1:19">
      <c r="A4" s="11" t="s">
        <v>107</v>
      </c>
      <c r="B4" s="4"/>
      <c r="C4" s="2"/>
      <c r="D4" s="4"/>
      <c r="E4" s="4"/>
      <c r="F4" s="4"/>
      <c r="G4" s="4"/>
      <c r="H4" s="4"/>
      <c r="I4" s="5"/>
      <c r="J4" s="5"/>
      <c r="K4" s="5"/>
      <c r="L4" s="5"/>
      <c r="M4" s="6"/>
      <c r="N4" s="4"/>
      <c r="O4" s="5"/>
      <c r="P4" s="5"/>
      <c r="S4" s="76"/>
    </row>
    <row r="5" spans="1:19" s="36" customFormat="1" ht="12.75">
      <c r="A5" s="11" t="s">
        <v>57</v>
      </c>
      <c r="B5" s="7"/>
      <c r="C5" s="8"/>
      <c r="D5" s="7"/>
      <c r="E5" s="7"/>
      <c r="F5" s="7"/>
      <c r="G5" s="7"/>
      <c r="H5" s="7"/>
      <c r="I5" s="7"/>
      <c r="J5" s="7"/>
      <c r="K5" s="7"/>
      <c r="L5" s="7"/>
      <c r="M5" s="7"/>
      <c r="N5" s="7"/>
      <c r="O5" s="7"/>
      <c r="P5" s="7"/>
    </row>
    <row r="6" spans="1:19" s="36" customFormat="1" ht="12.75">
      <c r="A6" s="11" t="s">
        <v>3</v>
      </c>
      <c r="B6" s="7"/>
      <c r="C6" s="8"/>
      <c r="D6" s="7"/>
      <c r="E6" s="7"/>
      <c r="F6" s="7"/>
      <c r="G6" s="7"/>
      <c r="H6" s="7"/>
      <c r="I6" s="7"/>
      <c r="J6" s="7"/>
      <c r="K6" s="7"/>
      <c r="L6" s="7"/>
      <c r="M6" s="7"/>
      <c r="N6" s="7"/>
      <c r="O6" s="7"/>
      <c r="P6" s="7"/>
    </row>
    <row r="7" spans="1:19" s="36" customFormat="1" ht="12.75">
      <c r="A7" s="13" t="s">
        <v>4</v>
      </c>
      <c r="B7" s="7"/>
      <c r="C7" s="8"/>
      <c r="D7" s="7"/>
      <c r="E7" s="7"/>
      <c r="F7" s="7"/>
      <c r="G7" s="7"/>
      <c r="H7" s="7"/>
      <c r="I7" s="7"/>
      <c r="J7" s="7"/>
      <c r="K7" s="7"/>
      <c r="L7" s="7"/>
      <c r="M7" s="7"/>
      <c r="N7" s="7"/>
      <c r="O7" s="7"/>
      <c r="P7" s="7"/>
    </row>
    <row r="8" spans="1:19">
      <c r="A8" s="59" t="s">
        <v>23</v>
      </c>
      <c r="B8" s="4"/>
      <c r="C8" s="2"/>
      <c r="D8" s="4"/>
      <c r="E8" s="4"/>
      <c r="F8" s="4"/>
      <c r="G8" s="4"/>
      <c r="H8" s="4"/>
      <c r="I8" s="5"/>
      <c r="J8" s="5"/>
      <c r="K8" s="5"/>
      <c r="L8" s="5"/>
      <c r="M8" s="6"/>
      <c r="N8" s="4"/>
      <c r="O8" s="5"/>
      <c r="P8" s="5"/>
      <c r="S8" s="76"/>
    </row>
    <row r="10" spans="1:19">
      <c r="A10" s="221"/>
      <c r="B10" s="221"/>
      <c r="C10" s="221"/>
      <c r="D10" s="4"/>
      <c r="E10" s="4"/>
      <c r="F10" s="4"/>
      <c r="G10" s="4"/>
      <c r="H10" s="4"/>
      <c r="I10" s="222"/>
      <c r="J10" s="222"/>
      <c r="K10" s="222"/>
      <c r="L10" s="222"/>
      <c r="M10" s="222"/>
      <c r="N10" s="222"/>
      <c r="O10" s="222"/>
      <c r="P10" s="222"/>
      <c r="S10" s="76"/>
    </row>
    <row r="11" spans="1:19" ht="15.75">
      <c r="A11" s="223" t="s">
        <v>117</v>
      </c>
      <c r="B11" s="223"/>
      <c r="C11" s="223"/>
      <c r="D11" s="223"/>
      <c r="E11" s="223"/>
      <c r="F11" s="223"/>
      <c r="G11" s="164"/>
      <c r="H11" s="164"/>
      <c r="I11" s="164"/>
      <c r="J11" s="164"/>
      <c r="K11" s="164"/>
      <c r="L11" s="164"/>
      <c r="M11" s="4"/>
      <c r="N11" s="4"/>
      <c r="O11" s="4"/>
      <c r="P11" s="4"/>
      <c r="S11" s="76"/>
    </row>
    <row r="12" spans="1:19">
      <c r="A12" s="7"/>
      <c r="B12" s="7"/>
      <c r="C12" s="8"/>
      <c r="D12" s="7"/>
      <c r="E12" s="7"/>
      <c r="F12" s="7"/>
      <c r="G12" s="7"/>
      <c r="H12" s="7"/>
      <c r="I12" s="7"/>
      <c r="J12" s="7"/>
      <c r="K12" s="7"/>
      <c r="L12" s="7"/>
      <c r="M12" s="7"/>
      <c r="N12" s="7"/>
      <c r="O12" s="7"/>
      <c r="P12" s="7"/>
      <c r="S12" s="76"/>
    </row>
    <row r="14" spans="1:19" ht="47.25" customHeight="1">
      <c r="A14" s="179" t="s">
        <v>21</v>
      </c>
      <c r="B14" s="179" t="s">
        <v>118</v>
      </c>
      <c r="C14" s="179" t="s">
        <v>119</v>
      </c>
      <c r="D14" s="179" t="s">
        <v>120</v>
      </c>
      <c r="E14" s="206" t="s">
        <v>121</v>
      </c>
    </row>
    <row r="15" spans="1:19" ht="56.25" customHeight="1">
      <c r="A15" s="272">
        <v>1</v>
      </c>
      <c r="B15" s="269" t="s">
        <v>181</v>
      </c>
      <c r="C15" s="205" t="s">
        <v>186</v>
      </c>
      <c r="D15" s="269" t="s">
        <v>190</v>
      </c>
      <c r="E15" s="269" t="s">
        <v>211</v>
      </c>
    </row>
    <row r="16" spans="1:19" ht="33.75" customHeight="1">
      <c r="A16" s="273"/>
      <c r="B16" s="270"/>
      <c r="C16" s="205" t="s">
        <v>187</v>
      </c>
      <c r="D16" s="270"/>
      <c r="E16" s="270"/>
    </row>
    <row r="17" spans="1:16" ht="60.75" customHeight="1">
      <c r="A17" s="274"/>
      <c r="B17" s="271"/>
      <c r="C17" s="205" t="s">
        <v>189</v>
      </c>
      <c r="D17" s="271"/>
      <c r="E17" s="271"/>
    </row>
    <row r="18" spans="1:16" ht="45" customHeight="1">
      <c r="A18" s="275">
        <v>2</v>
      </c>
      <c r="B18" s="278" t="s">
        <v>182</v>
      </c>
      <c r="C18" s="204" t="s">
        <v>205</v>
      </c>
      <c r="D18" s="278" t="s">
        <v>192</v>
      </c>
      <c r="E18" s="278" t="s">
        <v>180</v>
      </c>
    </row>
    <row r="19" spans="1:16" ht="42" customHeight="1">
      <c r="A19" s="276"/>
      <c r="B19" s="279"/>
      <c r="C19" s="204" t="s">
        <v>188</v>
      </c>
      <c r="D19" s="279"/>
      <c r="E19" s="279"/>
    </row>
    <row r="20" spans="1:16" ht="39.75" customHeight="1">
      <c r="A20" s="277"/>
      <c r="B20" s="280"/>
      <c r="C20" s="204" t="s">
        <v>191</v>
      </c>
      <c r="D20" s="280"/>
      <c r="E20" s="280"/>
    </row>
    <row r="21" spans="1:16" ht="44.25" customHeight="1">
      <c r="A21" s="272">
        <v>3</v>
      </c>
      <c r="B21" s="269" t="s">
        <v>204</v>
      </c>
      <c r="C21" s="205" t="s">
        <v>193</v>
      </c>
      <c r="D21" s="269" t="s">
        <v>207</v>
      </c>
      <c r="E21" s="269" t="s">
        <v>183</v>
      </c>
    </row>
    <row r="22" spans="1:16" ht="42.75" customHeight="1">
      <c r="A22" s="273"/>
      <c r="B22" s="270"/>
      <c r="C22" s="205" t="s">
        <v>194</v>
      </c>
      <c r="D22" s="270"/>
      <c r="E22" s="270"/>
    </row>
    <row r="23" spans="1:16" ht="44.25" customHeight="1">
      <c r="A23" s="273"/>
      <c r="B23" s="270"/>
      <c r="C23" s="205" t="s">
        <v>195</v>
      </c>
      <c r="D23" s="270"/>
      <c r="E23" s="270"/>
    </row>
    <row r="24" spans="1:16" ht="44.25" customHeight="1">
      <c r="A24" s="274"/>
      <c r="B24" s="271"/>
      <c r="C24" s="205" t="s">
        <v>196</v>
      </c>
      <c r="D24" s="271"/>
      <c r="E24" s="271"/>
    </row>
    <row r="25" spans="1:16" ht="28.5" customHeight="1">
      <c r="A25" s="275">
        <v>4</v>
      </c>
      <c r="B25" s="278" t="s">
        <v>184</v>
      </c>
      <c r="C25" s="204" t="s">
        <v>197</v>
      </c>
      <c r="D25" s="278" t="s">
        <v>206</v>
      </c>
      <c r="E25" s="278" t="s">
        <v>218</v>
      </c>
    </row>
    <row r="26" spans="1:16" ht="29.25" customHeight="1">
      <c r="A26" s="276"/>
      <c r="B26" s="279"/>
      <c r="C26" s="204" t="s">
        <v>198</v>
      </c>
      <c r="D26" s="279"/>
      <c r="E26" s="279"/>
    </row>
    <row r="27" spans="1:16" ht="53.25" customHeight="1">
      <c r="A27" s="277"/>
      <c r="B27" s="280"/>
      <c r="C27" s="204" t="s">
        <v>199</v>
      </c>
      <c r="D27" s="280"/>
      <c r="E27" s="280"/>
    </row>
    <row r="28" spans="1:16" ht="57" customHeight="1">
      <c r="A28" s="281">
        <v>5</v>
      </c>
      <c r="B28" s="282" t="s">
        <v>200</v>
      </c>
      <c r="C28" s="205" t="s">
        <v>201</v>
      </c>
      <c r="D28" s="282" t="s">
        <v>202</v>
      </c>
      <c r="E28" s="269" t="s">
        <v>220</v>
      </c>
    </row>
    <row r="29" spans="1:16" ht="33" customHeight="1">
      <c r="A29" s="281"/>
      <c r="B29" s="282"/>
      <c r="C29" s="205" t="s">
        <v>185</v>
      </c>
      <c r="D29" s="282"/>
      <c r="E29" s="270"/>
    </row>
    <row r="30" spans="1:16" ht="64.5" customHeight="1">
      <c r="A30" s="281"/>
      <c r="B30" s="282"/>
      <c r="C30" s="205" t="s">
        <v>203</v>
      </c>
      <c r="D30" s="282"/>
      <c r="E30" s="271"/>
    </row>
    <row r="32" spans="1:16">
      <c r="F32" s="38"/>
      <c r="G32" s="38"/>
      <c r="H32" s="38"/>
      <c r="I32" s="38"/>
      <c r="J32" s="38"/>
      <c r="K32" s="38"/>
      <c r="L32" s="38"/>
      <c r="M32" s="38"/>
      <c r="N32" s="39"/>
      <c r="O32" s="40"/>
      <c r="P32" s="39"/>
    </row>
    <row r="33" spans="1:16">
      <c r="A33" s="38"/>
      <c r="B33" s="38" t="s">
        <v>22</v>
      </c>
      <c r="C33" s="38"/>
      <c r="D33" s="38"/>
      <c r="E33" s="38"/>
      <c r="F33" s="38"/>
      <c r="G33" s="38"/>
      <c r="H33" s="38"/>
      <c r="I33" s="38"/>
      <c r="J33" s="38"/>
      <c r="K33" s="38"/>
      <c r="L33" s="38"/>
      <c r="M33" s="38"/>
      <c r="N33" s="40"/>
      <c r="O33" s="40"/>
      <c r="P33" s="39"/>
    </row>
    <row r="34" spans="1:16">
      <c r="A34" s="38"/>
      <c r="B34" s="38" t="s">
        <v>103</v>
      </c>
      <c r="C34" s="38"/>
      <c r="D34" s="38"/>
      <c r="E34" s="38"/>
    </row>
  </sheetData>
  <mergeCells count="23">
    <mergeCell ref="A21:A24"/>
    <mergeCell ref="B21:B24"/>
    <mergeCell ref="D21:D24"/>
    <mergeCell ref="E21:E24"/>
    <mergeCell ref="A28:A30"/>
    <mergeCell ref="B28:B30"/>
    <mergeCell ref="D28:D30"/>
    <mergeCell ref="E28:E30"/>
    <mergeCell ref="A25:A27"/>
    <mergeCell ref="B25:B27"/>
    <mergeCell ref="D25:D27"/>
    <mergeCell ref="E25:E27"/>
    <mergeCell ref="A18:A20"/>
    <mergeCell ref="B18:B20"/>
    <mergeCell ref="D18:D20"/>
    <mergeCell ref="E18:E20"/>
    <mergeCell ref="A10:C10"/>
    <mergeCell ref="I10:P10"/>
    <mergeCell ref="A11:F11"/>
    <mergeCell ref="B15:B17"/>
    <mergeCell ref="D15:D17"/>
    <mergeCell ref="E15:E17"/>
    <mergeCell ref="A15:A17"/>
  </mergeCells>
  <pageMargins left="0.39" right="0.16" top="0.46" bottom="0.49"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Pagina 1</vt:lpstr>
      <vt:lpstr>An I</vt:lpstr>
      <vt:lpstr>An II</vt:lpstr>
      <vt:lpstr>Bilant</vt:lpstr>
      <vt:lpstr>Competente</vt:lpstr>
      <vt:lpstr>Grila competentelor</vt:lpstr>
      <vt:lpstr>Grila rezultatelor învăţării</vt:lpstr>
      <vt:lpstr>'Grila rezultatelor învăţării'!Print_Area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Vatavu Radu-Daniel</dc:creator>
  <cp:lastModifiedBy>Vatavu Radu-Daniel</cp:lastModifiedBy>
  <cp:lastPrinted>2026-01-29T03:06:48Z</cp:lastPrinted>
  <dcterms:created xsi:type="dcterms:W3CDTF">2025-10-26T16:38:06Z</dcterms:created>
  <dcterms:modified xsi:type="dcterms:W3CDTF">2026-01-29T05:33:07Z</dcterms:modified>
</cp:coreProperties>
</file>