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32" yWindow="912" windowWidth="11340" windowHeight="6768" activeTab="6"/>
  </bookViews>
  <sheets>
    <sheet name="pagina 1 " sheetId="1" r:id="rId1"/>
    <sheet name="an I" sheetId="2" r:id="rId2"/>
    <sheet name="an II" sheetId="3" r:id="rId3"/>
    <sheet name="an III" sheetId="4" r:id="rId4"/>
    <sheet name="an IV" sheetId="5" r:id="rId5"/>
    <sheet name="bilant" sheetId="6" r:id="rId6"/>
    <sheet name="Competente-Misiune" sheetId="7" r:id="rId7"/>
    <sheet name="Anexa Grila 2_ 2021" sheetId="8" r:id="rId8"/>
    <sheet name="Grila 2" sheetId="9" r:id="rId9"/>
  </sheets>
  <definedNames>
    <definedName name="_xlnm.Print_Area" localSheetId="1">'an I'!$A$1:$Q$53</definedName>
    <definedName name="_xlnm.Print_Area" localSheetId="2">'an II'!$A$1:$R$60</definedName>
    <definedName name="_xlnm.Print_Area" localSheetId="3">'an III'!$A$1:$Q$63</definedName>
    <definedName name="_xlnm.Print_Area" localSheetId="4">'an IV'!$A$1:$Q$66</definedName>
    <definedName name="_xlnm.Print_Area" localSheetId="7">'Anexa Grila 2_ 2021'!$A$1:$L$130</definedName>
    <definedName name="_xlnm.Print_Area" localSheetId="5">'bilant'!$A$1:$M$59</definedName>
    <definedName name="_xlnm.Print_Area" localSheetId="6">'Competente-Misiune'!$A$1:$B$45</definedName>
    <definedName name="_xlnm.Print_Area" localSheetId="0">'pagina 1 '!$A$1:$I$32</definedName>
  </definedNames>
  <calcPr fullCalcOnLoad="1"/>
</workbook>
</file>

<file path=xl/sharedStrings.xml><?xml version="1.0" encoding="utf-8"?>
<sst xmlns="http://schemas.openxmlformats.org/spreadsheetml/2006/main" count="1314" uniqueCount="673">
  <si>
    <t>MISIUNEA PROGRAMULUI</t>
  </si>
  <si>
    <t>Obiective generale</t>
  </si>
  <si>
    <t>Obiective specifice</t>
  </si>
  <si>
    <t xml:space="preserve">▪ Dobândirea de cunoştinţe generale de economie şi cunoştinţe specifice privind legislaţia în domeniul energetic; </t>
  </si>
  <si>
    <t>Sem. I</t>
  </si>
  <si>
    <t>Sem. II</t>
  </si>
  <si>
    <t>I</t>
  </si>
  <si>
    <t>II</t>
  </si>
  <si>
    <t>III</t>
  </si>
  <si>
    <t>ANUL I</t>
  </si>
  <si>
    <t>Cod disciplina</t>
  </si>
  <si>
    <t>Sem. 1</t>
  </si>
  <si>
    <t>Sem. 2</t>
  </si>
  <si>
    <t>C</t>
  </si>
  <si>
    <t>S</t>
  </si>
  <si>
    <t>L</t>
  </si>
  <si>
    <t>P</t>
  </si>
  <si>
    <t>E</t>
  </si>
  <si>
    <t>Discipline facultative</t>
  </si>
  <si>
    <t>ANUL II</t>
  </si>
  <si>
    <t>ANUL III</t>
  </si>
  <si>
    <t>ANUL IV</t>
  </si>
  <si>
    <t>Nr. crt.</t>
  </si>
  <si>
    <t>DISCIPLINE</t>
  </si>
  <si>
    <t>%</t>
  </si>
  <si>
    <t>1.</t>
  </si>
  <si>
    <t>2.</t>
  </si>
  <si>
    <t>3.</t>
  </si>
  <si>
    <t>FACULTATIVE</t>
  </si>
  <si>
    <t>4.</t>
  </si>
  <si>
    <t>DISCIPLINE FUNDAMENTALE</t>
  </si>
  <si>
    <t>DISCIPLINE COMPLEMENTARE</t>
  </si>
  <si>
    <t>DISCIPLINE DE SPECIALITATE</t>
  </si>
  <si>
    <t>6.</t>
  </si>
  <si>
    <t>Durata studiilor: 4 ani</t>
  </si>
  <si>
    <t>BAZELE HIDRAULICII</t>
  </si>
  <si>
    <t>UNIVERSITATEA "ŞTEFAN CEL MARE" SUCEAVA</t>
  </si>
  <si>
    <t>Domeniul: Inginerie energetică</t>
  </si>
  <si>
    <t>Total ore facultative pe saptămână</t>
  </si>
  <si>
    <t>Discipline opţionale</t>
  </si>
  <si>
    <t>STAŢII ŞI POSTURI DE TRANSFORMARE</t>
  </si>
  <si>
    <t>NUMAR TOTAL DE ORE CONVENŢIONALE</t>
  </si>
  <si>
    <t xml:space="preserve">PLAN DE ÎNVĂŢĂMÂNT </t>
  </si>
  <si>
    <t>Domeniul: Inginerie Energetică</t>
  </si>
  <si>
    <t>NOTA:</t>
  </si>
  <si>
    <t>2E</t>
  </si>
  <si>
    <t>1C</t>
  </si>
  <si>
    <t xml:space="preserve">NOTA: </t>
  </si>
  <si>
    <t>LIMBA ENGLEZĂ I</t>
  </si>
  <si>
    <t>Facultatea de Inginerie Electrică şi Ştiinţa Calculatoarelor</t>
  </si>
  <si>
    <t>Universitatea ,,Ştefan cel Mare" Suceava</t>
  </si>
  <si>
    <t>LIMBA ENGLEZĂ II</t>
  </si>
  <si>
    <t>2C</t>
  </si>
  <si>
    <t>I*</t>
  </si>
  <si>
    <t>3C</t>
  </si>
  <si>
    <t>V*</t>
  </si>
  <si>
    <t>Nr. cred.</t>
  </si>
  <si>
    <t>TOTAL</t>
  </si>
  <si>
    <t xml:space="preserve">Total </t>
  </si>
  <si>
    <t>5E 3C</t>
  </si>
  <si>
    <t>EXAMEN DE DIPLOMA</t>
  </si>
  <si>
    <t>NUMAR ORE PREGATIRE INDIVIDUALA</t>
  </si>
  <si>
    <t>Universitatea "Ştefan cel Mare" Suceava</t>
  </si>
  <si>
    <t>IV</t>
  </si>
  <si>
    <t>Total</t>
  </si>
  <si>
    <t>CATEGORIA DISCIPLINEI</t>
  </si>
  <si>
    <t>Total nr. ore fizice</t>
  </si>
  <si>
    <r>
      <t xml:space="preserve"> % </t>
    </r>
    <r>
      <rPr>
        <sz val="8"/>
        <rFont val="Arial"/>
        <family val="2"/>
      </rPr>
      <t>realizat</t>
    </r>
  </si>
  <si>
    <r>
      <t xml:space="preserve">%      </t>
    </r>
    <r>
      <rPr>
        <sz val="8"/>
        <rFont val="Arial"/>
        <family val="2"/>
      </rPr>
      <t>recom.</t>
    </r>
  </si>
  <si>
    <t>max. 90</t>
  </si>
  <si>
    <t>min. 10</t>
  </si>
  <si>
    <t>DISCIPLINE OPŢIONALE</t>
  </si>
  <si>
    <t>min 10</t>
  </si>
  <si>
    <r>
      <t xml:space="preserve">%      </t>
    </r>
    <r>
      <rPr>
        <sz val="8"/>
        <rFont val="Arial"/>
        <family val="2"/>
      </rPr>
      <t>realizat</t>
    </r>
  </si>
  <si>
    <t>%      recom.</t>
  </si>
  <si>
    <t>max. 8</t>
  </si>
  <si>
    <t>min. 17</t>
  </si>
  <si>
    <t>min. 25</t>
  </si>
  <si>
    <t>Nr. de ore</t>
  </si>
  <si>
    <t>Curs</t>
  </si>
  <si>
    <t>Aplicaţii</t>
  </si>
  <si>
    <t>Nr.</t>
  </si>
  <si>
    <t>Forma de</t>
  </si>
  <si>
    <t>Nr. forme de verificare</t>
  </si>
  <si>
    <t>crt.</t>
  </si>
  <si>
    <t>verificare</t>
  </si>
  <si>
    <t>An I</t>
  </si>
  <si>
    <t>An II</t>
  </si>
  <si>
    <t>An III</t>
  </si>
  <si>
    <t>An IV</t>
  </si>
  <si>
    <t>Examen</t>
  </si>
  <si>
    <t>Colocviu</t>
  </si>
  <si>
    <t>Proiect</t>
  </si>
  <si>
    <t>min. 38</t>
  </si>
  <si>
    <r>
      <t>Domeniul:</t>
    </r>
    <r>
      <rPr>
        <sz val="8"/>
        <rFont val="Arial CE"/>
        <family val="0"/>
      </rPr>
      <t xml:space="preserve"> Inginerie energetică</t>
    </r>
  </si>
  <si>
    <r>
      <t xml:space="preserve">Durata studiilor: </t>
    </r>
    <r>
      <rPr>
        <sz val="8"/>
        <rFont val="Arial"/>
        <family val="2"/>
      </rPr>
      <t>4 ani</t>
    </r>
  </si>
  <si>
    <t>C*</t>
  </si>
  <si>
    <t xml:space="preserve">DISCIPLINE FACULTATIVE </t>
  </si>
  <si>
    <t>3E</t>
  </si>
  <si>
    <t>5E</t>
  </si>
  <si>
    <t>DISCIPLINE ÎN DOMENIU</t>
  </si>
  <si>
    <t xml:space="preserve">C3. Rezolvarea problemelor de dimensionare, funcţionare şi mentenanţă aferente echipamentelor şi instalaţiilor energetice </t>
  </si>
  <si>
    <t>C4. Utilizarea critic-constructivă a elementelor de bază aferente managementului sistemelor energetice, corelată cu legislaţia din domeniu şi cu principiile pieţei de energie</t>
  </si>
  <si>
    <t>C5. Utilizarea în scop creativ şi inovativ a cunoştinţelor de bază în modelarea, proiectarea şi exploatarea echipamentelor şi instalaţiilor energetice</t>
  </si>
  <si>
    <t>C6. Aplicarea în condiţii de autonomie şi responsabilitate restrânsă a principiilor de utilizare eficientă a energiei la consumatorul final şi de elaborare a auditului energetic</t>
  </si>
  <si>
    <t>CT2. Identificarea rolurilor şi responsabilităţilor într-o echipă pluridisciplinară şi aplicarea de tehnici de relaţionare şi muncă eficientă în cadrul echipei</t>
  </si>
  <si>
    <t>CT3. Utilizarea eficientă a surselor informaţionale şi a resurselor de comunicare şi formare profesională asistată (portaluri Internet, aplicaţii software de specialitate, baze de date, cursuri on-line etc.) atât în limba română cât şi într-o limbă de circulaţie internaţională</t>
  </si>
  <si>
    <t xml:space="preserve"> 2C</t>
  </si>
  <si>
    <t>LIMBA ENGLEZĂ III</t>
  </si>
  <si>
    <t>LIMBA ENGLEZĂ IV</t>
  </si>
  <si>
    <t>COMPETENŢE</t>
  </si>
  <si>
    <t>C1. Utilizarea cunoştinţelor privind principiile de funcţionare şi impactul asupra mediului aferente sistemelor de producere, transport şi distribuţie a energiei electrice şi termice</t>
  </si>
  <si>
    <t>C2. Explicarea şi interpretarea conceptelor generale şi specifice privind procesele tehnologice din cadrul sistemelor de utilizare a energiei</t>
  </si>
  <si>
    <t>CT1. Identificarea obiectivelor de realizat, a resurselor disponibile, condiţiilor de finalizare a acestora, etapelor de lucru, timpilor de lucru, termenelor de realizare aferente şi riscurilor aferente</t>
  </si>
  <si>
    <t xml:space="preserve">ENERGIA ŞI MEDIUL </t>
  </si>
  <si>
    <t>Programul de studiu: Managementul energiei</t>
  </si>
  <si>
    <t>Program de studii: Managementul energiei</t>
  </si>
  <si>
    <t>4C</t>
  </si>
  <si>
    <t>5E 4C</t>
  </si>
  <si>
    <t xml:space="preserve">Programul de studii are o misiune didactică şi de cercetare fiind centrat pe formarea de specialişti de înaltă calificare în domeniul Ingineriei energetice, capabili să se integreze ca profesionişti pe piaţa muncii şi să răspundă adecvat cerinţelor specifice ce privesc activităţile de exploatare, mentenanţă, management şi proiectare din domeniul energetic. </t>
  </si>
  <si>
    <t>Structura anului universitar</t>
  </si>
  <si>
    <t>Anul de studii</t>
  </si>
  <si>
    <t>14**</t>
  </si>
  <si>
    <t xml:space="preserve">BILANŢ </t>
  </si>
  <si>
    <t>TOTAL Ore program de studiu</t>
  </si>
  <si>
    <t xml:space="preserve">           Rector,                                                   Decan,                                Director departament,           Responsabil program de studii,</t>
  </si>
  <si>
    <t>DF.01.01</t>
  </si>
  <si>
    <t>DF.01.02</t>
  </si>
  <si>
    <t>DF.01.03</t>
  </si>
  <si>
    <t>DD.01.04</t>
  </si>
  <si>
    <t>DF.01.05</t>
  </si>
  <si>
    <t>DF.01.06</t>
  </si>
  <si>
    <t>DC.01.07</t>
  </si>
  <si>
    <t>DC.02.09</t>
  </si>
  <si>
    <t>DC.02.10</t>
  </si>
  <si>
    <t>DF.02.11</t>
  </si>
  <si>
    <t>DF.02.12</t>
  </si>
  <si>
    <t>DF.02.13</t>
  </si>
  <si>
    <t>DF.02.14</t>
  </si>
  <si>
    <t>DD.02.15</t>
  </si>
  <si>
    <t>DD.02.16</t>
  </si>
  <si>
    <t>DC.01.17</t>
  </si>
  <si>
    <t>DC.01.18</t>
  </si>
  <si>
    <t>DC.02.19</t>
  </si>
  <si>
    <t>DC.02.20</t>
  </si>
  <si>
    <t>DC.04.08</t>
  </si>
  <si>
    <t>DD.03.01</t>
  </si>
  <si>
    <t>DD.03.02</t>
  </si>
  <si>
    <t>DD.03.04</t>
  </si>
  <si>
    <t>DD.03.05</t>
  </si>
  <si>
    <t>DC.03.06</t>
  </si>
  <si>
    <t>DC.03.07</t>
  </si>
  <si>
    <t>DC.04.09</t>
  </si>
  <si>
    <t>DF.04.10</t>
  </si>
  <si>
    <t>DD.04.11</t>
  </si>
  <si>
    <t>DD.04.12</t>
  </si>
  <si>
    <t>DD.04.13</t>
  </si>
  <si>
    <t>DD.04.14</t>
  </si>
  <si>
    <t>DD.04.15</t>
  </si>
  <si>
    <t>DD.04.16</t>
  </si>
  <si>
    <t>DC.03.17</t>
  </si>
  <si>
    <t>DC.03.18</t>
  </si>
  <si>
    <t>DC.03.19</t>
  </si>
  <si>
    <t>DC.04.20</t>
  </si>
  <si>
    <t>DC.04.21</t>
  </si>
  <si>
    <t>DD.05.02</t>
  </si>
  <si>
    <t>DD.05.03</t>
  </si>
  <si>
    <t>DD.05.04</t>
  </si>
  <si>
    <t>DD.06.07</t>
  </si>
  <si>
    <t>DS.07.12</t>
  </si>
  <si>
    <t>DS.07.13</t>
  </si>
  <si>
    <t>DS.08.15</t>
  </si>
  <si>
    <t>DS.08.16</t>
  </si>
  <si>
    <t>DS.08.17</t>
  </si>
  <si>
    <t>DS.08.18</t>
  </si>
  <si>
    <t>DS.08.19</t>
  </si>
  <si>
    <t xml:space="preserve">ANALIZĂ   MATEMATICĂ  </t>
  </si>
  <si>
    <t xml:space="preserve">FIZICĂ I </t>
  </si>
  <si>
    <t xml:space="preserve">GRAFICĂ ASISTATĂ DE CALCULATOR </t>
  </si>
  <si>
    <t xml:space="preserve">CHIMIE </t>
  </si>
  <si>
    <t xml:space="preserve">MATEMATICI SPECIALE </t>
  </si>
  <si>
    <t xml:space="preserve">FIZICĂ II </t>
  </si>
  <si>
    <t xml:space="preserve">BAZELE ELECTROTEHNICII I </t>
  </si>
  <si>
    <t xml:space="preserve">COMPLEMENTE DE MATEMATICĂ </t>
  </si>
  <si>
    <t xml:space="preserve">BAZELE ELECTROTEHNICII II </t>
  </si>
  <si>
    <t xml:space="preserve">METODE NUMERICE </t>
  </si>
  <si>
    <t xml:space="preserve">SOCIOLOGIE </t>
  </si>
  <si>
    <t xml:space="preserve">ECHIPAMENTE ELECTRICE I </t>
  </si>
  <si>
    <t xml:space="preserve">TEORIA REGLĂRII AUTOMATE </t>
  </si>
  <si>
    <t xml:space="preserve">ECHIPAMENTE ELECTRICE II </t>
  </si>
  <si>
    <t>CUMULARI</t>
  </si>
  <si>
    <t>SE+IE+EA</t>
  </si>
  <si>
    <t>SE+IE</t>
  </si>
  <si>
    <t>SE</t>
  </si>
  <si>
    <t>Studiu individual</t>
  </si>
  <si>
    <t>Sem 1</t>
  </si>
  <si>
    <t>Sem.2</t>
  </si>
  <si>
    <t>Sem 3</t>
  </si>
  <si>
    <t>Sem.4</t>
  </si>
  <si>
    <t>Sem 5</t>
  </si>
  <si>
    <t>Sem.6</t>
  </si>
  <si>
    <t>Sem 7</t>
  </si>
  <si>
    <t>Sem.8</t>
  </si>
  <si>
    <t>OBIECTIVELE PROGRAMULUI</t>
  </si>
  <si>
    <t>USV.FIESC.ME.</t>
  </si>
  <si>
    <t>USV.FIESC.ME</t>
  </si>
  <si>
    <t xml:space="preserve">INFORMATICĂ APLICATĂ </t>
  </si>
  <si>
    <t xml:space="preserve">ECONOMIE GENERALĂ </t>
  </si>
  <si>
    <t xml:space="preserve">MĂSURĂRI ELECTRICE ŞI ELECTRONICE </t>
  </si>
  <si>
    <t>PARTEA ELECTRICĂ A CENTRALELOR ŞI STAŢIILOR</t>
  </si>
  <si>
    <t>EDUCAŢIE FIZICĂ ŞI SPORT I</t>
  </si>
  <si>
    <t>EDUCAŢIE FIZICĂ  ŞI SPORT II</t>
  </si>
  <si>
    <t>MAŞINI HIDRAULICE</t>
  </si>
  <si>
    <t>EDUCAŢIE FIZICĂ ŞI SPORT V</t>
  </si>
  <si>
    <t>EDUCAŢIE FIZICĂ ŞI SPORT VI</t>
  </si>
  <si>
    <t xml:space="preserve">ALGEGRĂ LINIARĂ GEOMETRIE ANALITICĂ ŞI DIFERENŢIALĂ  </t>
  </si>
  <si>
    <t xml:space="preserve">ECHIPAMENTE ŞI INSTALAŢII TERMICE </t>
  </si>
  <si>
    <t>COMPETENŢE ANTREPRENORIALE</t>
  </si>
  <si>
    <t>EDUCAŢIE FIZICĂ ŞI SPORT III</t>
  </si>
  <si>
    <t>EDUCAŢIE FIZICĂ ŞI SPORT IV</t>
  </si>
  <si>
    <t>TRANSFER DE CĂLDURĂ ŞI MASĂ</t>
  </si>
  <si>
    <r>
      <t>** Durata semestrului 8 poate fi redus</t>
    </r>
    <r>
      <rPr>
        <sz val="8"/>
        <rFont val="Arial"/>
        <family val="2"/>
      </rPr>
      <t>ă</t>
    </r>
    <r>
      <rPr>
        <sz val="8"/>
        <rFont val="Arial"/>
        <family val="2"/>
      </rPr>
      <t xml:space="preserve"> la 10 sau 12 s</t>
    </r>
    <r>
      <rPr>
        <sz val="8"/>
        <rFont val="Arial"/>
        <family val="2"/>
      </rPr>
      <t>ă</t>
    </r>
    <r>
      <rPr>
        <sz val="8"/>
        <rFont val="Arial"/>
        <family val="2"/>
      </rPr>
      <t xml:space="preserve">ptămani prin decizie a Consiliului Facultătii, fară afectarea numărului total de ore prevăzut prin planul de invătamant </t>
    </r>
  </si>
  <si>
    <t xml:space="preserve">▪ Asigurarea de cunostinţe profesionale corespunzătoare absolvenţilor pentru perfecţionarea prin urmarea de studii universitare de masterat; </t>
  </si>
  <si>
    <t>Sem. 3</t>
  </si>
  <si>
    <t>Sem. 4</t>
  </si>
  <si>
    <t>Sem. 5</t>
  </si>
  <si>
    <t>Sem. 6</t>
  </si>
  <si>
    <t>Sem. 7</t>
  </si>
  <si>
    <t>Sem. 8</t>
  </si>
  <si>
    <t xml:space="preserve">ELECTRONICĂ I </t>
  </si>
  <si>
    <t>ELECTRONICĂ II</t>
  </si>
  <si>
    <t xml:space="preserve">PROIECT ECHIPAMENTE ŞI INSTALAŢII TERMICE </t>
  </si>
  <si>
    <t xml:space="preserve">MECANICĂ ȘI REZISTENŢA MATERIALELOR </t>
  </si>
  <si>
    <t xml:space="preserve">ELABORAREA PROIECTULUI DE DIPLOMĂ </t>
  </si>
  <si>
    <t>DS.07.22</t>
  </si>
  <si>
    <t>DD.05.01</t>
  </si>
  <si>
    <t>BAZE DE DATE ÎN ENERGETICĂ</t>
  </si>
  <si>
    <t>se scoate o ora de curs</t>
  </si>
  <si>
    <t>s-a redistribuit numarul de credite</t>
  </si>
  <si>
    <t>taiat 1C pus 2S si 1 credit</t>
  </si>
  <si>
    <t>se introduce o ora de curs+1 credit</t>
  </si>
  <si>
    <t>adăugat 1 credit</t>
  </si>
  <si>
    <t>2 credite</t>
  </si>
  <si>
    <t>translat din sem. 8</t>
  </si>
  <si>
    <t>redenumit</t>
  </si>
  <si>
    <t>DS.07.14</t>
  </si>
  <si>
    <t>DD.06.12</t>
  </si>
  <si>
    <t>TRANSPORTUL ȘI DISTRIBUȚIA ENERGIEI ELECTRICE</t>
  </si>
  <si>
    <t>PROIECT TRANSPORTUL ȘI DISTRIBUȚIA ENERGIEI ELECTRICE</t>
  </si>
  <si>
    <t>DD.06.14</t>
  </si>
  <si>
    <t>modificat denumire</t>
  </si>
  <si>
    <t>scos 1C ptr. cumulare, redenumit</t>
  </si>
  <si>
    <t>INSTALAȚII ELECTRICE</t>
  </si>
  <si>
    <t>translat din sem. 6 pentru cumulare</t>
  </si>
  <si>
    <t>translat din sem7</t>
  </si>
  <si>
    <t xml:space="preserve">REGIM DEFORMANT </t>
  </si>
  <si>
    <t>stagii practica</t>
  </si>
  <si>
    <t>didactic</t>
  </si>
  <si>
    <t>translat din sem. 8,  scazut 1C+ 1L</t>
  </si>
  <si>
    <t>AUDIT TERMOENERGETIC</t>
  </si>
  <si>
    <t>UTILIZĂRI ALE ENERGIEI ELECTRICE</t>
  </si>
  <si>
    <t>PROTOCOALE DE COMUNICAȚII</t>
  </si>
  <si>
    <t xml:space="preserve">minus credit 1 </t>
  </si>
  <si>
    <t>în afara celor 30 credite/sem.</t>
  </si>
  <si>
    <t>modificat denumire, -1C transferat la Transport și distrib.</t>
  </si>
  <si>
    <t>disciplină de specialitate în sem. 3 !</t>
  </si>
  <si>
    <t>translat din sem. 7 pentru cumulare +1C de la IA sem. 7</t>
  </si>
  <si>
    <t>translat din sem7+1S Gestiunea energiei</t>
  </si>
  <si>
    <t>introdus+separat proiect, recalculat credite</t>
  </si>
  <si>
    <t>translat din sem. 8, disciplină domeniu</t>
  </si>
  <si>
    <t>adăugat 2P proiect de la GE, separat proiect</t>
  </si>
  <si>
    <t>translat din sem. 5, de specialitate</t>
  </si>
  <si>
    <t>Translat din sem. 5 +1S</t>
  </si>
  <si>
    <t>translat din sem. 6, de specialitate</t>
  </si>
  <si>
    <t>modificat denumire pentru cumulare</t>
  </si>
  <si>
    <t>REGLAREA VITEZEI SISTEMELOR DE ACȚIONARE ELECTRICĂ</t>
  </si>
  <si>
    <t>DD.05.05</t>
  </si>
  <si>
    <t>DD.06.08</t>
  </si>
  <si>
    <t>DD.06.13</t>
  </si>
  <si>
    <t>DS.05.16</t>
  </si>
  <si>
    <t>DS.05.17</t>
  </si>
  <si>
    <t>DS.05.20</t>
  </si>
  <si>
    <t>DS.06.21</t>
  </si>
  <si>
    <t>DD.07.04</t>
  </si>
  <si>
    <t>DS.08.06</t>
  </si>
  <si>
    <t>DS.08.09</t>
  </si>
  <si>
    <t>DS.08.10</t>
  </si>
  <si>
    <t>DS.07.11</t>
  </si>
  <si>
    <t>DS.08.20</t>
  </si>
  <si>
    <t>DS.07.21</t>
  </si>
  <si>
    <t>DS.08.23</t>
  </si>
  <si>
    <t>COMUNICARE</t>
  </si>
  <si>
    <t>PRACTICĂ DE DOMENIU(90 ore)</t>
  </si>
  <si>
    <t xml:space="preserve">SURSE REGENERABILE </t>
  </si>
  <si>
    <t>MANAGEMENT</t>
  </si>
  <si>
    <t>FIABILITATE</t>
  </si>
  <si>
    <t>DD.05.06</t>
  </si>
  <si>
    <r>
      <rPr>
        <sz val="8"/>
        <color indexed="8"/>
        <rFont val="Arial"/>
        <family val="2"/>
      </rPr>
      <t>DD</t>
    </r>
    <r>
      <rPr>
        <sz val="8"/>
        <rFont val="Arial"/>
        <family val="2"/>
      </rPr>
      <t>.06.09</t>
    </r>
  </si>
  <si>
    <t>PRODUCEREA ENERGIEI ELECTRICE ŞI TERMICE</t>
  </si>
  <si>
    <t>DD.06.10</t>
  </si>
  <si>
    <r>
      <rPr>
        <sz val="8"/>
        <rFont val="Arial"/>
        <family val="2"/>
      </rPr>
      <t>DD</t>
    </r>
    <r>
      <rPr>
        <sz val="8"/>
        <color indexed="10"/>
        <rFont val="Arial"/>
        <family val="2"/>
      </rPr>
      <t>.</t>
    </r>
    <r>
      <rPr>
        <sz val="8"/>
        <rFont val="Arial"/>
        <family val="2"/>
      </rPr>
      <t>06.11</t>
    </r>
  </si>
  <si>
    <t>DS.06.15</t>
  </si>
  <si>
    <t>PRACTICĂ DE SPECIALITATE (90 ore)</t>
  </si>
  <si>
    <t>ECHIPAMENTE DE COMUTAȚIE STATICĂ</t>
  </si>
  <si>
    <t>UTILIZAREA ENERGIEI APELOR</t>
  </si>
  <si>
    <t>DD.05.18</t>
  </si>
  <si>
    <r>
      <rPr>
        <sz val="8"/>
        <color indexed="8"/>
        <rFont val="Arial"/>
        <family val="2"/>
      </rPr>
      <t>DD</t>
    </r>
    <r>
      <rPr>
        <sz val="8"/>
        <rFont val="Arial"/>
        <family val="2"/>
      </rPr>
      <t>.05.19</t>
    </r>
  </si>
  <si>
    <t>MANAGEMENTUL IMM</t>
  </si>
  <si>
    <t>TEHNICI DE INTELIGENȚĂ ARTIFICIALĂ</t>
  </si>
  <si>
    <t>DD.07.01</t>
  </si>
  <si>
    <t>MICROPROCESOARE ÎN ENERGETICĂ</t>
  </si>
  <si>
    <t>DS.07.02</t>
  </si>
  <si>
    <t xml:space="preserve">SISTEME DE CONDUCERE, SUPRAVEGHERE ȘI ACHIZIȚII DE DATE </t>
  </si>
  <si>
    <r>
      <rPr>
        <sz val="8"/>
        <rFont val="Arial"/>
        <family val="2"/>
      </rPr>
      <t>DS</t>
    </r>
    <r>
      <rPr>
        <sz val="8"/>
        <color indexed="10"/>
        <rFont val="Arial"/>
        <family val="2"/>
      </rPr>
      <t>.</t>
    </r>
    <r>
      <rPr>
        <sz val="8"/>
        <rFont val="Arial"/>
        <family val="2"/>
      </rPr>
      <t>07.03</t>
    </r>
  </si>
  <si>
    <r>
      <rPr>
        <sz val="8"/>
        <rFont val="Arial"/>
        <family val="2"/>
      </rPr>
      <t xml:space="preserve">NORME </t>
    </r>
    <r>
      <rPr>
        <sz val="8"/>
        <color indexed="8"/>
        <rFont val="Arial"/>
        <family val="2"/>
      </rPr>
      <t>ȘI LEGISLAȚIE ÎN ENERGETICĂ</t>
    </r>
  </si>
  <si>
    <t>DS.07.05</t>
  </si>
  <si>
    <t>AUDIT ELECTROENERGETIC</t>
  </si>
  <si>
    <t>ENERGETICA CLĂDIRILOR</t>
  </si>
  <si>
    <t>DS.08.07</t>
  </si>
  <si>
    <r>
      <rPr>
        <sz val="8"/>
        <rFont val="Arial"/>
        <family val="2"/>
      </rPr>
      <t>DS</t>
    </r>
    <r>
      <rPr>
        <sz val="8"/>
        <color indexed="10"/>
        <rFont val="Arial"/>
        <family val="2"/>
      </rPr>
      <t>.</t>
    </r>
    <r>
      <rPr>
        <sz val="8"/>
        <rFont val="Arial"/>
        <family val="2"/>
      </rPr>
      <t>08.08</t>
    </r>
  </si>
  <si>
    <t>MODELAREA ȘI OPTIMIZAREA PROCESELOR INDUSTRIALE</t>
  </si>
  <si>
    <t>ELECTROSECURITATE ȘI IZOLAȚIA REȚELELOR</t>
  </si>
  <si>
    <t>INSTRUMENTE ALE POLITICII ENERGETICE</t>
  </si>
  <si>
    <t xml:space="preserve"> ACȚIONĂRI HIDROPNEUMATICE</t>
  </si>
  <si>
    <t>MENTENANȚA SISTEMELOR INDUSTRIALE</t>
  </si>
  <si>
    <t xml:space="preserve">2E </t>
  </si>
  <si>
    <t>4E 4C</t>
  </si>
  <si>
    <t>5E 2C</t>
  </si>
  <si>
    <t>COMPATIBILITATE ELECTROMAGNETICĂ ÎN ENERGETICĂ</t>
  </si>
  <si>
    <t>1E 1C</t>
  </si>
  <si>
    <t>NUMAR ORE CURS / ORE APLICAȚII</t>
  </si>
  <si>
    <t>se scoate 1L si se duce in sem 2</t>
  </si>
  <si>
    <t>adaugat 1L</t>
  </si>
  <si>
    <t>scazut 1C,de solicitat disciplina pe lista USV ! De discipline de specialitate</t>
  </si>
  <si>
    <t>scazut 1S</t>
  </si>
  <si>
    <t>modificat denumire, scazut 1C</t>
  </si>
  <si>
    <t>în afara celor 30 credite/sem., orele sunt peste 26 ore/sapt.</t>
  </si>
  <si>
    <t>adus 1L din sem 1</t>
  </si>
  <si>
    <t xml:space="preserve">Total ore impuse pe saptămână </t>
  </si>
  <si>
    <t xml:space="preserve">Cerinţe pentru obţinerea diplomei de licenţă: </t>
  </si>
  <si>
    <t>•</t>
  </si>
  <si>
    <t>10 credite la examenul de diplomă</t>
  </si>
  <si>
    <t>PLAN  DE ÎNVĂȚĂMÂNT</t>
  </si>
  <si>
    <t>DC.01.08</t>
  </si>
  <si>
    <t>TERMOTEHNICĂ</t>
  </si>
  <si>
    <t>PRACTICĂ PENTRU ELABORAREA PROIECTULUI DE DIPLOMĂ (60 ore)</t>
  </si>
  <si>
    <t>▪ Crearea unui pol pentru invăţămantul și cercetarea din domeniul inginerie energetică;</t>
  </si>
  <si>
    <t xml:space="preserve">▪ Asigurarea resursei umane în regiune pentru activităţi profesionale în sectorul energetic sau domenii conexe; </t>
  </si>
  <si>
    <t xml:space="preserve">▪ Modernizarea și corelarea permanentă a activităților de învățământ și cercetare cu cele din spațiul european. </t>
  </si>
  <si>
    <t xml:space="preserve">▪ Explicarea și consolidarea cunoștinţelor privind principiile de funcţionare, exploatare a instalaţiilor de producere, transport şi alimentare cu energie electrică și termică a consumatorilor; </t>
  </si>
  <si>
    <t xml:space="preserve">▪ Dezvoltarea abilităţii de a identifica şi rezolva probleme specifice de distribuţie, utilizare și gestiune a resurselor energetice; </t>
  </si>
  <si>
    <t>▪ Dezvoltarea cunoștinţelor privind eficienţa energetică și protecţia mediului;</t>
  </si>
  <si>
    <t>▪ Formarea cunoștinţelor de baza privind modelarea și simularea echipamentelor electrice și termice folosind software profesional;</t>
  </si>
  <si>
    <t>Competențe profesionale</t>
  </si>
  <si>
    <t>Competențe transversale</t>
  </si>
  <si>
    <t xml:space="preserve">C* - Admis/Respins. </t>
  </si>
  <si>
    <t>Forma de invatamant: cu frecvență</t>
  </si>
  <si>
    <t>Forma de invaţământ: cu frecvență</t>
  </si>
  <si>
    <t>Forma de învăţământ: cu frecvență</t>
  </si>
  <si>
    <t>Discipline impuse</t>
  </si>
  <si>
    <t>Nr. săptămâni</t>
  </si>
  <si>
    <t>Nr. ore fizice pe săptămână*</t>
  </si>
  <si>
    <t>1P</t>
  </si>
  <si>
    <t>5E 3C 1P</t>
  </si>
  <si>
    <t>* Discipline impuse+opționale</t>
  </si>
  <si>
    <t>Modulul de discipline pentru formare psihopedagogică este facultativ și se desfasoară pe baza unui plan de învățământ propriu. La absolvire se acordă Certificat de absolvire a cursurilor Departamentului de Specialitate cu Profil Psihopedagogic</t>
  </si>
  <si>
    <t>Total ore opţionale pe săptămână</t>
  </si>
  <si>
    <t>Cod disciplină</t>
  </si>
  <si>
    <t>Total ore facultative pe săptămână</t>
  </si>
  <si>
    <t>Total ore impuse pe săptămână</t>
  </si>
  <si>
    <t>Total ore opționale pe săptămână</t>
  </si>
  <si>
    <t>5E 2C 1P</t>
  </si>
  <si>
    <t>I* - Ore de studiu individual; V* - Forma de verificare</t>
  </si>
  <si>
    <t xml:space="preserve">I* - Ore de studiu individual; V* - Forma de verificare </t>
  </si>
  <si>
    <t>DISCIPLINE IMPUSE</t>
  </si>
  <si>
    <t>TOTAL ME</t>
  </si>
  <si>
    <t>Total didactic</t>
  </si>
  <si>
    <t>[ore/credit]</t>
  </si>
  <si>
    <t xml:space="preserve">240 credite conform planului de învăţământ la disciplinele impuse și opționale    </t>
  </si>
  <si>
    <t>TOTAL impuse și opționale</t>
  </si>
  <si>
    <t>Practică, practică pentru elab. pr. diploma</t>
  </si>
  <si>
    <t xml:space="preserve">MAŞINI ȘI ACȚIONĂRI ELECTRICE I </t>
  </si>
  <si>
    <t>MAȘINI ȘI ACȚIONĂRI ELECTRICE II</t>
  </si>
  <si>
    <t>MAȘINI ȘI ACŢIONĂRI ELECTRICE III</t>
  </si>
  <si>
    <t>▪ Formarea de abilităţi privind lucrul în echipă și perfecţionarea capacităţii de comunicare inclusiv într-o limbă străină.</t>
  </si>
  <si>
    <t xml:space="preserve">           Rector,                                                 Decan,                              Director departament,           Responsabil program de studii,</t>
  </si>
  <si>
    <t>SE+EA</t>
  </si>
  <si>
    <t>Titular</t>
  </si>
  <si>
    <t>Satco B.</t>
  </si>
  <si>
    <t>/Vlad V</t>
  </si>
  <si>
    <t>Milici M</t>
  </si>
  <si>
    <t>Ciornei F</t>
  </si>
  <si>
    <t>Lupu E</t>
  </si>
  <si>
    <t>Rață G.</t>
  </si>
  <si>
    <t>Ungureanu C</t>
  </si>
  <si>
    <t>Popa C.</t>
  </si>
  <si>
    <t>Atănăsoae P</t>
  </si>
  <si>
    <t>Afanasov C</t>
  </si>
  <si>
    <t>Irimia D.</t>
  </si>
  <si>
    <t>după caz</t>
  </si>
  <si>
    <t>Bobric C.</t>
  </si>
  <si>
    <t>Rață M.</t>
  </si>
  <si>
    <t>Barbă N.</t>
  </si>
  <si>
    <t>Vlad V.</t>
  </si>
  <si>
    <t>Milici D.</t>
  </si>
  <si>
    <t>Atănăsoae P.</t>
  </si>
  <si>
    <t>Miron Alex.</t>
  </si>
  <si>
    <t>Prodan C.</t>
  </si>
  <si>
    <t>Pentiuc R</t>
  </si>
  <si>
    <t>Coca E</t>
  </si>
  <si>
    <t>Titulari</t>
  </si>
  <si>
    <t>Irimia D</t>
  </si>
  <si>
    <t>Ungureanu C.</t>
  </si>
  <si>
    <t>Bobric/Hopulele</t>
  </si>
  <si>
    <t xml:space="preserve">Programul de studii: </t>
  </si>
  <si>
    <t>Managementul energiei</t>
  </si>
  <si>
    <t>Anexa la Grila 2 pentru programul de studii Managementul energiei</t>
  </si>
  <si>
    <t>C1</t>
  </si>
  <si>
    <t>C2</t>
  </si>
  <si>
    <t>C3</t>
  </si>
  <si>
    <t>C4</t>
  </si>
  <si>
    <t>C5</t>
  </si>
  <si>
    <t>C6</t>
  </si>
  <si>
    <t>CT1</t>
  </si>
  <si>
    <t>CT2</t>
  </si>
  <si>
    <t>CT3</t>
  </si>
  <si>
    <t>Total credite</t>
  </si>
  <si>
    <t>Competenta profesionala</t>
  </si>
  <si>
    <t>Utilizarea cunoştinţelor privind principiile de funcţionare şi impactul asupra mediului aferente sistemelor de producere, transport şi distribuţie a energiei electrice şi termice</t>
  </si>
  <si>
    <t>Explicarea şi interpretarea  conceptelor generale şi specifice privind procesele tehnologice din cadrul sistemelor de utilizare a energiei</t>
  </si>
  <si>
    <t>Rezolvarea problemelor de dimensionare, funcţionare şi mentenanţă aferente echipamentelor şi instalaţiilor energetice</t>
  </si>
  <si>
    <t>Utilizarea critic constructivă a elementelor de bază aferente managementului sistemelor energetice, corelat cu legislaţia din domeniu şi cu principiile pieţei de energie</t>
  </si>
  <si>
    <t xml:space="preserve">Utilizarea în scop creativ şi inovativ a cunoştinţelor de bază în modelarea, proiectarea şi exploatarea echipamentelor şi instalaţiilor energetice </t>
  </si>
  <si>
    <t>Aplicarea în condiţii de autonomie şi responsabilitate restrânsă a principiilor de utilizare eficientă a energiei la consumatorul final şi de elaborare a auditului energetic</t>
  </si>
  <si>
    <t>Identificarea  obiectivelor de realizat, a resurselor disponibile, a condiţiilor de finalizare a acestora, a etapelor de lucru, a timpilor de lucru, a termenelor de realizare şi a riscurilor aferente</t>
  </si>
  <si>
    <t>Identificarea rolurilor şi responsabilităţilor într-o echipă pluridisciplinară şi aplicarea de tehnici de relaţionare şi muncă eficientă în cadrul echipei.</t>
  </si>
  <si>
    <t>Utilizarea eficientă  a surselor informaţionale şi a resurselor de comunicare şi formare profesională asistată (portaluri Internet, aplicaţii software de specialitate, baze de date, cursuri on-line etc.) atât în limba romană, cât şi într-o limbă de circulaţie internaţională.</t>
  </si>
  <si>
    <t>Descriere competenta finala</t>
  </si>
  <si>
    <t>Realizarea de analize de scheme de proces pentru producerea, transportul şi distribuţia energiei.</t>
  </si>
  <si>
    <t>Modelarea şi simularea proceselor si echipamentelor energetice de complexitate mică şi medie</t>
  </si>
  <si>
    <t>Calculul de dimensionare şi verificare a echipamentelor şi instalaţiilor energetice de complexitate mică şi medie</t>
  </si>
  <si>
    <t>Descrierea unui sistem de management energetic şi a funcţionării pieţii de energie</t>
  </si>
  <si>
    <t>Elaborarea auditului energetic de mică şi medie complexitate</t>
  </si>
  <si>
    <t>Realizarea de lucrări sub coordonare, pentru rezolvarea unor probleme specifice domeniului, cu evaluarea corecta a volumului de lucru, resurselor disponibile, timpului necesar de finalizare şi a riscurilor</t>
  </si>
  <si>
    <t>Realizarea unei lucrări/ unui proiect, executând cu responsabilitate sarcini specifice rolului într-o echipă pluridisciplinară</t>
  </si>
  <si>
    <t xml:space="preserve">Elaborarea, tehnoredactarea şi susţinerea în limba română şi într-o limbă de circulaţie internaţională a unei lucrări de specialitate </t>
  </si>
  <si>
    <t>Denumire disciplina</t>
  </si>
  <si>
    <t>AN I</t>
  </si>
  <si>
    <t>Analiza matematica</t>
  </si>
  <si>
    <t>Programarea calc. si limbaje prog. I</t>
  </si>
  <si>
    <t>Fizica I</t>
  </si>
  <si>
    <t>Grafica asistata de calculator</t>
  </si>
  <si>
    <t>Limba engleza I</t>
  </si>
  <si>
    <t>Educatia fizică și sport I</t>
  </si>
  <si>
    <t>Limba engleza II</t>
  </si>
  <si>
    <t>Chimie</t>
  </si>
  <si>
    <t>Matematici speciale</t>
  </si>
  <si>
    <t>Informatică aplicată</t>
  </si>
  <si>
    <t>Fizica II</t>
  </si>
  <si>
    <t>Bazele electrotehnicii I</t>
  </si>
  <si>
    <t>AN II</t>
  </si>
  <si>
    <t>Bazele electrotehnicii II</t>
  </si>
  <si>
    <t>Electronică I</t>
  </si>
  <si>
    <t>Bazele hidraulicii</t>
  </si>
  <si>
    <t>Economie generala</t>
  </si>
  <si>
    <t>Limba engleza III</t>
  </si>
  <si>
    <t>Educatia fizică și sport II</t>
  </si>
  <si>
    <t>Limba engleza IV</t>
  </si>
  <si>
    <t>Metode numerice</t>
  </si>
  <si>
    <t>Electronica II</t>
  </si>
  <si>
    <t>Masurari electrice si electronice</t>
  </si>
  <si>
    <t>Termotehnica</t>
  </si>
  <si>
    <t>Mașini hidraulice</t>
  </si>
  <si>
    <t>Sociologie</t>
  </si>
  <si>
    <t>AN III</t>
  </si>
  <si>
    <t>Transfer de caldura si masa</t>
  </si>
  <si>
    <t xml:space="preserve">Echipamente si instalații termice </t>
  </si>
  <si>
    <t>Teoria reglarii automate</t>
  </si>
  <si>
    <t>Echipamente electrice II</t>
  </si>
  <si>
    <t>Audit termoenergetic</t>
  </si>
  <si>
    <t>Energetica clădirilor</t>
  </si>
  <si>
    <t>Energia și mediul</t>
  </si>
  <si>
    <t>AN IV</t>
  </si>
  <si>
    <t>Surse regenerabile</t>
  </si>
  <si>
    <t>Transportul si distrib. en. electrice</t>
  </si>
  <si>
    <t>Producerea en. electrice si termice</t>
  </si>
  <si>
    <t>Partea el. a centralelor si statiilor</t>
  </si>
  <si>
    <t>Management</t>
  </si>
  <si>
    <t>Fiabilitate</t>
  </si>
  <si>
    <t>Practica pentru elab. proiect de diploma</t>
  </si>
  <si>
    <t>Audit electroenergetic</t>
  </si>
  <si>
    <t>Statii si posturi de transformare</t>
  </si>
  <si>
    <t>TOTAL CREDITE</t>
  </si>
  <si>
    <t>Complemente de matematica</t>
  </si>
  <si>
    <t>Educatie fizica și sport III</t>
  </si>
  <si>
    <t>Limba staina tehica I</t>
  </si>
  <si>
    <t>Educatie fizica și sport IV</t>
  </si>
  <si>
    <t>Educatie fizica și sport V</t>
  </si>
  <si>
    <t>Limba straina tehnica II</t>
  </si>
  <si>
    <t>Educatie fizica VI</t>
  </si>
  <si>
    <t>Competențe antreprenoriale</t>
  </si>
  <si>
    <t>Instalatii el. de joasa tensiune</t>
  </si>
  <si>
    <t>TOTAL CREDITE FACULTATIVE</t>
  </si>
  <si>
    <t>conf.dr.ing. Popa Cezar</t>
  </si>
  <si>
    <t>Algebra liniara, geom. analitica și diferențială</t>
  </si>
  <si>
    <t>Comunicare</t>
  </si>
  <si>
    <t>Mecanică și rezistenta materialelor</t>
  </si>
  <si>
    <t>Energetica generală si conversia energiei</t>
  </si>
  <si>
    <t>Masini și acționări electrice I</t>
  </si>
  <si>
    <t>Practica de domeniu</t>
  </si>
  <si>
    <t>Echipamente de comutație statică</t>
  </si>
  <si>
    <t>Masini și acționări electrice II</t>
  </si>
  <si>
    <t>Echipamente electrice I</t>
  </si>
  <si>
    <t>Proiect echipamente și instalații termice</t>
  </si>
  <si>
    <t>Masini și acționări electrice III</t>
  </si>
  <si>
    <t>Proiect transportul si distrib. en. electrice</t>
  </si>
  <si>
    <t>Tehnici de inteligență artificială</t>
  </si>
  <si>
    <t>Microprocesoare în energetică</t>
  </si>
  <si>
    <t>Sisteme de conducere, supraveghere și achiziții de date</t>
  </si>
  <si>
    <t>Norme și legislație în energetică</t>
  </si>
  <si>
    <t>Elaborarea proiectului de diplomă</t>
  </si>
  <si>
    <t>Utilizarea energiei apelor</t>
  </si>
  <si>
    <t>Modelarea și optimizarea proceselor industriale</t>
  </si>
  <si>
    <t>Instrumente ale politicii energetice</t>
  </si>
  <si>
    <t>Acționări hidropneumatice</t>
  </si>
  <si>
    <t>Mentenanța sistemelor industriale</t>
  </si>
  <si>
    <t>Instalații electrice</t>
  </si>
  <si>
    <t>Utilizări ale energiei electrice</t>
  </si>
  <si>
    <t>Electrosecuritate și izolația rețelelor</t>
  </si>
  <si>
    <t>Compatibilitate electromagnetică în energetică</t>
  </si>
  <si>
    <t>Practică de specialitate</t>
  </si>
  <si>
    <t>Aplic. ale electronicii de putere în energetică</t>
  </si>
  <si>
    <t>Protecții clasice și numerice în energetică</t>
  </si>
  <si>
    <t>Managementul IMM</t>
  </si>
  <si>
    <t>Baze de date în energetică</t>
  </si>
  <si>
    <t>Regim deformant</t>
  </si>
  <si>
    <t>Reglarea vitezei sistemelor de acționare el.</t>
  </si>
  <si>
    <t>Universitatea "Ștefan cel Mare" din Suceava</t>
  </si>
  <si>
    <t>Facultatea de Inginerie Electrică și Știința calculatoarelor</t>
  </si>
  <si>
    <t>Calificarea:</t>
  </si>
  <si>
    <t xml:space="preserve">Nivelul calificării: </t>
  </si>
  <si>
    <t>Licență</t>
  </si>
  <si>
    <t xml:space="preserve">Domeniul fundamental: </t>
  </si>
  <si>
    <t>Științe inginerești</t>
  </si>
  <si>
    <t>Domeniul de studii:</t>
  </si>
  <si>
    <t>Grila 2. Stabilirea corelațiilor dintre competențele profesionale și transversale, ariile de conținut, disciplinele de studiu și creditele alocate</t>
  </si>
  <si>
    <t>Competențe explicitate prin descriptori de nivel</t>
  </si>
  <si>
    <t>Arii de continut</t>
  </si>
  <si>
    <t>Discipline de studiu</t>
  </si>
  <si>
    <t>Credite</t>
  </si>
  <si>
    <t>Pe disciplina</t>
  </si>
  <si>
    <t>Pe competenta</t>
  </si>
  <si>
    <t>Cunoştinţe</t>
  </si>
  <si>
    <t>Fundamente de fizică, chimie</t>
  </si>
  <si>
    <t>C1.1 Identificarea tehnologiilor de bază, a structurii proceselor şi funcţionării la nivel de proces</t>
  </si>
  <si>
    <t>Protecţia mediului şi dezvoltare durabilă</t>
  </si>
  <si>
    <t>C1.2 Descrierea proceselor tehnologice şi a principiilor de funcţionare şi explicarea adecvată a acestora</t>
  </si>
  <si>
    <t>Impactul tehnologiilor energetice asupra mediului</t>
  </si>
  <si>
    <t>Abilităţi</t>
  </si>
  <si>
    <t>C1.3 Alegerea soluţiei adecvate la nivel de proces, pentru delimitarea corectă a domeniilor de aplicabilitate, cu respectarea criteriilor de performanţă specifice</t>
  </si>
  <si>
    <t>Energetica generala si conversia energiei</t>
  </si>
  <si>
    <t>C1.4 Aplicarea corectă a metodelor de analiză şi a criteriilor de alegere a soluţiilor adecvate pentru atingerea performanţelor specifice</t>
  </si>
  <si>
    <t>C1.5 Identificarea etapelor de realizare a unui proiect şi a conţinutului documentelor specifice de management de proiect</t>
  </si>
  <si>
    <t>Standarde minime de performanţă pentru evaluarea competenţei</t>
  </si>
  <si>
    <t>Transportul si distributia energiei electrice</t>
  </si>
  <si>
    <t>Producerea energiei electrice si termice</t>
  </si>
  <si>
    <t>C2. Explicarea şi interpretarea  conceptelor generale şi specifice privind procesele tehnologice din cadrul sistemelor de utilizare a energiei</t>
  </si>
  <si>
    <t>Fundamente de matematică</t>
  </si>
  <si>
    <t>C2.1 Descrierea metodelor de analiză, modelare şi simulare a echipamentelor şi proceselor energetice şi interpretarea corectă a relaţiilor de calcul</t>
  </si>
  <si>
    <t>Fundamente de electronică aplicată</t>
  </si>
  <si>
    <t>Algebra liniara, geometrie analica si ecuatii diferentiale</t>
  </si>
  <si>
    <t>C2.2 Realizarea de scheme logice de calcul, analiza datelor şi interpretarea corecta rezultatelor numerice</t>
  </si>
  <si>
    <t>Sisteme de utilizare a energiei electrice</t>
  </si>
  <si>
    <t>Programarea calculatoarelor si limbaje de programare I</t>
  </si>
  <si>
    <t>C2.3 Validarea rezultatelor modelării şi simulării cu cele experimentale sau de catalog</t>
  </si>
  <si>
    <t>C2.4 Evaluarea îndeplinirii fiecărei etape de simulare/modelare</t>
  </si>
  <si>
    <t>C2.5 Analiza şi interpretarea corectă a documentaţiei de funcţionare, a datelor de proiect şi a buletinelor de măsurători</t>
  </si>
  <si>
    <t>Masini hidraulice</t>
  </si>
  <si>
    <t>C3. Rezolvarea problemelor de dimensionare, funcţionare şi mentenanţă aferente echipamentelor şi instalaţiilor energetice</t>
  </si>
  <si>
    <t>Fundamente teoretice de calcul în domeniul ingineriei energetice</t>
  </si>
  <si>
    <t>C3.1 Descrierea principiilor funcţionării la nivel individual şi de sistem a echipamentelor şi a metodelor de dimensionare, proiectare şi verificare a funcţionării acestora</t>
  </si>
  <si>
    <t>Principii de construcţie şi funcţionare a echipamentelor energetice</t>
  </si>
  <si>
    <t>C3.2 Explicarea şi interpretarea corectă a metodelor de dimensionare şi verificare</t>
  </si>
  <si>
    <t>Mentenanţa sistemelor energetice</t>
  </si>
  <si>
    <t>Rezistenta materialelor</t>
  </si>
  <si>
    <t>C3.3 Alegerea metodei adecvate de dimensionare şi verificare, precum şi aplicarea etapelor de calcul într-o metodologie specifică</t>
  </si>
  <si>
    <t>C3.4 Evaluarea îndeplinirii fiecărei etape de calcul</t>
  </si>
  <si>
    <t>C3.5 Elaborarea documentelor specifice de proiectare</t>
  </si>
  <si>
    <t>Echipamente si instalatii termice</t>
  </si>
  <si>
    <t>Partea electrica a centralelor si statiilor</t>
  </si>
  <si>
    <t>C4. Utilizarea critic constructivă a elementelor de bază aferente managementului sistemelor energetice, corelat cu legislaţia din domeniu şi cu principiile pieţei de energie</t>
  </si>
  <si>
    <t>Cadrul organizatoric al tranzacţionării resurselor energetice</t>
  </si>
  <si>
    <t>C4.1 Descrierea metodelor de bază de management şi a principiilor de funcţionare a pieţii de energie</t>
  </si>
  <si>
    <t>Exploatarea eficientă a resurselor energetice</t>
  </si>
  <si>
    <t>C4.2 Aprecierea calităţii managementului energetic şi interpretarea corectă a elementelor privind tranzacţionarea energiei</t>
  </si>
  <si>
    <t>Fundamente de drept şi economie</t>
  </si>
  <si>
    <t>C4.3 Alegerea sistemului de managent care să permită gestiunea energiei</t>
  </si>
  <si>
    <t>C4.4 Elaborarea de rapoarte şi grafice specifice</t>
  </si>
  <si>
    <t>C4.5 Descrierea şi interpretarea corectă a unui plan de managent</t>
  </si>
  <si>
    <t>Traductoare interfete si achizitie de date</t>
  </si>
  <si>
    <t>Metrologie</t>
  </si>
  <si>
    <t xml:space="preserve">C5. Utilizarea în scop creativ şi inovativ a cunoştinţelor de bază în modelarea, proiectarea şi exploatarea echipamentelor şi instalaţiilor energetice </t>
  </si>
  <si>
    <t>Fundamente tehnice de calcul</t>
  </si>
  <si>
    <t>C5.1 Descrierea funcţionării echipamentelor şi instalaţiilor energetice</t>
  </si>
  <si>
    <t>Tehnologii informaţionale în inginerie</t>
  </si>
  <si>
    <t>C5.2 Analiza datelor, interpretarea corectă a rezultatelor numerice şi utilizarea aplicaţiilor soft specifice</t>
  </si>
  <si>
    <t>Elaborare documentaţie tehnică</t>
  </si>
  <si>
    <t>Proiectare tehnică aplicată</t>
  </si>
  <si>
    <t>C5.3 Validarea rezultatelor modelării şi simulării cu cele experimentale sau de catalog</t>
  </si>
  <si>
    <t xml:space="preserve">C5.4 Evaluarea corectă a calculelor de </t>
  </si>
  <si>
    <t>proiectare şi modelare</t>
  </si>
  <si>
    <t>C5.5 Realizarea documentaţiei de bază pentru proiectare</t>
  </si>
  <si>
    <t>Proiectarea şi modelarea echipamentelor şi instalaţiilor energetice</t>
  </si>
  <si>
    <t>Tehnologii informaţionale în managementul proceselor energetice</t>
  </si>
  <si>
    <t>C6.1 Descrierea indicatorilor specifici şi a metodelor de bază pentru evaluarea eficienţei energetice</t>
  </si>
  <si>
    <t>Analiza şi managementul proceselor energetice</t>
  </si>
  <si>
    <t>C6.2 Interpretarea corectă a indicatorilor de eficienţă energetică</t>
  </si>
  <si>
    <t>C6.3 Stabilirea contururilor de bilanţ şi a fluxurilor energetice aferente</t>
  </si>
  <si>
    <t>C6.4 Aplicarea şi evaluarea corectă a etapelor unui audit energetic</t>
  </si>
  <si>
    <t>C6.5 Realizarea unui proiect de eficienţă energetică</t>
  </si>
  <si>
    <t>CT1. Identificarea  obiectivelor de realizat, a resurselor disponibile, a condiţiilor de finalizare a acestora, a etapelor de lucru, a timpilor de lucru, a termenelor de realizare şi a riscurilor aferente</t>
  </si>
  <si>
    <t>CT2. Identificarea rolurilor şi responsabilităţilor într-o echipă pluridisciplinară şi aplicarea de tehnici de relaţionare şi muncă eficientă în cadrul echipei.</t>
  </si>
  <si>
    <t>CT3. Utilizarea eficientă  a surselor informaţionale şi a resurselor de comunicare şi formare profesională asistată (portaluri Internet, aplicaţii software de specialitate, baze de date, cursuri on-line etc.) atât în limba romană, cât şi într-o limbă de circulaţie internaţională.</t>
  </si>
  <si>
    <t>Coordonator program,</t>
  </si>
  <si>
    <t>conf.dr.ing. Cezar POPA</t>
  </si>
  <si>
    <t>APLICAȚII ALE ELECTRONICII DE PUTERE  ÎN ENERGETICĂ</t>
  </si>
  <si>
    <t>Valabil începând cu anul universitar 2022-2023, anul I de studii</t>
  </si>
  <si>
    <t xml:space="preserve">Valabil începând cu anul universitar: 2022-2023, anul I de studii </t>
  </si>
  <si>
    <t>TEHNOLOGIA MATERIALELOR I</t>
  </si>
  <si>
    <t>TEHNOLOGIA MATERIALELOR II</t>
  </si>
  <si>
    <t>DD.03.03</t>
  </si>
  <si>
    <t>PROTECȚIA MEDIULUI</t>
  </si>
  <si>
    <t>Tehnologia materialelor I</t>
  </si>
  <si>
    <t>Tehnologia meterialelor II</t>
  </si>
  <si>
    <t>Inginerie energetică</t>
  </si>
  <si>
    <t>Protecția mediului</t>
  </si>
  <si>
    <t>prof.dr.ing. Valentin POPA          prof.dr.ing. Laurențiu-Dan MILICI                prof.dr.ing. Radu PENTIUC            conf.dr.ing. Cezar POPA</t>
  </si>
  <si>
    <t>Tehnologia materialelor II</t>
  </si>
  <si>
    <t>Educatia fizica și sport I</t>
  </si>
  <si>
    <t>Energetică generală și conversia energiei</t>
  </si>
  <si>
    <t>Electronica I</t>
  </si>
  <si>
    <t>Economie generală</t>
  </si>
  <si>
    <t>Educația fizică și sport II</t>
  </si>
  <si>
    <t>Măsurări electrice și electronice</t>
  </si>
  <si>
    <t>Mașiniși acționări electrice I</t>
  </si>
  <si>
    <t>Masini și acționări el. I</t>
  </si>
  <si>
    <t xml:space="preserve">Masini și acționări el. I </t>
  </si>
  <si>
    <t>Termotehnică</t>
  </si>
  <si>
    <t>Practica de domeniu (an 2)</t>
  </si>
  <si>
    <t>Practica de domeniu  (an 2)</t>
  </si>
  <si>
    <t>Transfer de căldură și masă</t>
  </si>
  <si>
    <t>Echipamente și instalații termice</t>
  </si>
  <si>
    <t>Proiect echipamente si instalatii termice</t>
  </si>
  <si>
    <t>Mașini și acționări el. III</t>
  </si>
  <si>
    <t>Mașini și actionari el. III</t>
  </si>
  <si>
    <t>Energia si mediul</t>
  </si>
  <si>
    <t>Proiect transportul si distributia energiei electrice</t>
  </si>
  <si>
    <t>Practica de specialitate (an 3)</t>
  </si>
  <si>
    <t>Aplicații ale electronicii de putere în energetică</t>
  </si>
  <si>
    <t>Mașini și acționări electrice II</t>
  </si>
  <si>
    <t xml:space="preserve">Sisteme de conducere, supraveghere și achiziții de date, </t>
  </si>
  <si>
    <t>Practica elab. proiect de diploma</t>
  </si>
  <si>
    <t>Instrumente ale politicii en.</t>
  </si>
  <si>
    <t>PROGRAMAREA CALCULATOARELOR ŞI  LIMBAJE  DE  PROGRAMARE</t>
  </si>
  <si>
    <t>LIMBI MODERNE  (FRANCEZĂ /GERMANĂ)</t>
  </si>
  <si>
    <t xml:space="preserve">ENERGETICĂ GENERALĂ ŞI CONVERSIA ENERGIEI </t>
  </si>
  <si>
    <t>LIMBI MODERNE (FRANCEZĂ/GERMANĂ)</t>
  </si>
  <si>
    <t xml:space="preserve">PROTECŢII PRIN RELEE: CLASICE ȘI NUMERICE </t>
  </si>
  <si>
    <t>DC.08.24</t>
  </si>
  <si>
    <t xml:space="preserve">Sisteme de conducere, supraveghere și achiziții de date </t>
  </si>
  <si>
    <t>Protecții prin relee: clasice și numerice</t>
  </si>
  <si>
    <t>Partea electrică a centralelor și stațiilor</t>
  </si>
  <si>
    <t>Proiect transportul și distribuția energiei electrice</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</si>
</sst>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89">
    <font>
      <sz val="10"/>
      <name val="Arial"/>
      <family val="0"/>
    </font>
    <font>
      <sz val="11"/>
      <color indexed="8"/>
      <name val="Calibri"/>
      <family val="2"/>
    </font>
    <font>
      <sz val="8"/>
      <name val="Arial"/>
      <family val="2"/>
    </font>
    <font>
      <b/>
      <sz val="8"/>
      <name val="Arial"/>
      <family val="2"/>
    </font>
    <font>
      <b/>
      <sz val="14"/>
      <name val="Arial"/>
      <family val="2"/>
    </font>
    <font>
      <b/>
      <sz val="12"/>
      <name val="Arial"/>
      <family val="2"/>
    </font>
    <font>
      <b/>
      <sz val="10"/>
      <name val="Arial"/>
      <family val="2"/>
    </font>
    <font>
      <sz val="7"/>
      <name val="Arial"/>
      <family val="2"/>
    </font>
    <font>
      <b/>
      <sz val="9"/>
      <name val="Arial CE"/>
      <family val="2"/>
    </font>
    <font>
      <sz val="10"/>
      <name val="Arial CE"/>
      <family val="2"/>
    </font>
    <font>
      <sz val="8"/>
      <name val="Arial CE"/>
      <family val="2"/>
    </font>
    <font>
      <sz val="10"/>
      <color indexed="10"/>
      <name val="Arial"/>
      <family val="2"/>
    </font>
    <font>
      <sz val="12"/>
      <name val="Arial"/>
      <family val="2"/>
    </font>
    <font>
      <b/>
      <sz val="8"/>
      <name val="Arial CE"/>
      <family val="2"/>
    </font>
    <font>
      <sz val="8"/>
      <color indexed="10"/>
      <name val="Arial"/>
      <family val="2"/>
    </font>
    <font>
      <b/>
      <sz val="9"/>
      <name val="Arial"/>
      <family val="2"/>
    </font>
    <font>
      <sz val="9"/>
      <name val="Arial"/>
      <family val="2"/>
    </font>
    <font>
      <b/>
      <sz val="10"/>
      <color indexed="10"/>
      <name val="Arial"/>
      <family val="2"/>
    </font>
    <font>
      <b/>
      <sz val="8"/>
      <color indexed="10"/>
      <name val="Arial"/>
      <family val="2"/>
    </font>
    <font>
      <sz val="10"/>
      <name val="Wingdings"/>
      <family val="0"/>
    </font>
    <font>
      <sz val="10"/>
      <color indexed="8"/>
      <name val="Arial"/>
      <family val="2"/>
    </font>
    <font>
      <b/>
      <sz val="16"/>
      <name val="Arial"/>
      <family val="2"/>
    </font>
    <font>
      <sz val="8"/>
      <color indexed="8"/>
      <name val="Arial"/>
      <family val="2"/>
    </font>
    <font>
      <sz val="12"/>
      <name val="Times New Roman"/>
      <family val="1"/>
    </font>
    <font>
      <b/>
      <sz val="10"/>
      <name val="Arial CE"/>
      <family val="0"/>
    </font>
    <font>
      <i/>
      <sz val="8"/>
      <name val="Arial"/>
      <family val="2"/>
    </font>
    <font>
      <sz val="8"/>
      <color indexed="8"/>
      <name val="Times New Roman"/>
      <family val="1"/>
    </font>
    <font>
      <b/>
      <sz val="10"/>
      <color indexed="12"/>
      <name val="Arial"/>
      <family val="2"/>
    </font>
    <font>
      <sz val="8"/>
      <color indexed="12"/>
      <name val="Times New Roman"/>
      <family val="1"/>
    </font>
    <font>
      <sz val="10"/>
      <name val="Times New Roman"/>
      <family val="1"/>
    </font>
    <font>
      <b/>
      <sz val="10"/>
      <name val="Times New Roman"/>
      <family val="1"/>
    </font>
    <font>
      <sz val="10"/>
      <color indexed="12"/>
      <name val="Times New Roman"/>
      <family val="1"/>
    </font>
    <font>
      <sz val="10"/>
      <color indexed="12"/>
      <name val="Arial"/>
      <family val="2"/>
    </font>
    <font>
      <b/>
      <sz val="10"/>
      <color indexed="50"/>
      <name val="Arial"/>
      <family val="2"/>
    </font>
    <font>
      <b/>
      <i/>
      <sz val="11"/>
      <color indexed="8"/>
      <name val="Times New Roman"/>
      <family val="1"/>
    </font>
    <font>
      <sz val="11"/>
      <name val="Times New Roman"/>
      <family val="1"/>
    </font>
    <font>
      <sz val="11"/>
      <color indexed="8"/>
      <name val="Times New Roman"/>
      <family val="1"/>
    </font>
    <font>
      <b/>
      <i/>
      <sz val="10"/>
      <name val="Times New Roman"/>
      <family val="1"/>
    </font>
    <font>
      <sz val="8"/>
      <name val="Times New Roman"/>
      <family val="1"/>
    </font>
    <font>
      <sz val="10"/>
      <color indexed="8"/>
      <name val="Times New Roman"/>
      <family val="1"/>
    </font>
    <font>
      <b/>
      <i/>
      <sz val="10"/>
      <color indexed="8"/>
      <name val="Times New Roman"/>
      <family val="1"/>
    </font>
    <font>
      <b/>
      <sz val="12"/>
      <color indexed="5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30"/>
      <name val="Arial"/>
      <family val="2"/>
    </font>
    <font>
      <sz val="10"/>
      <color indexed="30"/>
      <name val="Times New Roman"/>
      <family val="1"/>
    </font>
    <font>
      <sz val="10"/>
      <color indexed="30"/>
      <name val="Arial"/>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rgb="FF0070C0"/>
      <name val="Arial"/>
      <family val="2"/>
    </font>
    <font>
      <sz val="10"/>
      <color rgb="FFFF0000"/>
      <name val="Arial"/>
      <family val="2"/>
    </font>
    <font>
      <sz val="10"/>
      <color rgb="FF0070C0"/>
      <name val="Times New Roman"/>
      <family val="1"/>
    </font>
    <font>
      <sz val="10"/>
      <color rgb="FF0070C0"/>
      <name val="Arial"/>
      <family val="2"/>
    </font>
    <font>
      <sz val="10"/>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
      <patternFill patternType="solid">
        <fgColor rgb="FF92D050"/>
        <bgColor indexed="64"/>
      </patternFill>
    </fill>
    <fill>
      <patternFill patternType="solid">
        <fgColor theme="3" tint="0.7999799847602844"/>
        <bgColor indexed="64"/>
      </patternFill>
    </fill>
    <fill>
      <patternFill patternType="solid">
        <fgColor rgb="FF00B05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style="medium"/>
      <top style="medium"/>
      <bottom/>
    </border>
    <border>
      <left style="medium"/>
      <right/>
      <top style="medium"/>
      <bottom/>
    </border>
    <border>
      <left/>
      <right style="medium"/>
      <top style="medium"/>
      <bottom/>
    </border>
    <border>
      <left style="thin"/>
      <right style="thin"/>
      <top/>
      <bottom style="thin"/>
    </border>
    <border>
      <left style="medium"/>
      <right style="thin"/>
      <top style="thin"/>
      <bottom style="thin"/>
    </border>
    <border>
      <left style="thin"/>
      <right style="thin"/>
      <top style="medium"/>
      <bottom style="thin"/>
    </border>
    <border>
      <left style="thin"/>
      <right style="medium"/>
      <top style="thin"/>
      <bottom style="thin"/>
    </border>
    <border>
      <left style="medium"/>
      <right style="thin"/>
      <top style="medium"/>
      <bottom style="thin"/>
    </border>
    <border>
      <left style="thin"/>
      <right style="medium"/>
      <top style="medium"/>
      <bottom style="thin"/>
    </border>
    <border>
      <left/>
      <right style="medium"/>
      <top/>
      <bottom/>
    </border>
    <border>
      <left style="thin"/>
      <right style="thin"/>
      <top style="thin"/>
      <bottom/>
    </border>
    <border>
      <left style="thin"/>
      <right style="medium"/>
      <top style="thin"/>
      <bottom/>
    </border>
    <border>
      <left style="medium"/>
      <right/>
      <top style="thin"/>
      <bottom style="thin"/>
    </border>
    <border>
      <left style="medium"/>
      <right/>
      <top/>
      <bottom style="thin"/>
    </border>
    <border>
      <left style="thin"/>
      <right style="thin"/>
      <top/>
      <bottom/>
    </border>
    <border>
      <left style="medium"/>
      <right/>
      <top/>
      <bottom/>
    </border>
    <border>
      <left style="medium"/>
      <right style="medium"/>
      <top style="medium"/>
      <bottom style="medium"/>
    </border>
    <border>
      <left style="thin"/>
      <right style="thin"/>
      <top style="medium"/>
      <bottom/>
    </border>
    <border>
      <left style="medium"/>
      <right style="thin"/>
      <top/>
      <bottom/>
    </border>
    <border>
      <left style="medium"/>
      <right style="medium"/>
      <top style="thin"/>
      <bottom style="thin"/>
    </border>
    <border>
      <left/>
      <right style="medium"/>
      <top/>
      <bottom style="thin"/>
    </border>
    <border>
      <left/>
      <right/>
      <top style="medium"/>
      <bottom/>
    </border>
    <border>
      <left/>
      <right style="thin"/>
      <top/>
      <bottom style="thin"/>
    </border>
    <border>
      <left style="medium"/>
      <right style="thin"/>
      <top/>
      <bottom style="thin"/>
    </border>
    <border>
      <left style="thin"/>
      <right style="thin"/>
      <top style="thin"/>
      <bottom style="thin"/>
    </border>
    <border>
      <left/>
      <right style="thin"/>
      <top style="thin"/>
      <bottom style="thin"/>
    </border>
    <border>
      <left/>
      <right/>
      <top/>
      <bottom style="medium"/>
    </border>
    <border>
      <left style="medium"/>
      <right style="medium"/>
      <top/>
      <bottom style="medium"/>
    </border>
    <border>
      <left style="medium"/>
      <right style="medium"/>
      <top style="medium"/>
      <bottom style="thin"/>
    </border>
    <border>
      <left style="thin"/>
      <right/>
      <top style="medium"/>
      <bottom style="thin"/>
    </border>
    <border>
      <left style="medium"/>
      <right style="medium"/>
      <top style="thin"/>
      <bottom style="medium"/>
    </border>
    <border>
      <left style="thin"/>
      <right style="medium"/>
      <top/>
      <bottom style="thin"/>
    </border>
    <border>
      <left style="medium"/>
      <right style="medium"/>
      <top style="thin"/>
      <bottom/>
    </border>
    <border>
      <left style="thin"/>
      <right style="thin"/>
      <top style="thin"/>
      <bottom style="medium"/>
    </border>
    <border>
      <left style="medium"/>
      <right style="medium"/>
      <top/>
      <bottom/>
    </border>
    <border>
      <left style="medium"/>
      <right style="medium"/>
      <top/>
      <bottom style="thin"/>
    </border>
    <border>
      <left/>
      <right style="thin"/>
      <top/>
      <bottom style="medium"/>
    </border>
    <border>
      <left/>
      <right style="medium"/>
      <top style="thin"/>
      <bottom style="thin"/>
    </border>
    <border>
      <left style="medium"/>
      <right/>
      <top style="medium"/>
      <bottom style="medium"/>
    </border>
    <border>
      <left/>
      <right/>
      <top style="medium"/>
      <bottom style="thin"/>
    </border>
    <border>
      <left/>
      <right style="thin"/>
      <top style="medium"/>
      <bottom style="thin"/>
    </border>
    <border>
      <left/>
      <right/>
      <top style="medium"/>
      <bottom style="medium"/>
    </border>
    <border>
      <left/>
      <right style="medium"/>
      <top style="medium"/>
      <bottom style="medium"/>
    </border>
    <border>
      <left/>
      <right style="thin"/>
      <top style="thin"/>
      <bottom style="medium"/>
    </border>
    <border>
      <left/>
      <right/>
      <top/>
      <bottom style="thin"/>
    </border>
    <border>
      <left style="medium"/>
      <right style="thin"/>
      <top style="thin"/>
      <bottom/>
    </border>
    <border>
      <left/>
      <right style="medium"/>
      <top style="thin"/>
      <bottom/>
    </border>
    <border>
      <left/>
      <right/>
      <top style="thin"/>
      <bottom style="thin"/>
    </border>
    <border>
      <left style="thin"/>
      <right style="medium"/>
      <top/>
      <bottom/>
    </border>
    <border>
      <left style="medium"/>
      <right style="thin"/>
      <top style="thin"/>
      <bottom style="medium"/>
    </border>
    <border>
      <left style="thin"/>
      <right style="medium"/>
      <top style="thin"/>
      <bottom style="medium"/>
    </border>
    <border>
      <left style="medium"/>
      <right style="thin"/>
      <top style="medium"/>
      <bottom/>
    </border>
    <border>
      <left style="thin"/>
      <right style="medium"/>
      <top style="medium"/>
      <bottom/>
    </border>
    <border>
      <left style="medium"/>
      <right/>
      <top style="thin"/>
      <bottom style="medium"/>
    </border>
    <border>
      <left style="thin"/>
      <right style="thin"/>
      <top/>
      <bottom style="medium"/>
    </border>
    <border>
      <left style="thin"/>
      <right/>
      <top style="thin"/>
      <bottom style="medium"/>
    </border>
    <border>
      <left/>
      <right style="medium"/>
      <top style="thin"/>
      <bottom style="medium"/>
    </border>
    <border>
      <left style="medium"/>
      <right/>
      <top style="thin"/>
      <bottom/>
    </border>
    <border>
      <left/>
      <right/>
      <top style="thin"/>
      <bottom/>
    </border>
    <border>
      <left/>
      <right style="medium"/>
      <top style="medium"/>
      <bottom style="thin"/>
    </border>
    <border>
      <left/>
      <right style="thin"/>
      <top style="thin"/>
      <bottom/>
    </border>
    <border>
      <left/>
      <right style="thin"/>
      <top/>
      <bottom/>
    </border>
    <border>
      <left/>
      <right/>
      <top style="thin"/>
      <bottom style="medium"/>
    </border>
    <border>
      <left style="thin"/>
      <right/>
      <top style="thin"/>
      <bottom style="thin"/>
    </border>
    <border>
      <left style="thin"/>
      <right/>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bottom style="medium"/>
    </border>
    <border>
      <left style="thin"/>
      <right style="medium"/>
      <top/>
      <bottom style="medium"/>
    </border>
    <border>
      <left style="medium"/>
      <right/>
      <top/>
      <bottom style="medium"/>
    </border>
    <border>
      <left/>
      <right style="medium"/>
      <top/>
      <bottom style="medium"/>
    </border>
    <border>
      <left style="thin"/>
      <right style="thin"/>
      <top style="medium"/>
      <bottom style="medium"/>
    </border>
    <border>
      <left style="thin"/>
      <right/>
      <top style="medium"/>
      <bottom style="medium"/>
    </border>
    <border>
      <left style="medium"/>
      <right style="thin"/>
      <top style="medium"/>
      <bottom style="medium"/>
    </border>
    <border>
      <left style="thin"/>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01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Border="1" applyAlignment="1">
      <alignment horizontal="center"/>
    </xf>
    <xf numFmtId="0" fontId="2" fillId="0" borderId="10" xfId="0" applyFont="1" applyBorder="1" applyAlignment="1">
      <alignment horizontal="center"/>
    </xf>
    <xf numFmtId="0" fontId="2" fillId="0" borderId="0" xfId="0" applyFont="1" applyAlignment="1">
      <alignment horizontal="centerContinuous"/>
    </xf>
    <xf numFmtId="0" fontId="3" fillId="0" borderId="0" xfId="0" applyFont="1" applyAlignment="1">
      <alignment horizontal="centerContinuous"/>
    </xf>
    <xf numFmtId="0" fontId="2" fillId="0" borderId="11" xfId="0" applyFont="1" applyBorder="1" applyAlignment="1">
      <alignment horizontal="center"/>
    </xf>
    <xf numFmtId="0" fontId="3" fillId="0" borderId="12" xfId="0" applyFont="1" applyBorder="1" applyAlignment="1">
      <alignment horizontal="centerContinuous" vertical="center" wrapText="1"/>
    </xf>
    <xf numFmtId="0" fontId="3" fillId="0" borderId="13" xfId="0" applyFont="1" applyBorder="1" applyAlignment="1">
      <alignment horizontal="centerContinuous" vertical="center" wrapText="1"/>
    </xf>
    <xf numFmtId="0" fontId="4" fillId="0" borderId="0" xfId="0" applyFont="1" applyAlignment="1">
      <alignment horizontal="centerContinuous"/>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0" xfId="0" applyFont="1" applyBorder="1" applyAlignment="1">
      <alignment/>
    </xf>
    <xf numFmtId="0" fontId="6" fillId="0" borderId="0" xfId="0" applyFont="1" applyAlignment="1">
      <alignment/>
    </xf>
    <xf numFmtId="0" fontId="2" fillId="0" borderId="23" xfId="0" applyFont="1" applyBorder="1" applyAlignment="1">
      <alignment horizontal="center"/>
    </xf>
    <xf numFmtId="0" fontId="3" fillId="0" borderId="11" xfId="0" applyFont="1" applyBorder="1" applyAlignment="1">
      <alignment horizontal="center" vertical="center" wrapText="1"/>
    </xf>
    <xf numFmtId="0" fontId="2" fillId="0" borderId="24" xfId="0" applyFont="1" applyBorder="1" applyAlignment="1">
      <alignment horizont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xf>
    <xf numFmtId="1" fontId="2" fillId="0" borderId="0" xfId="0" applyNumberFormat="1" applyFont="1" applyBorder="1" applyAlignment="1">
      <alignment horizontal="center" vertical="center"/>
    </xf>
    <xf numFmtId="2" fontId="2" fillId="0" borderId="0" xfId="0" applyNumberFormat="1" applyFont="1" applyBorder="1" applyAlignment="1">
      <alignment horizontal="center" vertical="center"/>
    </xf>
    <xf numFmtId="1" fontId="0" fillId="0" borderId="0" xfId="0" applyNumberFormat="1" applyAlignment="1">
      <alignment/>
    </xf>
    <xf numFmtId="0" fontId="2" fillId="0" borderId="26"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vertical="center"/>
    </xf>
    <xf numFmtId="0" fontId="2" fillId="0" borderId="29" xfId="0" applyFont="1" applyBorder="1" applyAlignment="1">
      <alignment horizontal="center"/>
    </xf>
    <xf numFmtId="0" fontId="2" fillId="0" borderId="30" xfId="0" applyFont="1" applyBorder="1" applyAlignment="1">
      <alignment horizontal="center"/>
    </xf>
    <xf numFmtId="0" fontId="9" fillId="0" borderId="0" xfId="0" applyFont="1" applyAlignment="1">
      <alignment/>
    </xf>
    <xf numFmtId="0" fontId="8" fillId="0" borderId="0" xfId="0" applyFont="1" applyAlignment="1">
      <alignment horizontal="left"/>
    </xf>
    <xf numFmtId="0" fontId="8" fillId="0" borderId="0" xfId="0" applyFont="1" applyAlignment="1">
      <alignment/>
    </xf>
    <xf numFmtId="0" fontId="7" fillId="0" borderId="31" xfId="0" applyFont="1" applyFill="1" applyBorder="1" applyAlignment="1">
      <alignment horizontal="center" vertical="center" wrapText="1"/>
    </xf>
    <xf numFmtId="0" fontId="0" fillId="0" borderId="0" xfId="0" applyFont="1" applyAlignment="1">
      <alignment/>
    </xf>
    <xf numFmtId="0" fontId="9" fillId="0" borderId="0" xfId="0" applyFont="1" applyAlignment="1">
      <alignment horizontal="center"/>
    </xf>
    <xf numFmtId="0" fontId="3" fillId="0" borderId="32" xfId="0" applyFont="1" applyBorder="1" applyAlignment="1">
      <alignment horizontal="centerContinuous" vertical="center" wrapText="1"/>
    </xf>
    <xf numFmtId="0" fontId="5" fillId="0" borderId="0" xfId="0" applyFont="1" applyBorder="1" applyAlignment="1">
      <alignment horizontal="center"/>
    </xf>
    <xf numFmtId="2" fontId="3" fillId="0" borderId="0" xfId="0" applyNumberFormat="1" applyFont="1" applyBorder="1" applyAlignment="1">
      <alignment horizontal="center" vertical="center" wrapText="1"/>
    </xf>
    <xf numFmtId="0" fontId="2" fillId="0" borderId="33" xfId="0" applyFont="1" applyBorder="1" applyAlignment="1">
      <alignment horizontal="center"/>
    </xf>
    <xf numFmtId="0" fontId="2" fillId="0" borderId="0" xfId="0" applyFont="1" applyAlignment="1">
      <alignment/>
    </xf>
    <xf numFmtId="0" fontId="0" fillId="0" borderId="0" xfId="0" applyFont="1" applyBorder="1" applyAlignment="1">
      <alignment/>
    </xf>
    <xf numFmtId="0" fontId="2" fillId="0" borderId="0" xfId="0" applyFont="1" applyFill="1" applyBorder="1" applyAlignment="1">
      <alignment horizontal="center"/>
    </xf>
    <xf numFmtId="0" fontId="10" fillId="0" borderId="0" xfId="0" applyFont="1" applyAlignment="1">
      <alignment horizontal="center"/>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15" xfId="0" applyFont="1" applyFill="1" applyBorder="1" applyAlignment="1">
      <alignment horizontal="center"/>
    </xf>
    <xf numFmtId="0" fontId="2" fillId="0" borderId="35" xfId="0" applyFont="1" applyFill="1" applyBorder="1" applyAlignment="1">
      <alignment horizontal="center"/>
    </xf>
    <xf numFmtId="0" fontId="2" fillId="0" borderId="17" xfId="0" applyFont="1" applyFill="1" applyBorder="1" applyAlignment="1">
      <alignment horizontal="center"/>
    </xf>
    <xf numFmtId="0" fontId="2" fillId="0" borderId="36" xfId="0" applyFont="1" applyFill="1" applyBorder="1" applyAlignment="1">
      <alignment horizontal="center"/>
    </xf>
    <xf numFmtId="0" fontId="2" fillId="0" borderId="35" xfId="0" applyFont="1" applyFill="1" applyBorder="1" applyAlignment="1">
      <alignment/>
    </xf>
    <xf numFmtId="0" fontId="2" fillId="0" borderId="20" xfId="0" applyFont="1" applyFill="1" applyBorder="1" applyAlignment="1">
      <alignment horizontal="center"/>
    </xf>
    <xf numFmtId="0" fontId="0" fillId="0" borderId="0" xfId="0" applyFont="1" applyAlignment="1">
      <alignment/>
    </xf>
    <xf numFmtId="0" fontId="0" fillId="0" borderId="0" xfId="0" applyFont="1" applyAlignment="1">
      <alignment horizontal="center"/>
    </xf>
    <xf numFmtId="0" fontId="4" fillId="0" borderId="37" xfId="0" applyFont="1" applyBorder="1" applyAlignment="1">
      <alignment horizontal="centerContinuous"/>
    </xf>
    <xf numFmtId="0" fontId="12" fillId="0" borderId="37" xfId="0" applyFont="1" applyBorder="1" applyAlignment="1">
      <alignment horizontal="centerContinuous"/>
    </xf>
    <xf numFmtId="0" fontId="2" fillId="0" borderId="38" xfId="0" applyFont="1" applyBorder="1" applyAlignment="1">
      <alignment horizontal="center"/>
    </xf>
    <xf numFmtId="0" fontId="2" fillId="0" borderId="39" xfId="0" applyFont="1" applyBorder="1" applyAlignment="1">
      <alignment horizontal="center"/>
    </xf>
    <xf numFmtId="0" fontId="2" fillId="0" borderId="30" xfId="0" applyFont="1" applyFill="1" applyBorder="1" applyAlignment="1">
      <alignment horizontal="center"/>
    </xf>
    <xf numFmtId="0" fontId="2" fillId="0" borderId="10"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34" xfId="0" applyFont="1" applyBorder="1" applyAlignment="1">
      <alignment horizontal="center"/>
    </xf>
    <xf numFmtId="0" fontId="2" fillId="0" borderId="42" xfId="0" applyFont="1" applyBorder="1" applyAlignment="1">
      <alignment horizontal="center"/>
    </xf>
    <xf numFmtId="0" fontId="2" fillId="0" borderId="3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xf>
    <xf numFmtId="0" fontId="2" fillId="0" borderId="23" xfId="0" applyFont="1" applyFill="1" applyBorder="1" applyAlignment="1">
      <alignment horizontal="center"/>
    </xf>
    <xf numFmtId="0" fontId="2" fillId="0" borderId="34" xfId="0" applyFont="1" applyFill="1" applyBorder="1" applyAlignment="1">
      <alignment horizontal="center"/>
    </xf>
    <xf numFmtId="0" fontId="2" fillId="0" borderId="14" xfId="0" applyFont="1" applyFill="1" applyBorder="1" applyAlignment="1">
      <alignment horizontal="center"/>
    </xf>
    <xf numFmtId="0" fontId="2" fillId="0" borderId="42" xfId="0" applyFont="1" applyFill="1" applyBorder="1" applyAlignment="1">
      <alignment horizontal="center"/>
    </xf>
    <xf numFmtId="0" fontId="2" fillId="0" borderId="18" xfId="0" applyFont="1" applyFill="1" applyBorder="1" applyAlignment="1">
      <alignment horizontal="center"/>
    </xf>
    <xf numFmtId="0" fontId="2" fillId="0" borderId="16" xfId="0" applyFont="1" applyFill="1" applyBorder="1" applyAlignment="1">
      <alignment horizontal="center"/>
    </xf>
    <xf numFmtId="0" fontId="2" fillId="0" borderId="19" xfId="0" applyFont="1" applyFill="1" applyBorder="1" applyAlignment="1">
      <alignment horizontal="center"/>
    </xf>
    <xf numFmtId="0" fontId="0" fillId="0" borderId="15" xfId="0" applyFont="1" applyFill="1" applyBorder="1" applyAlignment="1">
      <alignment/>
    </xf>
    <xf numFmtId="0" fontId="0" fillId="0" borderId="35" xfId="0" applyFont="1" applyFill="1" applyBorder="1" applyAlignment="1">
      <alignment/>
    </xf>
    <xf numFmtId="0" fontId="2" fillId="0" borderId="43" xfId="0" applyFont="1" applyBorder="1" applyAlignment="1">
      <alignment horizontal="center"/>
    </xf>
    <xf numFmtId="0" fontId="2" fillId="0" borderId="0" xfId="0" applyFont="1" applyBorder="1" applyAlignment="1">
      <alignment horizontal="right" vertical="center"/>
    </xf>
    <xf numFmtId="0" fontId="2" fillId="0" borderId="10" xfId="0" applyFont="1" applyBorder="1" applyAlignment="1">
      <alignment horizontal="center"/>
    </xf>
    <xf numFmtId="0" fontId="2" fillId="0" borderId="24" xfId="0" applyFont="1" applyFill="1" applyBorder="1" applyAlignment="1">
      <alignment horizontal="center"/>
    </xf>
    <xf numFmtId="0" fontId="2" fillId="0" borderId="32" xfId="0" applyFont="1" applyBorder="1" applyAlignment="1">
      <alignment horizontal="left" vertic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2" fontId="2"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0" fontId="10" fillId="0" borderId="0" xfId="0" applyFont="1" applyAlignment="1">
      <alignment horizontal="left"/>
    </xf>
    <xf numFmtId="0" fontId="2" fillId="0" borderId="0" xfId="0" applyFont="1" applyBorder="1" applyAlignment="1">
      <alignment horizontal="left" vertical="center"/>
    </xf>
    <xf numFmtId="0" fontId="14" fillId="0" borderId="24" xfId="0" applyFont="1" applyBorder="1" applyAlignment="1">
      <alignment horizontal="center"/>
    </xf>
    <xf numFmtId="2" fontId="14" fillId="0" borderId="0" xfId="0" applyNumberFormat="1" applyFont="1" applyBorder="1" applyAlignment="1">
      <alignment horizontal="center" vertical="center"/>
    </xf>
    <xf numFmtId="0" fontId="11" fillId="0" borderId="0" xfId="0" applyFont="1" applyAlignment="1">
      <alignment/>
    </xf>
    <xf numFmtId="0" fontId="15" fillId="0" borderId="0" xfId="0" applyFont="1" applyAlignment="1">
      <alignment/>
    </xf>
    <xf numFmtId="0" fontId="2" fillId="0" borderId="2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0" fillId="0" borderId="0" xfId="0" applyFont="1" applyAlignment="1">
      <alignment/>
    </xf>
    <xf numFmtId="0" fontId="2" fillId="0" borderId="33" xfId="0" applyFont="1" applyFill="1" applyBorder="1" applyAlignment="1">
      <alignment horizontal="center"/>
    </xf>
    <xf numFmtId="0" fontId="0" fillId="0" borderId="0" xfId="0" applyFont="1" applyFill="1" applyAlignment="1">
      <alignment/>
    </xf>
    <xf numFmtId="0" fontId="0" fillId="0" borderId="0" xfId="0" applyFont="1" applyAlignment="1">
      <alignment horizontal="center"/>
    </xf>
    <xf numFmtId="0" fontId="0" fillId="0" borderId="0" xfId="0" applyFont="1" applyAlignment="1">
      <alignment/>
    </xf>
    <xf numFmtId="0" fontId="2" fillId="0" borderId="44" xfId="0" applyFont="1" applyBorder="1" applyAlignment="1">
      <alignment horizontal="center" vertical="center"/>
    </xf>
    <xf numFmtId="0" fontId="2" fillId="0" borderId="4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2" fillId="0" borderId="46" xfId="0" applyFont="1" applyBorder="1" applyAlignment="1">
      <alignment horizontal="center"/>
    </xf>
    <xf numFmtId="0" fontId="2" fillId="0" borderId="47" xfId="0" applyFont="1" applyBorder="1" applyAlignment="1">
      <alignment horizontal="center" vertical="center"/>
    </xf>
    <xf numFmtId="0" fontId="2" fillId="0" borderId="31" xfId="0" applyFont="1" applyFill="1" applyBorder="1" applyAlignment="1">
      <alignment horizontal="center"/>
    </xf>
    <xf numFmtId="0" fontId="2" fillId="0" borderId="48" xfId="0" applyFont="1" applyFill="1" applyBorder="1" applyAlignment="1">
      <alignment horizontal="center"/>
    </xf>
    <xf numFmtId="0" fontId="0" fillId="0" borderId="35" xfId="0" applyFont="1" applyBorder="1" applyAlignment="1">
      <alignment/>
    </xf>
    <xf numFmtId="0" fontId="0" fillId="0" borderId="0" xfId="0" applyAlignment="1">
      <alignment horizontal="left"/>
    </xf>
    <xf numFmtId="49" fontId="2" fillId="0" borderId="39" xfId="0" applyNumberFormat="1" applyFont="1" applyBorder="1" applyAlignment="1">
      <alignment horizontal="center" wrapText="1"/>
    </xf>
    <xf numFmtId="49" fontId="2" fillId="0" borderId="30" xfId="0" applyNumberFormat="1" applyFont="1" applyFill="1" applyBorder="1" applyAlignment="1">
      <alignment horizontal="center" wrapText="1"/>
    </xf>
    <xf numFmtId="49" fontId="2" fillId="0" borderId="30"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30" xfId="0" applyNumberFormat="1" applyFont="1" applyFill="1" applyBorder="1" applyAlignment="1">
      <alignment horizontal="center"/>
    </xf>
    <xf numFmtId="49" fontId="2" fillId="0" borderId="30" xfId="0" applyNumberFormat="1" applyFont="1" applyBorder="1" applyAlignment="1">
      <alignment horizontal="center"/>
    </xf>
    <xf numFmtId="49" fontId="2" fillId="0" borderId="46" xfId="0" applyNumberFormat="1" applyFont="1" applyFill="1" applyBorder="1" applyAlignment="1">
      <alignment horizontal="center" wrapText="1"/>
    </xf>
    <xf numFmtId="49" fontId="2" fillId="0" borderId="43" xfId="0" applyNumberFormat="1" applyFont="1" applyFill="1" applyBorder="1" applyAlignment="1">
      <alignment horizontal="center" wrapText="1"/>
    </xf>
    <xf numFmtId="49" fontId="2" fillId="0" borderId="46" xfId="0" applyNumberFormat="1" applyFont="1" applyBorder="1" applyAlignment="1">
      <alignment horizontal="center"/>
    </xf>
    <xf numFmtId="49" fontId="2" fillId="0" borderId="39" xfId="0" applyNumberFormat="1" applyFont="1" applyBorder="1" applyAlignment="1">
      <alignment horizontal="center"/>
    </xf>
    <xf numFmtId="0" fontId="2" fillId="0" borderId="0" xfId="0" applyFont="1" applyFill="1" applyAlignment="1">
      <alignment/>
    </xf>
    <xf numFmtId="0" fontId="2" fillId="0" borderId="49" xfId="0" applyFont="1" applyBorder="1" applyAlignment="1">
      <alignment horizontal="center"/>
    </xf>
    <xf numFmtId="0" fontId="2" fillId="0" borderId="30" xfId="0" applyFont="1" applyFill="1" applyBorder="1" applyAlignment="1">
      <alignment horizontal="center" vertical="center" wrapText="1"/>
    </xf>
    <xf numFmtId="0" fontId="2" fillId="0" borderId="27" xfId="0" applyFont="1" applyBorder="1" applyAlignment="1">
      <alignment/>
    </xf>
    <xf numFmtId="0" fontId="3" fillId="0" borderId="0"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172" fontId="2" fillId="0" borderId="0" xfId="0" applyNumberFormat="1" applyFont="1" applyBorder="1" applyAlignment="1">
      <alignment horizontal="center" vertical="center"/>
    </xf>
    <xf numFmtId="0" fontId="2" fillId="0" borderId="0" xfId="0" applyFont="1" applyBorder="1" applyAlignment="1">
      <alignment horizontal="justify"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49" xfId="0" applyFont="1" applyBorder="1" applyAlignment="1">
      <alignment horizontal="center" vertical="center"/>
    </xf>
    <xf numFmtId="0" fontId="3"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2" xfId="0" applyFont="1" applyBorder="1" applyAlignment="1">
      <alignment horizontal="center" vertical="center"/>
    </xf>
    <xf numFmtId="0" fontId="2" fillId="0" borderId="52"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wrapText="1"/>
    </xf>
    <xf numFmtId="0" fontId="3" fillId="0" borderId="53" xfId="0" applyFont="1" applyBorder="1" applyAlignment="1">
      <alignment horizontal="center" vertical="center"/>
    </xf>
    <xf numFmtId="0" fontId="2" fillId="0" borderId="14" xfId="0" applyFont="1" applyBorder="1" applyAlignment="1">
      <alignment horizontal="center" vertical="center"/>
    </xf>
    <xf numFmtId="0" fontId="2" fillId="0" borderId="39" xfId="0" applyFont="1" applyBorder="1" applyAlignment="1">
      <alignment horizontal="center" vertical="center"/>
    </xf>
    <xf numFmtId="0" fontId="16" fillId="0" borderId="0" xfId="0" applyFont="1" applyAlignment="1">
      <alignment/>
    </xf>
    <xf numFmtId="0" fontId="2" fillId="0" borderId="0" xfId="0" applyFont="1" applyAlignment="1">
      <alignment/>
    </xf>
    <xf numFmtId="0" fontId="8" fillId="0" borderId="0" xfId="0" applyFont="1" applyAlignment="1">
      <alignment vertical="center"/>
    </xf>
    <xf numFmtId="0" fontId="6" fillId="0" borderId="0" xfId="0" applyFont="1" applyAlignment="1">
      <alignment horizontal="centerContinuous"/>
    </xf>
    <xf numFmtId="0" fontId="3" fillId="0" borderId="0" xfId="0" applyFont="1" applyAlignment="1">
      <alignment horizontal="right"/>
    </xf>
    <xf numFmtId="0" fontId="6" fillId="0" borderId="0" xfId="0" applyFont="1" applyAlignment="1">
      <alignment/>
    </xf>
    <xf numFmtId="0" fontId="0" fillId="0" borderId="0" xfId="0" applyBorder="1" applyAlignment="1">
      <alignment horizontal="center"/>
    </xf>
    <xf numFmtId="0" fontId="2" fillId="0" borderId="35" xfId="0" applyFont="1" applyBorder="1" applyAlignment="1">
      <alignment horizontal="center" vertical="center"/>
    </xf>
    <xf numFmtId="0" fontId="2" fillId="0" borderId="15" xfId="0" applyFont="1" applyBorder="1" applyAlignment="1">
      <alignment horizontal="center" vertical="center"/>
    </xf>
    <xf numFmtId="0" fontId="17" fillId="0" borderId="0" xfId="0" applyFont="1" applyAlignment="1">
      <alignment horizontal="left"/>
    </xf>
    <xf numFmtId="0" fontId="11" fillId="0" borderId="0" xfId="0" applyFont="1" applyAlignment="1">
      <alignment/>
    </xf>
    <xf numFmtId="0" fontId="14" fillId="0" borderId="0" xfId="0" applyFont="1" applyAlignment="1">
      <alignment/>
    </xf>
    <xf numFmtId="0" fontId="18" fillId="0" borderId="0" xfId="0" applyFont="1" applyAlignment="1">
      <alignment horizontal="centerContinuous"/>
    </xf>
    <xf numFmtId="0" fontId="18" fillId="0" borderId="0" xfId="0" applyFont="1" applyAlignment="1">
      <alignment horizontal="center"/>
    </xf>
    <xf numFmtId="0" fontId="14" fillId="0" borderId="0" xfId="0" applyFont="1" applyAlignment="1">
      <alignment horizontal="centerContinuous"/>
    </xf>
    <xf numFmtId="0" fontId="2" fillId="0" borderId="41" xfId="0" applyFont="1" applyBorder="1" applyAlignment="1">
      <alignment/>
    </xf>
    <xf numFmtId="0" fontId="2" fillId="0" borderId="44" xfId="0" applyFont="1" applyBorder="1" applyAlignment="1">
      <alignment horizontal="center"/>
    </xf>
    <xf numFmtId="0" fontId="2" fillId="0" borderId="0" xfId="0" applyFont="1" applyBorder="1" applyAlignment="1">
      <alignment horizontal="center"/>
    </xf>
    <xf numFmtId="0" fontId="2" fillId="0" borderId="54" xfId="0" applyFont="1" applyBorder="1" applyAlignment="1">
      <alignment horizontal="center"/>
    </xf>
    <xf numFmtId="0" fontId="2" fillId="0" borderId="21" xfId="0" applyFont="1" applyBorder="1" applyAlignment="1">
      <alignment/>
    </xf>
    <xf numFmtId="49" fontId="2" fillId="0" borderId="41" xfId="0" applyNumberFormat="1" applyFont="1" applyBorder="1" applyAlignment="1">
      <alignment horizontal="center"/>
    </xf>
    <xf numFmtId="1" fontId="14" fillId="0" borderId="0" xfId="0" applyNumberFormat="1" applyFont="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left"/>
    </xf>
    <xf numFmtId="0" fontId="14" fillId="0" borderId="30" xfId="0" applyFont="1" applyBorder="1" applyAlignment="1">
      <alignment/>
    </xf>
    <xf numFmtId="1" fontId="14" fillId="0" borderId="30" xfId="0" applyNumberFormat="1" applyFont="1" applyBorder="1" applyAlignment="1">
      <alignment vertical="center"/>
    </xf>
    <xf numFmtId="0" fontId="0" fillId="0" borderId="27" xfId="0" applyBorder="1" applyAlignment="1">
      <alignment/>
    </xf>
    <xf numFmtId="0" fontId="2" fillId="0" borderId="10" xfId="0" applyFont="1" applyBorder="1" applyAlignment="1">
      <alignment/>
    </xf>
    <xf numFmtId="1" fontId="2" fillId="0" borderId="39" xfId="0" applyNumberFormat="1" applyFont="1" applyBorder="1" applyAlignment="1">
      <alignment/>
    </xf>
    <xf numFmtId="0" fontId="2" fillId="0" borderId="43" xfId="0" applyFont="1" applyBorder="1" applyAlignment="1">
      <alignment/>
    </xf>
    <xf numFmtId="1" fontId="2" fillId="0" borderId="43" xfId="0" applyNumberFormat="1" applyFont="1" applyBorder="1" applyAlignment="1">
      <alignment/>
    </xf>
    <xf numFmtId="1" fontId="2" fillId="0" borderId="45" xfId="0" applyNumberFormat="1" applyFont="1" applyBorder="1" applyAlignment="1">
      <alignment/>
    </xf>
    <xf numFmtId="1" fontId="2" fillId="0" borderId="45" xfId="0" applyNumberFormat="1" applyFont="1" applyBorder="1" applyAlignment="1">
      <alignment/>
    </xf>
    <xf numFmtId="1" fontId="3" fillId="0" borderId="27" xfId="0" applyNumberFormat="1" applyFont="1" applyBorder="1" applyAlignment="1">
      <alignment/>
    </xf>
    <xf numFmtId="0" fontId="2" fillId="0" borderId="11" xfId="0" applyFont="1" applyBorder="1" applyAlignment="1">
      <alignment horizontal="center"/>
    </xf>
    <xf numFmtId="0" fontId="2" fillId="0" borderId="2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50" xfId="0" applyFont="1" applyBorder="1" applyAlignment="1">
      <alignment/>
    </xf>
    <xf numFmtId="0" fontId="2" fillId="0" borderId="46" xfId="0" applyFont="1" applyBorder="1" applyAlignment="1">
      <alignment horizontal="center"/>
    </xf>
    <xf numFmtId="0" fontId="2" fillId="0" borderId="55" xfId="0" applyFont="1" applyBorder="1" applyAlignment="1">
      <alignment/>
    </xf>
    <xf numFmtId="0" fontId="3" fillId="0" borderId="52" xfId="0" applyFont="1" applyBorder="1" applyAlignment="1">
      <alignment horizontal="right"/>
    </xf>
    <xf numFmtId="0" fontId="3" fillId="0" borderId="27" xfId="0" applyFont="1" applyBorder="1" applyAlignment="1">
      <alignment horizontal="center" vertical="center"/>
    </xf>
    <xf numFmtId="0" fontId="10" fillId="0" borderId="0" xfId="0" applyFont="1" applyAlignment="1">
      <alignment/>
    </xf>
    <xf numFmtId="0" fontId="10" fillId="0" borderId="0" xfId="0" applyFont="1" applyAlignment="1">
      <alignment horizontal="left"/>
    </xf>
    <xf numFmtId="0" fontId="3" fillId="0" borderId="32" xfId="0" applyFont="1" applyBorder="1" applyAlignment="1">
      <alignment horizontal="center"/>
    </xf>
    <xf numFmtId="0" fontId="3" fillId="0" borderId="37" xfId="0" applyFont="1" applyBorder="1" applyAlignment="1">
      <alignment horizontal="center"/>
    </xf>
    <xf numFmtId="0" fontId="2" fillId="0" borderId="0" xfId="0" applyFont="1" applyAlignment="1">
      <alignment horizontal="right"/>
    </xf>
    <xf numFmtId="0" fontId="10" fillId="0" borderId="0" xfId="0" applyFont="1" applyAlignment="1">
      <alignment vertical="center"/>
    </xf>
    <xf numFmtId="49" fontId="2" fillId="0" borderId="20" xfId="0" applyNumberFormat="1" applyFont="1" applyBorder="1" applyAlignment="1">
      <alignment horizontal="center"/>
    </xf>
    <xf numFmtId="0" fontId="2" fillId="0" borderId="3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0" fillId="0" borderId="58" xfId="0" applyFont="1" applyBorder="1" applyAlignment="1">
      <alignment/>
    </xf>
    <xf numFmtId="0" fontId="2" fillId="0" borderId="56" xfId="0" applyFont="1" applyBorder="1" applyAlignment="1">
      <alignment/>
    </xf>
    <xf numFmtId="0" fontId="2" fillId="0" borderId="22" xfId="0" applyFont="1" applyBorder="1" applyAlignment="1">
      <alignment/>
    </xf>
    <xf numFmtId="1" fontId="2" fillId="0" borderId="21" xfId="0" applyNumberFormat="1" applyFont="1" applyBorder="1" applyAlignment="1">
      <alignment horizontal="center"/>
    </xf>
    <xf numFmtId="0" fontId="2" fillId="0" borderId="59" xfId="0" applyFont="1" applyFill="1" applyBorder="1" applyAlignment="1">
      <alignment horizontal="center" vertical="center" wrapText="1"/>
    </xf>
    <xf numFmtId="0" fontId="16" fillId="0" borderId="0" xfId="0" applyFont="1" applyAlignment="1">
      <alignment wrapText="1"/>
    </xf>
    <xf numFmtId="0" fontId="2" fillId="0" borderId="18" xfId="0" applyFont="1" applyBorder="1" applyAlignment="1">
      <alignment horizontal="center" vertical="center"/>
    </xf>
    <xf numFmtId="0" fontId="2" fillId="0" borderId="41" xfId="0" applyFont="1" applyFill="1" applyBorder="1" applyAlignment="1">
      <alignment horizontal="center"/>
    </xf>
    <xf numFmtId="0" fontId="2" fillId="0" borderId="60" xfId="0" applyFont="1" applyFill="1" applyBorder="1" applyAlignment="1">
      <alignment/>
    </xf>
    <xf numFmtId="0" fontId="2" fillId="0" borderId="44" xfId="0" applyFont="1" applyFill="1" applyBorder="1" applyAlignment="1">
      <alignment/>
    </xf>
    <xf numFmtId="0" fontId="2" fillId="0" borderId="61" xfId="0" applyFont="1" applyFill="1" applyBorder="1" applyAlignment="1">
      <alignment/>
    </xf>
    <xf numFmtId="0" fontId="2" fillId="0" borderId="60" xfId="0" applyFont="1" applyFill="1" applyBorder="1" applyAlignment="1">
      <alignment horizontal="center"/>
    </xf>
    <xf numFmtId="0" fontId="2" fillId="0" borderId="44" xfId="0" applyFont="1" applyFill="1" applyBorder="1" applyAlignment="1">
      <alignment horizontal="center"/>
    </xf>
    <xf numFmtId="0" fontId="2" fillId="0" borderId="61" xfId="0" applyFont="1" applyFill="1" applyBorder="1" applyAlignment="1">
      <alignment horizontal="center"/>
    </xf>
    <xf numFmtId="0" fontId="2" fillId="0" borderId="43" xfId="0" applyFont="1" applyFill="1" applyBorder="1" applyAlignment="1">
      <alignment horizontal="center" vertical="center" wrapText="1"/>
    </xf>
    <xf numFmtId="49" fontId="2" fillId="0" borderId="11" xfId="0" applyNumberFormat="1" applyFont="1" applyBorder="1" applyAlignment="1">
      <alignment horizontal="center"/>
    </xf>
    <xf numFmtId="0" fontId="2" fillId="0" borderId="28" xfId="0" applyFont="1" applyBorder="1" applyAlignment="1">
      <alignment horizontal="center"/>
    </xf>
    <xf numFmtId="172" fontId="2" fillId="0" borderId="28" xfId="0" applyNumberFormat="1" applyFont="1" applyBorder="1" applyAlignment="1">
      <alignment horizontal="center"/>
    </xf>
    <xf numFmtId="0" fontId="2" fillId="0" borderId="6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9" fillId="0" borderId="0" xfId="0" applyFont="1" applyAlignment="1">
      <alignment/>
    </xf>
    <xf numFmtId="2" fontId="14" fillId="0" borderId="0" xfId="0" applyNumberFormat="1" applyFont="1" applyAlignment="1">
      <alignment/>
    </xf>
    <xf numFmtId="2" fontId="2" fillId="0" borderId="0" xfId="0" applyNumberFormat="1" applyFont="1" applyAlignment="1">
      <alignment/>
    </xf>
    <xf numFmtId="2" fontId="3" fillId="0" borderId="0" xfId="0" applyNumberFormat="1" applyFont="1" applyAlignment="1">
      <alignment horizontal="centerContinuous"/>
    </xf>
    <xf numFmtId="2" fontId="10" fillId="0" borderId="0" xfId="0" applyNumberFormat="1" applyFont="1" applyAlignment="1">
      <alignment horizontal="left"/>
    </xf>
    <xf numFmtId="2" fontId="12" fillId="0" borderId="37" xfId="0" applyNumberFormat="1" applyFont="1" applyBorder="1" applyAlignment="1">
      <alignment horizontal="centerContinuous"/>
    </xf>
    <xf numFmtId="2" fontId="2" fillId="0" borderId="35" xfId="0" applyNumberFormat="1" applyFont="1" applyFill="1" applyBorder="1" applyAlignment="1">
      <alignment horizontal="center"/>
    </xf>
    <xf numFmtId="2" fontId="2" fillId="0" borderId="0" xfId="0" applyNumberFormat="1" applyFont="1" applyBorder="1" applyAlignment="1">
      <alignment horizontal="center"/>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Alignment="1">
      <alignment/>
    </xf>
    <xf numFmtId="0" fontId="2" fillId="0" borderId="12" xfId="0" applyFont="1" applyBorder="1" applyAlignment="1">
      <alignment horizontal="center"/>
    </xf>
    <xf numFmtId="0" fontId="2" fillId="0" borderId="62" xfId="0" applyFont="1" applyBorder="1" applyAlignment="1">
      <alignment horizontal="center"/>
    </xf>
    <xf numFmtId="0" fontId="2" fillId="0" borderId="63" xfId="0" applyFont="1" applyBorder="1" applyAlignment="1">
      <alignment horizontal="center"/>
    </xf>
    <xf numFmtId="0" fontId="2" fillId="0" borderId="13" xfId="0" applyFont="1" applyFill="1" applyBorder="1" applyAlignment="1">
      <alignment horizontal="center" vertical="center" wrapText="1"/>
    </xf>
    <xf numFmtId="0" fontId="20" fillId="0" borderId="23" xfId="0" applyFont="1" applyBorder="1" applyAlignment="1">
      <alignment wrapText="1"/>
    </xf>
    <xf numFmtId="0" fontId="20" fillId="0" borderId="64" xfId="0" applyFont="1" applyBorder="1" applyAlignment="1">
      <alignment wrapText="1"/>
    </xf>
    <xf numFmtId="1" fontId="14" fillId="0" borderId="65" xfId="0" applyNumberFormat="1" applyFont="1" applyBorder="1" applyAlignment="1">
      <alignment vertical="center"/>
    </xf>
    <xf numFmtId="1" fontId="2" fillId="0" borderId="14" xfId="0" applyNumberFormat="1" applyFont="1" applyBorder="1" applyAlignment="1">
      <alignment horizontal="center"/>
    </xf>
    <xf numFmtId="1" fontId="2" fillId="0" borderId="35" xfId="0" applyNumberFormat="1" applyFont="1" applyBorder="1" applyAlignment="1">
      <alignment horizontal="center"/>
    </xf>
    <xf numFmtId="1" fontId="2" fillId="0" borderId="16" xfId="0" applyNumberFormat="1" applyFont="1" applyBorder="1" applyAlignment="1">
      <alignment horizontal="center" vertical="center"/>
    </xf>
    <xf numFmtId="1" fontId="2" fillId="0" borderId="44" xfId="0" applyNumberFormat="1" applyFont="1" applyBorder="1" applyAlignment="1">
      <alignment horizontal="center"/>
    </xf>
    <xf numFmtId="0" fontId="0" fillId="0" borderId="0" xfId="0" applyFont="1" applyBorder="1" applyAlignment="1">
      <alignment horizontal="left" vertical="top" wrapText="1"/>
    </xf>
    <xf numFmtId="0" fontId="0" fillId="0" borderId="0" xfId="0" applyFont="1" applyBorder="1" applyAlignment="1">
      <alignment horizontal="left"/>
    </xf>
    <xf numFmtId="0" fontId="8" fillId="0" borderId="27" xfId="0" applyFont="1" applyBorder="1" applyAlignment="1">
      <alignment horizontal="center"/>
    </xf>
    <xf numFmtId="0" fontId="20" fillId="0" borderId="24" xfId="0" applyFont="1" applyBorder="1" applyAlignment="1">
      <alignment wrapText="1"/>
    </xf>
    <xf numFmtId="0" fontId="0" fillId="0" borderId="0" xfId="0" applyFont="1" applyBorder="1" applyAlignment="1">
      <alignment horizontal="left" wrapText="1"/>
    </xf>
    <xf numFmtId="0" fontId="21" fillId="0" borderId="0" xfId="0" applyFont="1" applyBorder="1" applyAlignment="1">
      <alignment/>
    </xf>
    <xf numFmtId="0" fontId="5" fillId="0" borderId="0" xfId="0" applyFont="1" applyBorder="1" applyAlignment="1">
      <alignment horizontal="left" wrapText="1"/>
    </xf>
    <xf numFmtId="0" fontId="0" fillId="0" borderId="0" xfId="0" applyFont="1" applyBorder="1" applyAlignment="1">
      <alignment wrapText="1"/>
    </xf>
    <xf numFmtId="0" fontId="0" fillId="0" borderId="0" xfId="0" applyFont="1" applyBorder="1" applyAlignment="1" applyProtection="1">
      <alignment vertical="top" wrapText="1"/>
      <protection locked="0"/>
    </xf>
    <xf numFmtId="0" fontId="21" fillId="0" borderId="0" xfId="0" applyFont="1" applyAlignment="1">
      <alignment vertical="center"/>
    </xf>
    <xf numFmtId="0" fontId="2" fillId="0" borderId="11" xfId="0" applyFont="1" applyBorder="1" applyAlignment="1">
      <alignment/>
    </xf>
    <xf numFmtId="172" fontId="2" fillId="0" borderId="44" xfId="0" applyNumberFormat="1" applyFont="1" applyBorder="1" applyAlignment="1">
      <alignment horizontal="center"/>
    </xf>
    <xf numFmtId="0" fontId="2" fillId="0" borderId="66" xfId="0" applyFont="1" applyBorder="1" applyAlignment="1">
      <alignment horizontal="center"/>
    </xf>
    <xf numFmtId="0" fontId="2" fillId="0" borderId="60"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0" fillId="0" borderId="0" xfId="0" applyFont="1" applyAlignment="1">
      <alignment horizontal="center"/>
    </xf>
    <xf numFmtId="0" fontId="14" fillId="0" borderId="35" xfId="0" applyFont="1" applyFill="1" applyBorder="1" applyAlignment="1">
      <alignment horizontal="center"/>
    </xf>
    <xf numFmtId="0" fontId="14" fillId="0" borderId="36" xfId="0" applyFont="1" applyFill="1" applyBorder="1" applyAlignment="1">
      <alignment horizontal="center"/>
    </xf>
    <xf numFmtId="0" fontId="2" fillId="0" borderId="56" xfId="0" applyFont="1" applyFill="1" applyBorder="1" applyAlignment="1">
      <alignment horizontal="center"/>
    </xf>
    <xf numFmtId="0" fontId="2" fillId="0" borderId="21" xfId="0" applyFont="1" applyFill="1" applyBorder="1" applyAlignment="1">
      <alignment horizontal="center"/>
    </xf>
    <xf numFmtId="49" fontId="2" fillId="0" borderId="30" xfId="0" applyNumberFormat="1" applyFont="1" applyFill="1" applyBorder="1" applyAlignment="1">
      <alignment horizontal="center"/>
    </xf>
    <xf numFmtId="0" fontId="2" fillId="0" borderId="36" xfId="0" applyFont="1" applyFill="1" applyBorder="1" applyAlignment="1">
      <alignment horizontal="center"/>
    </xf>
    <xf numFmtId="0" fontId="2" fillId="0" borderId="35"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Alignment="1">
      <alignment horizontal="center"/>
    </xf>
    <xf numFmtId="0" fontId="2" fillId="0" borderId="58" xfId="0" applyFont="1" applyBorder="1" applyAlignment="1">
      <alignment horizontal="left"/>
    </xf>
    <xf numFmtId="0" fontId="23" fillId="0" borderId="0" xfId="0" applyFont="1" applyAlignment="1">
      <alignment horizontal="justify"/>
    </xf>
    <xf numFmtId="0" fontId="2" fillId="0" borderId="30" xfId="0" applyFont="1" applyBorder="1" applyAlignment="1">
      <alignment/>
    </xf>
    <xf numFmtId="0" fontId="3" fillId="0" borderId="27" xfId="0" applyFont="1" applyBorder="1" applyAlignment="1">
      <alignment horizontal="center"/>
    </xf>
    <xf numFmtId="0" fontId="3" fillId="0" borderId="38" xfId="0" applyFont="1" applyBorder="1" applyAlignment="1">
      <alignment horizont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2" fillId="0" borderId="68" xfId="0" applyFont="1" applyBorder="1" applyAlignment="1">
      <alignment horizontal="center"/>
    </xf>
    <xf numFmtId="0" fontId="2" fillId="0" borderId="41" xfId="0" applyFont="1" applyBorder="1" applyAlignment="1">
      <alignment horizontal="center"/>
    </xf>
    <xf numFmtId="0" fontId="3" fillId="0" borderId="49" xfId="0" applyFont="1" applyFill="1" applyBorder="1" applyAlignment="1">
      <alignment/>
    </xf>
    <xf numFmtId="0" fontId="3" fillId="0" borderId="49" xfId="0" applyFont="1" applyBorder="1" applyAlignment="1">
      <alignment horizontal="center"/>
    </xf>
    <xf numFmtId="0" fontId="2" fillId="0" borderId="64" xfId="0" applyFont="1" applyBorder="1" applyAlignment="1">
      <alignment horizontal="center"/>
    </xf>
    <xf numFmtId="2" fontId="2" fillId="0" borderId="46" xfId="0" applyNumberFormat="1" applyFont="1" applyBorder="1" applyAlignment="1">
      <alignment horizontal="center"/>
    </xf>
    <xf numFmtId="2" fontId="2" fillId="0" borderId="30" xfId="0" applyNumberFormat="1" applyFont="1" applyBorder="1" applyAlignment="1">
      <alignment horizontal="center"/>
    </xf>
    <xf numFmtId="0" fontId="9" fillId="0" borderId="42" xfId="0" applyFont="1" applyBorder="1" applyAlignment="1">
      <alignment horizontal="center"/>
    </xf>
    <xf numFmtId="0" fontId="9" fillId="0" borderId="17" xfId="0" applyFont="1" applyBorder="1" applyAlignment="1">
      <alignment horizontal="center"/>
    </xf>
    <xf numFmtId="0" fontId="2" fillId="0" borderId="38" xfId="0" applyFont="1" applyBorder="1" applyAlignment="1">
      <alignment horizontal="center" vertical="center"/>
    </xf>
    <xf numFmtId="0" fontId="10" fillId="0" borderId="0" xfId="0" applyFont="1" applyAlignment="1">
      <alignment/>
    </xf>
    <xf numFmtId="0" fontId="2" fillId="0" borderId="39" xfId="0" applyFont="1" applyFill="1" applyBorder="1" applyAlignment="1">
      <alignment horizontal="center" vertical="center" wrapText="1"/>
    </xf>
    <xf numFmtId="0" fontId="2" fillId="0" borderId="57" xfId="0" applyFont="1" applyFill="1" applyBorder="1" applyAlignment="1">
      <alignment/>
    </xf>
    <xf numFmtId="0" fontId="2" fillId="0" borderId="69" xfId="0" applyFont="1" applyBorder="1" applyAlignment="1">
      <alignment/>
    </xf>
    <xf numFmtId="0" fontId="2" fillId="0" borderId="70" xfId="0" applyFont="1" applyBorder="1" applyAlignment="1">
      <alignment/>
    </xf>
    <xf numFmtId="0" fontId="2" fillId="0" borderId="31" xfId="0" applyFont="1" applyFill="1" applyBorder="1" applyAlignment="1">
      <alignment/>
    </xf>
    <xf numFmtId="0" fontId="2" fillId="0" borderId="48" xfId="0" applyFont="1" applyFill="1" applyBorder="1" applyAlignment="1">
      <alignment/>
    </xf>
    <xf numFmtId="0" fontId="2" fillId="0" borderId="48" xfId="0" applyFont="1" applyBorder="1" applyAlignment="1">
      <alignment/>
    </xf>
    <xf numFmtId="0" fontId="2" fillId="0" borderId="57" xfId="0" applyFont="1" applyBorder="1" applyAlignment="1">
      <alignment/>
    </xf>
    <xf numFmtId="0" fontId="2" fillId="0" borderId="46" xfId="0" applyFont="1" applyBorder="1" applyAlignment="1">
      <alignment/>
    </xf>
    <xf numFmtId="0" fontId="2" fillId="0" borderId="43" xfId="0" applyFont="1" applyBorder="1" applyAlignment="1">
      <alignment/>
    </xf>
    <xf numFmtId="0" fontId="2" fillId="0" borderId="30" xfId="0" applyFont="1" applyFill="1" applyBorder="1" applyAlignment="1">
      <alignment/>
    </xf>
    <xf numFmtId="0" fontId="2" fillId="0" borderId="43" xfId="0" applyFont="1" applyFill="1" applyBorder="1" applyAlignment="1">
      <alignment/>
    </xf>
    <xf numFmtId="0" fontId="11" fillId="0" borderId="0" xfId="0" applyFont="1" applyAlignment="1">
      <alignment/>
    </xf>
    <xf numFmtId="0" fontId="0" fillId="0" borderId="0" xfId="0" applyFont="1" applyFill="1" applyAlignment="1">
      <alignment/>
    </xf>
    <xf numFmtId="0" fontId="2" fillId="0" borderId="0" xfId="0" applyFont="1" applyFill="1" applyBorder="1" applyAlignment="1">
      <alignment wrapText="1"/>
    </xf>
    <xf numFmtId="0" fontId="2" fillId="0" borderId="44" xfId="0" applyFont="1" applyBorder="1" applyAlignment="1">
      <alignment horizontal="center"/>
    </xf>
    <xf numFmtId="1" fontId="2" fillId="0" borderId="44" xfId="0" applyNumberFormat="1" applyFont="1" applyBorder="1" applyAlignment="1">
      <alignment horizontal="center" vertical="center"/>
    </xf>
    <xf numFmtId="0" fontId="2" fillId="0" borderId="61" xfId="0" applyFont="1" applyBorder="1" applyAlignment="1">
      <alignment horizontal="center"/>
    </xf>
    <xf numFmtId="0" fontId="2" fillId="0" borderId="54" xfId="0" applyFont="1" applyBorder="1" applyAlignment="1">
      <alignment horizontal="center"/>
    </xf>
    <xf numFmtId="0" fontId="2" fillId="0" borderId="61" xfId="0" applyFont="1" applyBorder="1" applyAlignment="1">
      <alignment horizontal="center"/>
    </xf>
    <xf numFmtId="1" fontId="0" fillId="0" borderId="0" xfId="0" applyNumberFormat="1" applyFont="1" applyAlignment="1">
      <alignment/>
    </xf>
    <xf numFmtId="1" fontId="0" fillId="0" borderId="0" xfId="0" applyNumberFormat="1" applyFont="1" applyAlignment="1">
      <alignment horizontal="center"/>
    </xf>
    <xf numFmtId="0" fontId="0" fillId="0" borderId="0" xfId="0" applyFont="1" applyAlignment="1">
      <alignment horizontal="center"/>
    </xf>
    <xf numFmtId="0" fontId="2" fillId="0" borderId="68" xfId="0" applyFont="1" applyFill="1" applyBorder="1" applyAlignment="1">
      <alignment horizontal="center"/>
    </xf>
    <xf numFmtId="1" fontId="2" fillId="0" borderId="14" xfId="0" applyNumberFormat="1" applyFont="1" applyFill="1" applyBorder="1" applyAlignment="1">
      <alignment horizontal="center"/>
    </xf>
    <xf numFmtId="0" fontId="2" fillId="0" borderId="22" xfId="0" applyFont="1" applyFill="1" applyBorder="1" applyAlignment="1">
      <alignment horizontal="center"/>
    </xf>
    <xf numFmtId="0" fontId="2" fillId="0" borderId="71" xfId="0" applyFont="1" applyFill="1" applyBorder="1" applyAlignment="1">
      <alignment horizontal="center"/>
    </xf>
    <xf numFmtId="1" fontId="2" fillId="0" borderId="21" xfId="0" applyNumberFormat="1" applyFont="1" applyFill="1" applyBorder="1" applyAlignment="1">
      <alignment horizontal="center"/>
    </xf>
    <xf numFmtId="0" fontId="2" fillId="0" borderId="1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23" xfId="0" applyFont="1" applyFill="1" applyBorder="1" applyAlignment="1">
      <alignment horizontal="center"/>
    </xf>
    <xf numFmtId="1" fontId="2" fillId="0" borderId="0" xfId="0" applyNumberFormat="1" applyFont="1" applyAlignment="1">
      <alignment horizontal="center"/>
    </xf>
    <xf numFmtId="1" fontId="2" fillId="0" borderId="28" xfId="0" applyNumberFormat="1" applyFont="1" applyBorder="1" applyAlignment="1">
      <alignment horizontal="center"/>
    </xf>
    <xf numFmtId="1" fontId="2" fillId="0" borderId="0" xfId="0" applyNumberFormat="1" applyFont="1" applyAlignment="1">
      <alignment/>
    </xf>
    <xf numFmtId="1" fontId="2" fillId="0" borderId="0" xfId="0" applyNumberFormat="1" applyFont="1" applyBorder="1" applyAlignment="1">
      <alignment horizontal="center" vertical="center"/>
    </xf>
    <xf numFmtId="0" fontId="2" fillId="0" borderId="0" xfId="0" applyFont="1" applyFill="1" applyBorder="1" applyAlignment="1">
      <alignment/>
    </xf>
    <xf numFmtId="0" fontId="2" fillId="33" borderId="30" xfId="0" applyFont="1" applyFill="1" applyBorder="1" applyAlignment="1">
      <alignment/>
    </xf>
    <xf numFmtId="0" fontId="2" fillId="0" borderId="25" xfId="0" applyFont="1" applyBorder="1" applyAlignment="1">
      <alignment horizontal="center" vertical="center"/>
    </xf>
    <xf numFmtId="0" fontId="2" fillId="33" borderId="48" xfId="0" applyFont="1" applyFill="1" applyBorder="1" applyAlignment="1">
      <alignment/>
    </xf>
    <xf numFmtId="0" fontId="2" fillId="0" borderId="72" xfId="0" applyFont="1" applyBorder="1" applyAlignment="1">
      <alignment horizontal="center" vertical="center"/>
    </xf>
    <xf numFmtId="0" fontId="83" fillId="0" borderId="0" xfId="0" applyFont="1" applyAlignment="1">
      <alignment/>
    </xf>
    <xf numFmtId="0" fontId="84" fillId="0" borderId="0" xfId="0" applyFont="1" applyAlignment="1">
      <alignment/>
    </xf>
    <xf numFmtId="0" fontId="83" fillId="0" borderId="0" xfId="0" applyFont="1" applyFill="1" applyAlignment="1">
      <alignment/>
    </xf>
    <xf numFmtId="0" fontId="83" fillId="0" borderId="0" xfId="0" applyFont="1" applyAlignment="1">
      <alignment/>
    </xf>
    <xf numFmtId="0" fontId="83" fillId="0" borderId="0" xfId="0" applyFont="1" applyFill="1" applyAlignment="1">
      <alignment/>
    </xf>
    <xf numFmtId="0" fontId="83" fillId="0" borderId="0" xfId="0" applyFont="1" applyAlignment="1">
      <alignment/>
    </xf>
    <xf numFmtId="0" fontId="83" fillId="0" borderId="0" xfId="0" applyFont="1" applyAlignment="1">
      <alignment wrapText="1"/>
    </xf>
    <xf numFmtId="0" fontId="2" fillId="0" borderId="0" xfId="0" applyFont="1" applyAlignment="1">
      <alignment horizontal="right"/>
    </xf>
    <xf numFmtId="1" fontId="2" fillId="0" borderId="35" xfId="0" applyNumberFormat="1" applyFont="1" applyBorder="1" applyAlignment="1">
      <alignment horizontal="center" vertical="center"/>
    </xf>
    <xf numFmtId="0" fontId="83" fillId="0" borderId="0" xfId="0" applyFont="1" applyAlignment="1">
      <alignment/>
    </xf>
    <xf numFmtId="0" fontId="83" fillId="0" borderId="0" xfId="0" applyFont="1" applyAlignment="1">
      <alignment/>
    </xf>
    <xf numFmtId="0" fontId="85" fillId="0" borderId="0" xfId="0" applyFont="1" applyAlignment="1">
      <alignment/>
    </xf>
    <xf numFmtId="0" fontId="2" fillId="0" borderId="21" xfId="0" applyFont="1" applyBorder="1" applyAlignment="1">
      <alignment horizontal="center"/>
    </xf>
    <xf numFmtId="0" fontId="2" fillId="0" borderId="71" xfId="0" applyFont="1" applyBorder="1" applyAlignment="1">
      <alignment horizontal="center"/>
    </xf>
    <xf numFmtId="172" fontId="2" fillId="0" borderId="35" xfId="0" applyNumberFormat="1" applyFont="1" applyBorder="1" applyAlignment="1">
      <alignment horizontal="center"/>
    </xf>
    <xf numFmtId="0" fontId="2" fillId="0" borderId="22" xfId="0" applyFont="1" applyBorder="1" applyAlignment="1">
      <alignment horizontal="center"/>
    </xf>
    <xf numFmtId="0" fontId="2" fillId="0" borderId="65" xfId="0" applyFont="1" applyFill="1" applyBorder="1" applyAlignment="1">
      <alignment horizontal="center" vertical="center"/>
    </xf>
    <xf numFmtId="0" fontId="2" fillId="0" borderId="30" xfId="0" applyFont="1" applyBorder="1" applyAlignment="1">
      <alignment horizontal="center"/>
    </xf>
    <xf numFmtId="0" fontId="83" fillId="34" borderId="0" xfId="0" applyFont="1" applyFill="1" applyAlignment="1">
      <alignment/>
    </xf>
    <xf numFmtId="49" fontId="83" fillId="0" borderId="30" xfId="0" applyNumberFormat="1" applyFont="1" applyFill="1" applyBorder="1" applyAlignment="1">
      <alignment horizontal="center" wrapText="1"/>
    </xf>
    <xf numFmtId="49" fontId="2" fillId="0" borderId="41" xfId="0" applyNumberFormat="1" applyFont="1" applyFill="1" applyBorder="1" applyAlignment="1">
      <alignment horizontal="center" wrapText="1"/>
    </xf>
    <xf numFmtId="0" fontId="2" fillId="0" borderId="39" xfId="0" applyFont="1" applyFill="1" applyBorder="1" applyAlignment="1">
      <alignment wrapText="1"/>
    </xf>
    <xf numFmtId="0" fontId="2" fillId="0" borderId="69" xfId="0" applyFont="1" applyFill="1" applyBorder="1" applyAlignment="1">
      <alignment/>
    </xf>
    <xf numFmtId="0" fontId="2" fillId="0" borderId="30" xfId="0" applyFont="1" applyFill="1" applyBorder="1" applyAlignment="1">
      <alignment/>
    </xf>
    <xf numFmtId="0" fontId="22" fillId="0" borderId="30" xfId="0" applyFont="1" applyFill="1" applyBorder="1" applyAlignment="1">
      <alignment/>
    </xf>
    <xf numFmtId="0" fontId="2" fillId="0" borderId="30" xfId="0" applyFont="1" applyFill="1" applyBorder="1" applyAlignment="1">
      <alignment wrapText="1"/>
    </xf>
    <xf numFmtId="0" fontId="22" fillId="0" borderId="69" xfId="0" applyFont="1" applyFill="1" applyBorder="1" applyAlignment="1">
      <alignment/>
    </xf>
    <xf numFmtId="0" fontId="2" fillId="0" borderId="48" xfId="0" applyFont="1" applyFill="1" applyBorder="1" applyAlignment="1">
      <alignment wrapText="1"/>
    </xf>
    <xf numFmtId="0" fontId="2" fillId="0" borderId="13" xfId="0" applyFont="1" applyFill="1" applyBorder="1" applyAlignment="1">
      <alignment horizontal="center"/>
    </xf>
    <xf numFmtId="0" fontId="2" fillId="0" borderId="57" xfId="0" applyFont="1" applyFill="1" applyBorder="1" applyAlignment="1">
      <alignment horizontal="center"/>
    </xf>
    <xf numFmtId="0" fontId="2" fillId="0" borderId="29" xfId="0" applyFont="1" applyFill="1" applyBorder="1" applyAlignment="1">
      <alignment horizontal="center"/>
    </xf>
    <xf numFmtId="0" fontId="2" fillId="0" borderId="25" xfId="0" applyFont="1" applyFill="1" applyBorder="1" applyAlignment="1">
      <alignment horizontal="center"/>
    </xf>
    <xf numFmtId="0" fontId="2" fillId="0" borderId="59" xfId="0" applyFont="1" applyFill="1" applyBorder="1" applyAlignment="1">
      <alignment horizontal="center"/>
    </xf>
    <xf numFmtId="0" fontId="22" fillId="0" borderId="56" xfId="0" applyFont="1" applyFill="1" applyBorder="1" applyAlignment="1">
      <alignment horizontal="center"/>
    </xf>
    <xf numFmtId="0" fontId="2" fillId="0" borderId="72" xfId="0" applyFont="1" applyFill="1" applyBorder="1" applyAlignment="1">
      <alignment horizontal="center"/>
    </xf>
    <xf numFmtId="1" fontId="2" fillId="0" borderId="35" xfId="0" applyNumberFormat="1" applyFont="1" applyFill="1" applyBorder="1" applyAlignment="1">
      <alignment horizontal="center"/>
    </xf>
    <xf numFmtId="1" fontId="14" fillId="0" borderId="25" xfId="0" applyNumberFormat="1" applyFont="1" applyFill="1" applyBorder="1" applyAlignment="1">
      <alignment horizontal="center"/>
    </xf>
    <xf numFmtId="2" fontId="2" fillId="0" borderId="21" xfId="0" applyNumberFormat="1" applyFont="1" applyFill="1" applyBorder="1" applyAlignment="1">
      <alignment horizontal="center"/>
    </xf>
    <xf numFmtId="0" fontId="2" fillId="0" borderId="50" xfId="0" applyFont="1" applyFill="1" applyBorder="1" applyAlignment="1">
      <alignment horizontal="center" vertical="center"/>
    </xf>
    <xf numFmtId="0" fontId="2" fillId="0" borderId="46" xfId="0" applyFont="1" applyFill="1" applyBorder="1" applyAlignment="1">
      <alignment horizontal="center"/>
    </xf>
    <xf numFmtId="0" fontId="2" fillId="0" borderId="43" xfId="0" applyFont="1" applyFill="1" applyBorder="1" applyAlignment="1">
      <alignment/>
    </xf>
    <xf numFmtId="0" fontId="2" fillId="0" borderId="69" xfId="0" applyFont="1" applyFill="1" applyBorder="1" applyAlignment="1">
      <alignment wrapText="1"/>
    </xf>
    <xf numFmtId="0" fontId="2" fillId="0" borderId="48" xfId="0" applyFont="1" applyFill="1" applyBorder="1" applyAlignment="1">
      <alignment wrapText="1"/>
    </xf>
    <xf numFmtId="0" fontId="2" fillId="0" borderId="58" xfId="0" applyFont="1" applyFill="1" applyBorder="1" applyAlignment="1">
      <alignment horizontal="left" wrapText="1"/>
    </xf>
    <xf numFmtId="0" fontId="2" fillId="0" borderId="46" xfId="0" applyFont="1" applyFill="1" applyBorder="1" applyAlignment="1">
      <alignment horizontal="left" vertical="center" wrapText="1"/>
    </xf>
    <xf numFmtId="0" fontId="2" fillId="0" borderId="73" xfId="0" applyFont="1" applyFill="1" applyBorder="1" applyAlignment="1">
      <alignment/>
    </xf>
    <xf numFmtId="0" fontId="2" fillId="0" borderId="43" xfId="0" applyFont="1" applyFill="1" applyBorder="1" applyAlignment="1">
      <alignment wrapText="1"/>
    </xf>
    <xf numFmtId="0" fontId="2" fillId="0" borderId="46" xfId="0" applyFont="1" applyFill="1" applyBorder="1" applyAlignment="1">
      <alignment wrapText="1"/>
    </xf>
    <xf numFmtId="0" fontId="2" fillId="0" borderId="24" xfId="0" applyFont="1" applyFill="1" applyBorder="1" applyAlignment="1">
      <alignment wrapText="1"/>
    </xf>
    <xf numFmtId="0" fontId="2" fillId="0" borderId="21" xfId="0" applyFont="1" applyFill="1" applyBorder="1" applyAlignment="1">
      <alignment/>
    </xf>
    <xf numFmtId="0" fontId="83" fillId="0" borderId="24" xfId="0" applyFont="1" applyFill="1" applyBorder="1" applyAlignment="1">
      <alignment wrapText="1"/>
    </xf>
    <xf numFmtId="0" fontId="22" fillId="0" borderId="30" xfId="0" applyFont="1" applyFill="1" applyBorder="1" applyAlignment="1">
      <alignment wrapText="1"/>
    </xf>
    <xf numFmtId="0" fontId="2" fillId="0" borderId="24" xfId="0" applyFont="1" applyFill="1" applyBorder="1" applyAlignment="1">
      <alignment wrapText="1"/>
    </xf>
    <xf numFmtId="49" fontId="2" fillId="0" borderId="46" xfId="0" applyNumberFormat="1" applyFont="1" applyFill="1" applyBorder="1" applyAlignment="1">
      <alignment horizontal="center"/>
    </xf>
    <xf numFmtId="0" fontId="22" fillId="0" borderId="69" xfId="0" applyFont="1" applyFill="1" applyBorder="1" applyAlignment="1">
      <alignment wrapText="1"/>
    </xf>
    <xf numFmtId="0" fontId="2" fillId="0" borderId="69" xfId="0" applyFont="1" applyFill="1" applyBorder="1" applyAlignment="1">
      <alignment/>
    </xf>
    <xf numFmtId="0" fontId="2" fillId="0" borderId="58" xfId="0" applyFont="1" applyFill="1" applyBorder="1" applyAlignment="1">
      <alignment horizontal="left" wrapText="1"/>
    </xf>
    <xf numFmtId="0" fontId="2" fillId="0" borderId="41" xfId="0" applyFont="1" applyFill="1" applyBorder="1" applyAlignment="1">
      <alignment horizontal="center"/>
    </xf>
    <xf numFmtId="0" fontId="2" fillId="0" borderId="25" xfId="0" applyFont="1" applyFill="1" applyBorder="1" applyAlignment="1">
      <alignment horizontal="center" vertical="center"/>
    </xf>
    <xf numFmtId="0" fontId="2" fillId="0" borderId="59" xfId="0" applyFont="1" applyFill="1" applyBorder="1" applyAlignment="1">
      <alignment horizontal="center" vertical="center"/>
    </xf>
    <xf numFmtId="1" fontId="2" fillId="0" borderId="21" xfId="0" applyNumberFormat="1" applyFont="1" applyFill="1" applyBorder="1" applyAlignment="1">
      <alignment horizontal="center" vertical="center"/>
    </xf>
    <xf numFmtId="1" fontId="2" fillId="0" borderId="16" xfId="0" applyNumberFormat="1" applyFont="1" applyFill="1" applyBorder="1" applyAlignment="1">
      <alignment horizontal="center" vertical="center"/>
    </xf>
    <xf numFmtId="0" fontId="2" fillId="0" borderId="51" xfId="0" applyFont="1" applyFill="1" applyBorder="1" applyAlignment="1">
      <alignment horizontal="center" vertical="center"/>
    </xf>
    <xf numFmtId="0" fontId="2" fillId="0" borderId="48" xfId="0" applyFont="1" applyFill="1" applyBorder="1" applyAlignment="1">
      <alignment horizontal="center"/>
    </xf>
    <xf numFmtId="0" fontId="2" fillId="0" borderId="39" xfId="0" applyFont="1" applyFill="1" applyBorder="1" applyAlignment="1">
      <alignment/>
    </xf>
    <xf numFmtId="0" fontId="2" fillId="0" borderId="30" xfId="0" applyFont="1" applyFill="1" applyBorder="1" applyAlignment="1">
      <alignment wrapText="1"/>
    </xf>
    <xf numFmtId="0" fontId="2" fillId="0" borderId="41" xfId="0" applyFont="1" applyFill="1" applyBorder="1" applyAlignment="1">
      <alignment/>
    </xf>
    <xf numFmtId="0" fontId="2" fillId="0" borderId="3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56" xfId="0" applyFont="1" applyFill="1" applyBorder="1" applyAlignment="1">
      <alignment horizontal="center" vertical="center"/>
    </xf>
    <xf numFmtId="0" fontId="3" fillId="33" borderId="52"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33" borderId="21" xfId="0" applyFont="1" applyFill="1" applyBorder="1" applyAlignment="1">
      <alignment horizontal="center"/>
    </xf>
    <xf numFmtId="0" fontId="2" fillId="33" borderId="14" xfId="0" applyFont="1" applyFill="1" applyBorder="1" applyAlignment="1">
      <alignment horizontal="center"/>
    </xf>
    <xf numFmtId="1" fontId="9" fillId="0" borderId="61" xfId="0" applyNumberFormat="1" applyFont="1" applyBorder="1" applyAlignment="1">
      <alignment horizontal="center"/>
    </xf>
    <xf numFmtId="2" fontId="2" fillId="0" borderId="43" xfId="0" applyNumberFormat="1" applyFont="1" applyBorder="1" applyAlignment="1">
      <alignment horizontal="center"/>
    </xf>
    <xf numFmtId="0" fontId="2" fillId="0" borderId="0" xfId="0" applyFont="1" applyFill="1" applyAlignment="1">
      <alignment/>
    </xf>
    <xf numFmtId="1" fontId="2" fillId="0" borderId="71" xfId="0" applyNumberFormat="1" applyFont="1" applyFill="1" applyBorder="1" applyAlignment="1">
      <alignment horizontal="center"/>
    </xf>
    <xf numFmtId="0" fontId="85" fillId="0" borderId="0" xfId="0" applyFont="1" applyFill="1" applyAlignment="1">
      <alignment/>
    </xf>
    <xf numFmtId="0" fontId="10" fillId="33" borderId="0" xfId="0" applyFont="1" applyFill="1" applyAlignment="1">
      <alignment horizontal="left"/>
    </xf>
    <xf numFmtId="0" fontId="2" fillId="0" borderId="0" xfId="0" applyFont="1" applyAlignment="1">
      <alignment horizontal="right" vertical="top"/>
    </xf>
    <xf numFmtId="0" fontId="2" fillId="0" borderId="20" xfId="0" applyFont="1" applyBorder="1" applyAlignment="1">
      <alignment horizontal="center" vertical="center"/>
    </xf>
    <xf numFmtId="0" fontId="0" fillId="0" borderId="0" xfId="0" applyFont="1" applyFill="1" applyBorder="1" applyAlignment="1">
      <alignment/>
    </xf>
    <xf numFmtId="0" fontId="2" fillId="33" borderId="0" xfId="0" applyFont="1" applyFill="1" applyAlignment="1">
      <alignment/>
    </xf>
    <xf numFmtId="0" fontId="2" fillId="33" borderId="0" xfId="0" applyFont="1" applyFill="1" applyBorder="1" applyAlignment="1">
      <alignment horizontal="left" vertical="center"/>
    </xf>
    <xf numFmtId="1" fontId="83" fillId="0" borderId="14" xfId="0" applyNumberFormat="1" applyFont="1" applyFill="1" applyBorder="1" applyAlignment="1">
      <alignment horizontal="center"/>
    </xf>
    <xf numFmtId="0" fontId="9" fillId="0" borderId="61" xfId="0" applyFont="1" applyBorder="1" applyAlignment="1">
      <alignment horizontal="left"/>
    </xf>
    <xf numFmtId="1" fontId="2" fillId="0" borderId="0" xfId="0" applyNumberFormat="1" applyFont="1" applyAlignment="1">
      <alignment/>
    </xf>
    <xf numFmtId="0" fontId="2" fillId="0" borderId="37" xfId="0" applyFont="1" applyBorder="1" applyAlignment="1">
      <alignment horizontal="center" vertical="center"/>
    </xf>
    <xf numFmtId="0" fontId="12" fillId="0" borderId="0" xfId="0" applyFont="1" applyBorder="1" applyAlignment="1">
      <alignment horizontal="centerContinuous"/>
    </xf>
    <xf numFmtId="2" fontId="12" fillId="0" borderId="0" xfId="0" applyNumberFormat="1" applyFont="1" applyBorder="1" applyAlignment="1">
      <alignment horizontal="centerContinuous"/>
    </xf>
    <xf numFmtId="2" fontId="2" fillId="0" borderId="37" xfId="0" applyNumberFormat="1" applyFont="1" applyBorder="1" applyAlignment="1">
      <alignment horizontal="center" vertical="center"/>
    </xf>
    <xf numFmtId="0" fontId="3" fillId="0" borderId="37" xfId="0" applyFont="1" applyBorder="1" applyAlignment="1">
      <alignment horizontal="center" vertical="center"/>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xf>
    <xf numFmtId="0" fontId="2" fillId="33" borderId="58" xfId="0" applyFont="1" applyFill="1" applyBorder="1" applyAlignment="1">
      <alignment horizontal="left" wrapText="1"/>
    </xf>
    <xf numFmtId="0" fontId="0" fillId="0" borderId="0" xfId="0" applyFont="1" applyFill="1" applyBorder="1" applyAlignment="1">
      <alignment wrapText="1"/>
    </xf>
    <xf numFmtId="0" fontId="5" fillId="0" borderId="0" xfId="0" applyFont="1" applyAlignment="1">
      <alignment/>
    </xf>
    <xf numFmtId="0" fontId="6" fillId="0" borderId="27" xfId="0" applyFont="1" applyBorder="1" applyAlignment="1">
      <alignment horizontal="center"/>
    </xf>
    <xf numFmtId="0" fontId="0" fillId="0" borderId="46" xfId="0" applyBorder="1" applyAlignment="1">
      <alignment/>
    </xf>
    <xf numFmtId="0" fontId="6" fillId="0" borderId="46" xfId="0" applyFont="1" applyBorder="1" applyAlignment="1">
      <alignment horizontal="left" vertical="center" wrapText="1"/>
    </xf>
    <xf numFmtId="0" fontId="26" fillId="0" borderId="46" xfId="0" applyFont="1" applyBorder="1" applyAlignment="1">
      <alignment vertical="center" wrapText="1"/>
    </xf>
    <xf numFmtId="0" fontId="0" fillId="0" borderId="41" xfId="0" applyBorder="1" applyAlignment="1">
      <alignment/>
    </xf>
    <xf numFmtId="0" fontId="27" fillId="0" borderId="41" xfId="0" applyFont="1" applyBorder="1" applyAlignment="1">
      <alignment horizontal="left" vertical="center" wrapText="1"/>
    </xf>
    <xf numFmtId="0" fontId="28" fillId="0" borderId="41" xfId="0" applyFont="1" applyBorder="1" applyAlignment="1">
      <alignment vertical="center" wrapText="1"/>
    </xf>
    <xf numFmtId="0" fontId="6" fillId="0" borderId="46" xfId="0" applyFont="1" applyBorder="1" applyAlignment="1">
      <alignment/>
    </xf>
    <xf numFmtId="0" fontId="0" fillId="0" borderId="30" xfId="0" applyBorder="1" applyAlignment="1">
      <alignment/>
    </xf>
    <xf numFmtId="0" fontId="29" fillId="0" borderId="30" xfId="0" applyFont="1" applyBorder="1" applyAlignment="1">
      <alignment/>
    </xf>
    <xf numFmtId="0" fontId="0" fillId="0" borderId="30" xfId="0" applyBorder="1" applyAlignment="1">
      <alignment horizontal="center"/>
    </xf>
    <xf numFmtId="0" fontId="0" fillId="33" borderId="30" xfId="0" applyFill="1" applyBorder="1" applyAlignment="1">
      <alignment horizontal="center"/>
    </xf>
    <xf numFmtId="0" fontId="30" fillId="0" borderId="30" xfId="0" applyFont="1" applyBorder="1" applyAlignment="1">
      <alignment/>
    </xf>
    <xf numFmtId="0" fontId="31" fillId="0" borderId="30" xfId="0" applyFont="1" applyBorder="1" applyAlignment="1">
      <alignment/>
    </xf>
    <xf numFmtId="0" fontId="32" fillId="0" borderId="30" xfId="0" applyFont="1" applyBorder="1" applyAlignment="1">
      <alignment horizontal="center"/>
    </xf>
    <xf numFmtId="0" fontId="29" fillId="0" borderId="43" xfId="0" applyFont="1" applyBorder="1" applyAlignment="1">
      <alignment/>
    </xf>
    <xf numFmtId="0" fontId="0" fillId="0" borderId="43" xfId="0" applyBorder="1" applyAlignment="1">
      <alignment horizontal="center"/>
    </xf>
    <xf numFmtId="0" fontId="31" fillId="0" borderId="39" xfId="0" applyFont="1" applyBorder="1" applyAlignment="1">
      <alignment/>
    </xf>
    <xf numFmtId="0" fontId="0" fillId="0" borderId="39" xfId="0" applyBorder="1" applyAlignment="1">
      <alignment horizontal="center"/>
    </xf>
    <xf numFmtId="0" fontId="32" fillId="0" borderId="39" xfId="0" applyFont="1" applyBorder="1" applyAlignment="1">
      <alignment horizontal="center"/>
    </xf>
    <xf numFmtId="0" fontId="31" fillId="0" borderId="41" xfId="0" applyFont="1" applyBorder="1" applyAlignment="1">
      <alignment/>
    </xf>
    <xf numFmtId="0" fontId="0" fillId="0" borderId="41" xfId="0" applyBorder="1" applyAlignment="1">
      <alignment horizontal="center"/>
    </xf>
    <xf numFmtId="0" fontId="32" fillId="0" borderId="41" xfId="0" applyFont="1" applyBorder="1" applyAlignment="1">
      <alignment horizontal="center"/>
    </xf>
    <xf numFmtId="0" fontId="86" fillId="0" borderId="30" xfId="0" applyFont="1" applyBorder="1" applyAlignment="1">
      <alignment/>
    </xf>
    <xf numFmtId="0" fontId="30" fillId="0" borderId="46" xfId="0" applyFont="1" applyBorder="1" applyAlignment="1">
      <alignment/>
    </xf>
    <xf numFmtId="0" fontId="0" fillId="0" borderId="46" xfId="0" applyBorder="1" applyAlignment="1">
      <alignment horizontal="center"/>
    </xf>
    <xf numFmtId="0" fontId="87" fillId="0" borderId="39" xfId="0" applyFont="1" applyBorder="1" applyAlignment="1">
      <alignment horizontal="center"/>
    </xf>
    <xf numFmtId="0" fontId="87" fillId="0" borderId="41" xfId="0" applyFont="1" applyBorder="1" applyAlignment="1">
      <alignment horizontal="center"/>
    </xf>
    <xf numFmtId="0" fontId="32" fillId="0" borderId="11" xfId="0" applyFont="1" applyBorder="1" applyAlignment="1">
      <alignment horizontal="center"/>
    </xf>
    <xf numFmtId="0" fontId="31" fillId="0" borderId="41" xfId="0" applyFont="1" applyBorder="1" applyAlignment="1">
      <alignment wrapText="1"/>
    </xf>
    <xf numFmtId="0" fontId="29" fillId="0" borderId="46" xfId="0" applyFont="1" applyBorder="1" applyAlignment="1">
      <alignment/>
    </xf>
    <xf numFmtId="0" fontId="5" fillId="0" borderId="41" xfId="0" applyFont="1" applyBorder="1" applyAlignment="1">
      <alignment/>
    </xf>
    <xf numFmtId="0" fontId="5" fillId="0" borderId="41" xfId="0" applyFont="1" applyBorder="1" applyAlignment="1">
      <alignment horizontal="center"/>
    </xf>
    <xf numFmtId="0" fontId="6" fillId="0" borderId="10" xfId="0" applyFont="1" applyBorder="1" applyAlignment="1">
      <alignment/>
    </xf>
    <xf numFmtId="0" fontId="0" fillId="0" borderId="70" xfId="0" applyBorder="1" applyAlignment="1">
      <alignment horizontal="center"/>
    </xf>
    <xf numFmtId="0" fontId="0" fillId="0" borderId="23" xfId="0" applyBorder="1" applyAlignment="1">
      <alignment/>
    </xf>
    <xf numFmtId="0" fontId="0" fillId="0" borderId="48" xfId="0" applyBorder="1" applyAlignment="1">
      <alignment horizontal="center"/>
    </xf>
    <xf numFmtId="0" fontId="0" fillId="0" borderId="23" xfId="0" applyFont="1" applyBorder="1" applyAlignment="1">
      <alignment/>
    </xf>
    <xf numFmtId="0" fontId="0" fillId="0" borderId="48" xfId="0" applyBorder="1" applyAlignment="1">
      <alignment/>
    </xf>
    <xf numFmtId="0" fontId="6" fillId="0" borderId="23" xfId="0" applyFont="1" applyBorder="1" applyAlignment="1">
      <alignment/>
    </xf>
    <xf numFmtId="0" fontId="0" fillId="0" borderId="68" xfId="0" applyFont="1" applyBorder="1" applyAlignment="1">
      <alignment/>
    </xf>
    <xf numFmtId="0" fontId="0" fillId="0" borderId="43" xfId="0" applyBorder="1" applyAlignment="1">
      <alignment/>
    </xf>
    <xf numFmtId="0" fontId="0" fillId="0" borderId="64" xfId="0" applyBorder="1" applyAlignment="1">
      <alignment/>
    </xf>
    <xf numFmtId="0" fontId="33" fillId="0" borderId="49" xfId="0" applyFont="1" applyFill="1" applyBorder="1" applyAlignment="1">
      <alignment/>
    </xf>
    <xf numFmtId="0" fontId="0" fillId="0" borderId="0" xfId="0" applyBorder="1" applyAlignment="1">
      <alignment/>
    </xf>
    <xf numFmtId="14" fontId="0" fillId="0" borderId="0" xfId="0" applyNumberFormat="1" applyAlignment="1">
      <alignment/>
    </xf>
    <xf numFmtId="0" fontId="6" fillId="0" borderId="11" xfId="0" applyFont="1" applyBorder="1" applyAlignment="1">
      <alignment horizontal="center" wrapText="1"/>
    </xf>
    <xf numFmtId="0" fontId="6" fillId="0" borderId="45" xfId="0" applyFont="1" applyBorder="1" applyAlignment="1">
      <alignment horizontal="center" wrapText="1"/>
    </xf>
    <xf numFmtId="0" fontId="6" fillId="0" borderId="38" xfId="0" applyFont="1" applyBorder="1" applyAlignment="1">
      <alignment horizontal="center" wrapText="1"/>
    </xf>
    <xf numFmtId="0" fontId="29" fillId="0" borderId="45" xfId="0" applyFont="1" applyFill="1" applyBorder="1" applyAlignment="1">
      <alignment wrapText="1"/>
    </xf>
    <xf numFmtId="0" fontId="86" fillId="0" borderId="39" xfId="0" applyFont="1" applyBorder="1" applyAlignment="1">
      <alignment/>
    </xf>
    <xf numFmtId="0" fontId="87" fillId="0" borderId="45" xfId="0" applyFont="1" applyBorder="1" applyAlignment="1">
      <alignment horizontal="center"/>
    </xf>
    <xf numFmtId="0" fontId="32" fillId="0" borderId="45" xfId="0" applyFont="1" applyBorder="1" applyAlignment="1">
      <alignment horizontal="center"/>
    </xf>
    <xf numFmtId="0" fontId="0" fillId="0" borderId="45" xfId="0" applyBorder="1" applyAlignment="1">
      <alignment horizontal="center"/>
    </xf>
    <xf numFmtId="0" fontId="5" fillId="0" borderId="0" xfId="0" applyFont="1" applyBorder="1" applyAlignment="1">
      <alignment/>
    </xf>
    <xf numFmtId="10" fontId="6" fillId="0" borderId="0" xfId="0" applyNumberFormat="1" applyFont="1" applyBorder="1" applyAlignment="1">
      <alignment horizontal="center"/>
    </xf>
    <xf numFmtId="0" fontId="2" fillId="0" borderId="0" xfId="0" applyFont="1" applyAlignment="1">
      <alignment vertical="top" wrapText="1"/>
    </xf>
    <xf numFmtId="0" fontId="2" fillId="0" borderId="0" xfId="0" applyFont="1" applyAlignment="1">
      <alignment/>
    </xf>
    <xf numFmtId="0" fontId="3" fillId="35" borderId="35" xfId="0" applyFont="1" applyFill="1" applyBorder="1" applyAlignment="1">
      <alignment horizontal="center"/>
    </xf>
    <xf numFmtId="0" fontId="34" fillId="0" borderId="21" xfId="0" applyFont="1" applyBorder="1" applyAlignment="1">
      <alignment/>
    </xf>
    <xf numFmtId="0" fontId="35" fillId="0" borderId="0" xfId="0" applyFont="1" applyAlignment="1">
      <alignment wrapText="1"/>
    </xf>
    <xf numFmtId="0" fontId="36" fillId="0" borderId="25" xfId="0" applyFont="1" applyBorder="1" applyAlignment="1">
      <alignment wrapText="1"/>
    </xf>
    <xf numFmtId="0" fontId="34" fillId="0" borderId="25" xfId="0" applyFont="1" applyBorder="1" applyAlignment="1">
      <alignment/>
    </xf>
    <xf numFmtId="0" fontId="34" fillId="0" borderId="25" xfId="0" applyFont="1" applyBorder="1" applyAlignment="1">
      <alignment wrapText="1"/>
    </xf>
    <xf numFmtId="0" fontId="0" fillId="0" borderId="25" xfId="0" applyBorder="1" applyAlignment="1">
      <alignment/>
    </xf>
    <xf numFmtId="0" fontId="0" fillId="0" borderId="14" xfId="0" applyBorder="1" applyAlignment="1">
      <alignment/>
    </xf>
    <xf numFmtId="0" fontId="37" fillId="0" borderId="21" xfId="0" applyFont="1" applyBorder="1" applyAlignment="1">
      <alignment wrapText="1"/>
    </xf>
    <xf numFmtId="0" fontId="29" fillId="0" borderId="21" xfId="0" applyFont="1" applyBorder="1" applyAlignment="1">
      <alignment wrapText="1"/>
    </xf>
    <xf numFmtId="0" fontId="29" fillId="36" borderId="35" xfId="0" applyFont="1" applyFill="1" applyBorder="1" applyAlignment="1">
      <alignment wrapText="1"/>
    </xf>
    <xf numFmtId="1" fontId="29" fillId="36" borderId="74" xfId="0" applyNumberFormat="1" applyFont="1" applyFill="1" applyBorder="1" applyAlignment="1">
      <alignment horizontal="center"/>
    </xf>
    <xf numFmtId="0" fontId="29" fillId="36" borderId="58" xfId="0" applyFont="1" applyFill="1" applyBorder="1" applyAlignment="1">
      <alignment horizontal="center"/>
    </xf>
    <xf numFmtId="0" fontId="29" fillId="36" borderId="36" xfId="0" applyFont="1" applyFill="1" applyBorder="1" applyAlignment="1">
      <alignment horizontal="center"/>
    </xf>
    <xf numFmtId="0" fontId="29" fillId="0" borderId="25" xfId="0" applyFont="1" applyBorder="1" applyAlignment="1">
      <alignment wrapText="1"/>
    </xf>
    <xf numFmtId="0" fontId="37" fillId="0" borderId="25" xfId="0" applyFont="1" applyBorder="1" applyAlignment="1">
      <alignment wrapText="1"/>
    </xf>
    <xf numFmtId="0" fontId="29" fillId="0" borderId="25" xfId="0" applyFont="1" applyBorder="1" applyAlignment="1">
      <alignment/>
    </xf>
    <xf numFmtId="0" fontId="31" fillId="36" borderId="35" xfId="0" applyFont="1" applyFill="1" applyBorder="1" applyAlignment="1">
      <alignment wrapText="1"/>
    </xf>
    <xf numFmtId="1" fontId="29" fillId="36" borderId="75" xfId="0" applyNumberFormat="1" applyFont="1" applyFill="1" applyBorder="1" applyAlignment="1">
      <alignment horizontal="center" vertical="center"/>
    </xf>
    <xf numFmtId="0" fontId="29" fillId="36" borderId="33" xfId="0" applyFont="1" applyFill="1" applyBorder="1" applyAlignment="1">
      <alignment horizontal="center" vertical="center"/>
    </xf>
    <xf numFmtId="0" fontId="29" fillId="0" borderId="14" xfId="0" applyFont="1" applyBorder="1" applyAlignment="1">
      <alignment/>
    </xf>
    <xf numFmtId="0" fontId="37" fillId="0" borderId="21" xfId="0" applyFont="1" applyBorder="1" applyAlignment="1">
      <alignment vertical="top" wrapText="1"/>
    </xf>
    <xf numFmtId="0" fontId="29" fillId="0" borderId="21" xfId="0" applyFont="1" applyBorder="1" applyAlignment="1">
      <alignment vertical="top" wrapText="1"/>
    </xf>
    <xf numFmtId="0" fontId="29" fillId="0" borderId="25" xfId="0" applyFont="1" applyBorder="1" applyAlignment="1">
      <alignment vertical="top" wrapText="1"/>
    </xf>
    <xf numFmtId="0" fontId="29" fillId="0" borderId="25" xfId="0" applyFont="1" applyBorder="1" applyAlignment="1">
      <alignment/>
    </xf>
    <xf numFmtId="0" fontId="29" fillId="36" borderId="35" xfId="0" applyFont="1" applyFill="1" applyBorder="1" applyAlignment="1">
      <alignment horizontal="left" vertical="top" wrapText="1"/>
    </xf>
    <xf numFmtId="0" fontId="29" fillId="36" borderId="58" xfId="0" applyFont="1" applyFill="1" applyBorder="1" applyAlignment="1">
      <alignment vertical="top" wrapText="1"/>
    </xf>
    <xf numFmtId="0" fontId="31" fillId="36" borderId="35" xfId="0" applyFont="1" applyFill="1" applyBorder="1" applyAlignment="1">
      <alignment horizontal="left" vertical="top" wrapText="1"/>
    </xf>
    <xf numFmtId="0" fontId="31" fillId="36" borderId="58" xfId="0" applyFont="1" applyFill="1" applyBorder="1" applyAlignment="1">
      <alignment vertical="top" wrapText="1"/>
    </xf>
    <xf numFmtId="0" fontId="39" fillId="0" borderId="25" xfId="0" applyFont="1" applyBorder="1" applyAlignment="1">
      <alignment wrapText="1"/>
    </xf>
    <xf numFmtId="0" fontId="40" fillId="0" borderId="21" xfId="0" applyFont="1" applyBorder="1" applyAlignment="1">
      <alignment wrapText="1"/>
    </xf>
    <xf numFmtId="0" fontId="29" fillId="36" borderId="35" xfId="0" applyFont="1" applyFill="1" applyBorder="1" applyAlignment="1">
      <alignment horizontal="left" vertical="center" wrapText="1"/>
    </xf>
    <xf numFmtId="1" fontId="29" fillId="36" borderId="74" xfId="0" applyNumberFormat="1" applyFont="1" applyFill="1" applyBorder="1" applyAlignment="1">
      <alignment horizontal="center" vertical="center"/>
    </xf>
    <xf numFmtId="0" fontId="29" fillId="36" borderId="36" xfId="0" applyFont="1" applyFill="1" applyBorder="1" applyAlignment="1">
      <alignment horizontal="center" vertical="center"/>
    </xf>
    <xf numFmtId="0" fontId="2" fillId="0" borderId="25" xfId="0" applyFont="1" applyBorder="1" applyAlignment="1">
      <alignment vertical="top" wrapText="1"/>
    </xf>
    <xf numFmtId="0" fontId="40" fillId="0" borderId="25" xfId="0" applyFont="1" applyBorder="1" applyAlignment="1">
      <alignment wrapText="1"/>
    </xf>
    <xf numFmtId="0" fontId="39" fillId="0" borderId="14" xfId="0" applyFont="1" applyBorder="1" applyAlignment="1">
      <alignment wrapText="1"/>
    </xf>
    <xf numFmtId="0" fontId="2" fillId="0" borderId="14" xfId="0" applyFont="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2" fontId="2" fillId="0" borderId="0" xfId="0" applyNumberFormat="1" applyFont="1" applyFill="1" applyBorder="1" applyAlignment="1">
      <alignment vertical="top"/>
    </xf>
    <xf numFmtId="0" fontId="2" fillId="0" borderId="0" xfId="0" applyFont="1" applyFill="1" applyBorder="1" applyAlignment="1">
      <alignment vertical="top" wrapText="1"/>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Alignment="1">
      <alignment horizontal="left" vertical="top" wrapText="1"/>
    </xf>
    <xf numFmtId="1" fontId="30" fillId="0" borderId="0" xfId="0" applyNumberFormat="1" applyFont="1" applyAlignment="1">
      <alignment/>
    </xf>
    <xf numFmtId="1" fontId="29" fillId="0" borderId="0" xfId="0" applyNumberFormat="1" applyFont="1" applyAlignment="1">
      <alignment/>
    </xf>
    <xf numFmtId="0" fontId="2" fillId="0" borderId="48" xfId="0" applyFont="1" applyFill="1" applyBorder="1" applyAlignment="1">
      <alignment horizontal="left" wrapText="1"/>
    </xf>
    <xf numFmtId="0" fontId="41" fillId="0" borderId="27" xfId="0" applyFont="1" applyBorder="1" applyAlignment="1">
      <alignment horizontal="center"/>
    </xf>
    <xf numFmtId="0" fontId="4" fillId="0" borderId="41" xfId="0" applyFont="1" applyBorder="1" applyAlignment="1">
      <alignment horizontal="center"/>
    </xf>
    <xf numFmtId="0" fontId="0" fillId="0" borderId="30" xfId="0" applyFont="1" applyBorder="1" applyAlignment="1">
      <alignment horizontal="center"/>
    </xf>
    <xf numFmtId="0" fontId="0" fillId="0" borderId="39" xfId="0" applyFont="1" applyBorder="1" applyAlignment="1">
      <alignment horizontal="center"/>
    </xf>
    <xf numFmtId="0" fontId="0" fillId="0" borderId="43" xfId="0" applyFont="1" applyBorder="1" applyAlignment="1">
      <alignment horizontal="center"/>
    </xf>
    <xf numFmtId="1" fontId="31" fillId="36" borderId="76" xfId="0" applyNumberFormat="1" applyFont="1" applyFill="1" applyBorder="1" applyAlignment="1">
      <alignment horizontal="center" vertical="center"/>
    </xf>
    <xf numFmtId="1" fontId="31" fillId="36" borderId="75" xfId="0" applyNumberFormat="1" applyFont="1" applyFill="1" applyBorder="1" applyAlignment="1">
      <alignment horizontal="center" vertical="center"/>
    </xf>
    <xf numFmtId="0" fontId="31" fillId="36" borderId="71" xfId="0" applyFont="1" applyFill="1" applyBorder="1" applyAlignment="1">
      <alignment horizontal="center" vertical="center"/>
    </xf>
    <xf numFmtId="0" fontId="31" fillId="36" borderId="33" xfId="0" applyFont="1" applyFill="1" applyBorder="1" applyAlignment="1">
      <alignment horizontal="center" vertical="center"/>
    </xf>
    <xf numFmtId="0" fontId="2" fillId="37" borderId="30" xfId="0" applyFont="1" applyFill="1" applyBorder="1" applyAlignment="1">
      <alignment/>
    </xf>
    <xf numFmtId="49" fontId="2" fillId="37" borderId="43" xfId="0" applyNumberFormat="1" applyFont="1" applyFill="1" applyBorder="1" applyAlignment="1">
      <alignment horizontal="center" wrapText="1"/>
    </xf>
    <xf numFmtId="0" fontId="2" fillId="37" borderId="48" xfId="0" applyFont="1" applyFill="1" applyBorder="1" applyAlignment="1">
      <alignment/>
    </xf>
    <xf numFmtId="0" fontId="2" fillId="37" borderId="58" xfId="0" applyFont="1" applyFill="1" applyBorder="1" applyAlignment="1">
      <alignment horizontal="left"/>
    </xf>
    <xf numFmtId="14" fontId="0" fillId="0" borderId="0" xfId="0" applyNumberFormat="1" applyAlignment="1">
      <alignment horizontal="center"/>
    </xf>
    <xf numFmtId="0" fontId="29" fillId="37" borderId="30" xfId="0" applyFont="1" applyFill="1" applyBorder="1" applyAlignment="1">
      <alignment/>
    </xf>
    <xf numFmtId="0" fontId="31" fillId="37" borderId="30" xfId="0" applyFont="1" applyFill="1" applyBorder="1" applyAlignment="1">
      <alignment/>
    </xf>
    <xf numFmtId="0" fontId="29" fillId="38" borderId="35" xfId="0" applyFont="1" applyFill="1" applyBorder="1" applyAlignment="1">
      <alignment wrapText="1"/>
    </xf>
    <xf numFmtId="0" fontId="29" fillId="38" borderId="35" xfId="0" applyFont="1" applyFill="1" applyBorder="1" applyAlignment="1">
      <alignment horizontal="left" vertical="top" wrapText="1"/>
    </xf>
    <xf numFmtId="0" fontId="29" fillId="34" borderId="35" xfId="0" applyFont="1" applyFill="1" applyBorder="1" applyAlignment="1">
      <alignment wrapText="1"/>
    </xf>
    <xf numFmtId="0" fontId="29" fillId="37" borderId="35" xfId="0" applyFont="1" applyFill="1" applyBorder="1" applyAlignment="1">
      <alignment wrapText="1"/>
    </xf>
    <xf numFmtId="0" fontId="31" fillId="34" borderId="35" xfId="0" applyFont="1" applyFill="1" applyBorder="1" applyAlignment="1">
      <alignment horizontal="left" vertical="top" wrapText="1"/>
    </xf>
    <xf numFmtId="0" fontId="31" fillId="34" borderId="58" xfId="0" applyFont="1" applyFill="1" applyBorder="1" applyAlignment="1">
      <alignment vertical="top" wrapText="1"/>
    </xf>
    <xf numFmtId="0" fontId="31" fillId="37" borderId="35" xfId="0" applyFont="1" applyFill="1" applyBorder="1" applyAlignment="1">
      <alignment horizontal="left" vertical="top" wrapText="1"/>
    </xf>
    <xf numFmtId="0" fontId="31" fillId="37" borderId="58" xfId="0" applyFont="1" applyFill="1" applyBorder="1" applyAlignment="1">
      <alignment vertical="top" wrapText="1"/>
    </xf>
    <xf numFmtId="1" fontId="29" fillId="38" borderId="75" xfId="0" applyNumberFormat="1" applyFont="1" applyFill="1" applyBorder="1" applyAlignment="1">
      <alignment horizontal="center" vertical="center"/>
    </xf>
    <xf numFmtId="0" fontId="29" fillId="38" borderId="58" xfId="0" applyFont="1" applyFill="1" applyBorder="1" applyAlignment="1">
      <alignment horizontal="center"/>
    </xf>
    <xf numFmtId="0" fontId="29" fillId="38" borderId="33" xfId="0" applyFont="1" applyFill="1" applyBorder="1" applyAlignment="1">
      <alignment horizontal="center" vertical="center"/>
    </xf>
    <xf numFmtId="1" fontId="31" fillId="34" borderId="75" xfId="0" applyNumberFormat="1" applyFont="1" applyFill="1" applyBorder="1" applyAlignment="1">
      <alignment horizontal="center" vertical="center"/>
    </xf>
    <xf numFmtId="0" fontId="31" fillId="34" borderId="33" xfId="0" applyFont="1" applyFill="1" applyBorder="1" applyAlignment="1">
      <alignment horizontal="center" vertical="center"/>
    </xf>
    <xf numFmtId="1" fontId="31" fillId="34" borderId="76" xfId="0" applyNumberFormat="1" applyFont="1" applyFill="1" applyBorder="1" applyAlignment="1">
      <alignment horizontal="center" vertical="center"/>
    </xf>
    <xf numFmtId="0" fontId="31" fillId="34" borderId="71" xfId="0" applyFont="1" applyFill="1" applyBorder="1" applyAlignment="1">
      <alignment horizontal="center" vertical="center"/>
    </xf>
    <xf numFmtId="1" fontId="29" fillId="34" borderId="75" xfId="0" applyNumberFormat="1" applyFont="1" applyFill="1" applyBorder="1" applyAlignment="1">
      <alignment horizontal="center" vertical="center"/>
    </xf>
    <xf numFmtId="0" fontId="29" fillId="34" borderId="58" xfId="0" applyFont="1" applyFill="1" applyBorder="1" applyAlignment="1">
      <alignment vertical="top" wrapText="1"/>
    </xf>
    <xf numFmtId="0" fontId="29" fillId="34" borderId="33" xfId="0" applyFont="1" applyFill="1" applyBorder="1" applyAlignment="1">
      <alignment horizontal="center" vertical="center"/>
    </xf>
    <xf numFmtId="0" fontId="29" fillId="38" borderId="58" xfId="0" applyFont="1" applyFill="1" applyBorder="1" applyAlignment="1">
      <alignment vertical="top" wrapText="1"/>
    </xf>
    <xf numFmtId="0" fontId="29" fillId="37" borderId="35" xfId="0" applyFont="1" applyFill="1" applyBorder="1" applyAlignment="1">
      <alignment horizontal="left" vertical="top" wrapText="1"/>
    </xf>
    <xf numFmtId="1" fontId="29" fillId="37" borderId="75" xfId="0" applyNumberFormat="1" applyFont="1" applyFill="1" applyBorder="1" applyAlignment="1">
      <alignment horizontal="center" vertical="center"/>
    </xf>
    <xf numFmtId="0" fontId="29" fillId="37" borderId="58" xfId="0" applyFont="1" applyFill="1" applyBorder="1" applyAlignment="1">
      <alignment vertical="top" wrapText="1"/>
    </xf>
    <xf numFmtId="0" fontId="29" fillId="37" borderId="33" xfId="0" applyFont="1" applyFill="1" applyBorder="1" applyAlignment="1">
      <alignment horizontal="center" vertical="center"/>
    </xf>
    <xf numFmtId="1" fontId="29" fillId="36" borderId="76" xfId="0" applyNumberFormat="1" applyFont="1" applyFill="1" applyBorder="1" applyAlignment="1">
      <alignment horizontal="center" vertical="center"/>
    </xf>
    <xf numFmtId="0" fontId="29" fillId="36" borderId="71" xfId="0" applyFont="1" applyFill="1" applyBorder="1" applyAlignment="1">
      <alignment horizontal="center" vertical="center"/>
    </xf>
    <xf numFmtId="0" fontId="31" fillId="33" borderId="35" xfId="0" applyFont="1" applyFill="1" applyBorder="1" applyAlignment="1">
      <alignment wrapText="1"/>
    </xf>
    <xf numFmtId="0" fontId="31" fillId="33" borderId="58" xfId="0" applyFont="1" applyFill="1" applyBorder="1" applyAlignment="1">
      <alignment vertical="top" wrapText="1"/>
    </xf>
    <xf numFmtId="0" fontId="31" fillId="37" borderId="58" xfId="0" applyFont="1" applyFill="1" applyBorder="1" applyAlignment="1">
      <alignment horizontal="center" vertical="center"/>
    </xf>
    <xf numFmtId="0" fontId="31" fillId="33" borderId="35" xfId="0" applyFont="1" applyFill="1" applyBorder="1" applyAlignment="1">
      <alignment horizontal="left" vertical="top" wrapText="1"/>
    </xf>
    <xf numFmtId="0" fontId="29" fillId="34" borderId="35" xfId="0" applyFont="1" applyFill="1" applyBorder="1" applyAlignment="1">
      <alignment horizontal="left" vertical="top" wrapText="1"/>
    </xf>
    <xf numFmtId="1" fontId="29" fillId="34" borderId="76" xfId="0" applyNumberFormat="1" applyFont="1" applyFill="1" applyBorder="1" applyAlignment="1">
      <alignment vertical="top"/>
    </xf>
    <xf numFmtId="49" fontId="29" fillId="34" borderId="58" xfId="0" applyNumberFormat="1" applyFont="1" applyFill="1" applyBorder="1" applyAlignment="1">
      <alignment vertical="top" wrapText="1"/>
    </xf>
    <xf numFmtId="0" fontId="29" fillId="34" borderId="71" xfId="0" applyFont="1" applyFill="1" applyBorder="1" applyAlignment="1">
      <alignment horizontal="left" vertical="top"/>
    </xf>
    <xf numFmtId="49" fontId="31" fillId="34" borderId="58" xfId="0" applyNumberFormat="1" applyFont="1" applyFill="1" applyBorder="1" applyAlignment="1">
      <alignment vertical="top" wrapText="1"/>
    </xf>
    <xf numFmtId="0" fontId="29" fillId="36" borderId="58" xfId="0" applyFont="1" applyFill="1" applyBorder="1" applyAlignment="1">
      <alignment vertical="center" wrapText="1"/>
    </xf>
    <xf numFmtId="0" fontId="31" fillId="36" borderId="58" xfId="0" applyFont="1" applyFill="1" applyBorder="1" applyAlignment="1">
      <alignment vertical="center" wrapText="1"/>
    </xf>
    <xf numFmtId="0" fontId="31" fillId="34" borderId="58" xfId="0" applyFont="1" applyFill="1" applyBorder="1" applyAlignment="1">
      <alignment vertical="center" wrapText="1"/>
    </xf>
    <xf numFmtId="0" fontId="31" fillId="37" borderId="35" xfId="0" applyFont="1" applyFill="1" applyBorder="1" applyAlignment="1">
      <alignment wrapText="1"/>
    </xf>
    <xf numFmtId="1" fontId="31" fillId="37" borderId="76" xfId="0" applyNumberFormat="1" applyFont="1" applyFill="1" applyBorder="1" applyAlignment="1">
      <alignment horizontal="center" vertical="center"/>
    </xf>
    <xf numFmtId="0" fontId="31" fillId="37" borderId="71" xfId="0" applyFont="1" applyFill="1" applyBorder="1" applyAlignment="1">
      <alignment horizontal="center" vertical="center"/>
    </xf>
    <xf numFmtId="1" fontId="31" fillId="37" borderId="75" xfId="0" applyNumberFormat="1" applyFont="1" applyFill="1" applyBorder="1" applyAlignment="1">
      <alignment horizontal="center" vertical="center"/>
    </xf>
    <xf numFmtId="0" fontId="31" fillId="37" borderId="33" xfId="0" applyFont="1" applyFill="1" applyBorder="1" applyAlignment="1">
      <alignment horizontal="center" vertical="center"/>
    </xf>
    <xf numFmtId="1" fontId="29" fillId="38" borderId="74" xfId="0" applyNumberFormat="1" applyFont="1" applyFill="1" applyBorder="1" applyAlignment="1">
      <alignment horizontal="center" vertical="top"/>
    </xf>
    <xf numFmtId="49" fontId="29" fillId="38" borderId="58" xfId="0" applyNumberFormat="1" applyFont="1" applyFill="1" applyBorder="1" applyAlignment="1">
      <alignment vertical="top" wrapText="1"/>
    </xf>
    <xf numFmtId="0" fontId="29" fillId="38" borderId="36" xfId="0" applyFont="1" applyFill="1" applyBorder="1" applyAlignment="1">
      <alignment horizontal="left" vertical="top"/>
    </xf>
    <xf numFmtId="1" fontId="29" fillId="38" borderId="76" xfId="0" applyNumberFormat="1" applyFont="1" applyFill="1" applyBorder="1" applyAlignment="1">
      <alignment horizontal="center" vertical="top"/>
    </xf>
    <xf numFmtId="0" fontId="29" fillId="38" borderId="71" xfId="0" applyFont="1" applyFill="1" applyBorder="1" applyAlignment="1">
      <alignment horizontal="left" vertical="top"/>
    </xf>
    <xf numFmtId="0" fontId="31" fillId="38" borderId="35" xfId="0" applyFont="1" applyFill="1" applyBorder="1" applyAlignment="1">
      <alignment horizontal="left" vertical="top" wrapText="1"/>
    </xf>
    <xf numFmtId="49" fontId="31" fillId="38" borderId="58" xfId="0" applyNumberFormat="1" applyFont="1" applyFill="1" applyBorder="1" applyAlignment="1">
      <alignment vertical="top" wrapText="1"/>
    </xf>
    <xf numFmtId="1" fontId="31" fillId="38" borderId="77" xfId="0" applyNumberFormat="1" applyFont="1" applyFill="1" applyBorder="1" applyAlignment="1">
      <alignment horizontal="center" vertical="center"/>
    </xf>
    <xf numFmtId="0" fontId="31" fillId="38" borderId="72" xfId="0" applyFont="1" applyFill="1" applyBorder="1" applyAlignment="1">
      <alignment horizontal="center" vertical="center"/>
    </xf>
    <xf numFmtId="0" fontId="29" fillId="38" borderId="36" xfId="0" applyFont="1" applyFill="1" applyBorder="1" applyAlignment="1">
      <alignment horizontal="center" vertical="top"/>
    </xf>
    <xf numFmtId="0" fontId="88" fillId="38" borderId="35" xfId="0" applyFont="1" applyFill="1" applyBorder="1" applyAlignment="1">
      <alignment horizontal="left" vertical="top" wrapText="1"/>
    </xf>
    <xf numFmtId="0" fontId="31" fillId="38" borderId="58" xfId="0" applyFont="1" applyFill="1" applyBorder="1" applyAlignment="1">
      <alignment vertical="top" wrapText="1"/>
    </xf>
    <xf numFmtId="0" fontId="29" fillId="38" borderId="58" xfId="0" applyFont="1" applyFill="1" applyBorder="1" applyAlignment="1">
      <alignment horizontal="center" vertical="center"/>
    </xf>
    <xf numFmtId="0" fontId="29" fillId="38" borderId="58" xfId="0" applyFont="1" applyFill="1" applyBorder="1" applyAlignment="1">
      <alignment vertical="center"/>
    </xf>
    <xf numFmtId="0" fontId="29" fillId="38" borderId="36" xfId="0" applyFont="1" applyFill="1" applyBorder="1" applyAlignment="1">
      <alignment vertical="center"/>
    </xf>
    <xf numFmtId="0" fontId="31" fillId="38" borderId="35" xfId="0" applyFont="1" applyFill="1" applyBorder="1" applyAlignment="1">
      <alignment wrapText="1"/>
    </xf>
    <xf numFmtId="0" fontId="29" fillId="38" borderId="74" xfId="0" applyFont="1" applyFill="1" applyBorder="1" applyAlignment="1">
      <alignment horizontal="center" vertical="center"/>
    </xf>
    <xf numFmtId="0" fontId="29" fillId="38" borderId="36" xfId="0" applyFont="1" applyFill="1" applyBorder="1" applyAlignment="1">
      <alignment horizontal="center" vertical="center"/>
    </xf>
    <xf numFmtId="1" fontId="29" fillId="38" borderId="76" xfId="0" applyNumberFormat="1" applyFont="1" applyFill="1" applyBorder="1" applyAlignment="1">
      <alignment vertical="top"/>
    </xf>
    <xf numFmtId="0" fontId="31" fillId="38" borderId="58" xfId="0" applyFont="1" applyFill="1" applyBorder="1" applyAlignment="1">
      <alignment horizontal="center" vertical="center"/>
    </xf>
    <xf numFmtId="1" fontId="29" fillId="38" borderId="76" xfId="0" applyNumberFormat="1" applyFont="1" applyFill="1" applyBorder="1" applyAlignment="1">
      <alignment horizontal="center" vertical="center"/>
    </xf>
    <xf numFmtId="0" fontId="29" fillId="38" borderId="71" xfId="0" applyFont="1" applyFill="1" applyBorder="1" applyAlignment="1">
      <alignment horizontal="center" vertical="center"/>
    </xf>
    <xf numFmtId="0" fontId="29" fillId="0" borderId="35" xfId="0" applyFont="1" applyFill="1" applyBorder="1" applyAlignment="1">
      <alignment horizontal="left" vertical="top" wrapText="1"/>
    </xf>
    <xf numFmtId="1" fontId="29" fillId="0" borderId="74" xfId="0" applyNumberFormat="1" applyFont="1" applyFill="1" applyBorder="1" applyAlignment="1">
      <alignment horizontal="center" vertical="top"/>
    </xf>
    <xf numFmtId="0" fontId="29" fillId="0" borderId="58" xfId="0" applyFont="1" applyFill="1" applyBorder="1" applyAlignment="1">
      <alignment vertical="top" wrapText="1"/>
    </xf>
    <xf numFmtId="0" fontId="29" fillId="0" borderId="36" xfId="0" applyFont="1" applyFill="1" applyBorder="1" applyAlignment="1">
      <alignment horizontal="center" vertical="top"/>
    </xf>
    <xf numFmtId="1" fontId="29" fillId="37" borderId="74" xfId="0" applyNumberFormat="1" applyFont="1" applyFill="1" applyBorder="1" applyAlignment="1">
      <alignment horizontal="center" vertical="top"/>
    </xf>
    <xf numFmtId="0" fontId="29" fillId="37" borderId="36" xfId="0" applyFont="1" applyFill="1" applyBorder="1" applyAlignment="1">
      <alignment horizontal="center" vertical="top"/>
    </xf>
    <xf numFmtId="1" fontId="29" fillId="37" borderId="76" xfId="0" applyNumberFormat="1" applyFont="1" applyFill="1" applyBorder="1" applyAlignment="1">
      <alignment horizontal="center" vertical="center"/>
    </xf>
    <xf numFmtId="0" fontId="29" fillId="37" borderId="71" xfId="0" applyFont="1" applyFill="1" applyBorder="1" applyAlignment="1">
      <alignment horizontal="center" vertical="center"/>
    </xf>
    <xf numFmtId="1" fontId="29" fillId="37" borderId="74" xfId="0" applyNumberFormat="1" applyFont="1" applyFill="1" applyBorder="1" applyAlignment="1">
      <alignment horizontal="center" vertical="center"/>
    </xf>
    <xf numFmtId="0" fontId="29" fillId="37" borderId="36" xfId="0" applyFont="1" applyFill="1" applyBorder="1" applyAlignment="1">
      <alignment horizontal="center" vertical="center"/>
    </xf>
    <xf numFmtId="0" fontId="29" fillId="37" borderId="55" xfId="0" applyFont="1" applyFill="1" applyBorder="1" applyAlignment="1">
      <alignment vertical="top" wrapText="1"/>
    </xf>
    <xf numFmtId="49" fontId="29" fillId="38" borderId="58" xfId="0" applyNumberFormat="1" applyFont="1" applyFill="1" applyBorder="1" applyAlignment="1">
      <alignment horizontal="center" vertical="top" wrapText="1"/>
    </xf>
    <xf numFmtId="0" fontId="29" fillId="38" borderId="71" xfId="0" applyFont="1" applyFill="1" applyBorder="1" applyAlignment="1">
      <alignment horizontal="center" vertical="top"/>
    </xf>
    <xf numFmtId="0" fontId="2" fillId="37" borderId="46" xfId="0" applyFont="1" applyFill="1" applyBorder="1" applyAlignment="1">
      <alignment/>
    </xf>
    <xf numFmtId="0" fontId="2" fillId="37" borderId="48" xfId="0" applyFont="1" applyFill="1" applyBorder="1" applyAlignment="1">
      <alignment wrapText="1"/>
    </xf>
    <xf numFmtId="0" fontId="2" fillId="37" borderId="30" xfId="0" applyFont="1" applyFill="1" applyBorder="1" applyAlignment="1">
      <alignment wrapText="1"/>
    </xf>
    <xf numFmtId="0" fontId="2" fillId="37" borderId="30" xfId="0" applyFont="1" applyFill="1" applyBorder="1" applyAlignment="1">
      <alignment/>
    </xf>
    <xf numFmtId="0" fontId="2" fillId="37" borderId="24" xfId="0" applyFont="1" applyFill="1" applyBorder="1" applyAlignment="1">
      <alignment wrapText="1"/>
    </xf>
    <xf numFmtId="0" fontId="2" fillId="37" borderId="67" xfId="0" applyFont="1" applyFill="1" applyBorder="1" applyAlignment="1">
      <alignment horizontal="center"/>
    </xf>
    <xf numFmtId="0" fontId="0" fillId="0" borderId="0" xfId="0" applyFont="1" applyAlignment="1">
      <alignment horizontal="center"/>
    </xf>
    <xf numFmtId="0" fontId="2" fillId="0" borderId="0" xfId="0" applyFont="1" applyAlignment="1">
      <alignment horizontal="left" vertical="top" wrapText="1"/>
    </xf>
    <xf numFmtId="0" fontId="25" fillId="0" borderId="0" xfId="0" applyFont="1" applyAlignment="1">
      <alignment horizontal="left" vertical="top" wrapText="1"/>
    </xf>
    <xf numFmtId="0" fontId="2" fillId="0" borderId="12" xfId="0" applyFont="1" applyBorder="1" applyAlignment="1">
      <alignment horizontal="center" vertical="center"/>
    </xf>
    <xf numFmtId="0" fontId="2" fillId="0" borderId="32" xfId="0" applyFont="1" applyBorder="1" applyAlignment="1">
      <alignment horizontal="center" vertical="center"/>
    </xf>
    <xf numFmtId="0" fontId="2" fillId="0" borderId="13" xfId="0" applyFont="1" applyBorder="1" applyAlignment="1">
      <alignment horizontal="center" vertical="center"/>
    </xf>
    <xf numFmtId="0" fontId="2" fillId="0" borderId="64" xfId="0" applyFont="1" applyBorder="1" applyAlignment="1">
      <alignment horizontal="center" vertical="center"/>
    </xf>
    <xf numFmtId="0" fontId="2" fillId="0" borderId="73" xfId="0" applyFont="1" applyBorder="1" applyAlignment="1">
      <alignment horizontal="center" vertical="center"/>
    </xf>
    <xf numFmtId="0" fontId="2" fillId="0" borderId="54" xfId="0" applyFont="1" applyBorder="1" applyAlignment="1">
      <alignment horizontal="center" vertical="center"/>
    </xf>
    <xf numFmtId="0" fontId="2" fillId="0" borderId="29" xfId="0" applyFont="1" applyFill="1" applyBorder="1" applyAlignment="1">
      <alignment horizontal="center" vertical="center" wrapText="1"/>
    </xf>
    <xf numFmtId="0" fontId="2" fillId="0" borderId="78" xfId="0" applyFont="1" applyFill="1" applyBorder="1" applyAlignment="1">
      <alignment horizontal="center" vertical="center" wrapText="1"/>
    </xf>
    <xf numFmtId="2" fontId="7" fillId="0" borderId="21" xfId="0" applyNumberFormat="1" applyFont="1" applyFill="1" applyBorder="1" applyAlignment="1">
      <alignment horizontal="center" vertical="center" wrapText="1"/>
    </xf>
    <xf numFmtId="2" fontId="7" fillId="0" borderId="65"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32" xfId="0" applyFont="1" applyBorder="1" applyAlignment="1">
      <alignment horizontal="center" vertical="center"/>
    </xf>
    <xf numFmtId="0" fontId="2" fillId="0" borderId="13" xfId="0" applyFont="1" applyBorder="1" applyAlignment="1">
      <alignment horizontal="center" vertical="center"/>
    </xf>
    <xf numFmtId="0" fontId="2" fillId="0" borderId="80" xfId="0" applyFont="1" applyBorder="1" applyAlignment="1">
      <alignment horizontal="center" vertical="center"/>
    </xf>
    <xf numFmtId="0" fontId="2" fillId="0" borderId="37" xfId="0" applyFont="1" applyBorder="1" applyAlignment="1">
      <alignment horizontal="center" vertical="center"/>
    </xf>
    <xf numFmtId="0" fontId="2" fillId="0" borderId="81" xfId="0" applyFont="1" applyBorder="1" applyAlignment="1">
      <alignment horizontal="center" vertical="center"/>
    </xf>
    <xf numFmtId="0" fontId="3" fillId="0" borderId="63" xfId="0" applyFont="1" applyFill="1" applyBorder="1" applyAlignment="1">
      <alignment horizontal="center" vertical="center"/>
    </xf>
    <xf numFmtId="0" fontId="3" fillId="0" borderId="79"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0" xfId="0" applyFont="1" applyAlignment="1">
      <alignment wrapText="1"/>
    </xf>
    <xf numFmtId="0" fontId="2" fillId="0" borderId="80" xfId="0" applyFont="1" applyBorder="1" applyAlignment="1">
      <alignment horizontal="center" vertical="center"/>
    </xf>
    <xf numFmtId="0" fontId="2" fillId="0" borderId="37" xfId="0" applyFont="1" applyBorder="1" applyAlignment="1">
      <alignment horizontal="center" vertical="center"/>
    </xf>
    <xf numFmtId="0" fontId="2" fillId="0" borderId="81"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38" xfId="0" applyFont="1" applyFill="1" applyBorder="1" applyAlignment="1">
      <alignment horizontal="center" vertical="center" wrapText="1"/>
    </xf>
    <xf numFmtId="1" fontId="2" fillId="0" borderId="28" xfId="0" applyNumberFormat="1" applyFont="1" applyFill="1" applyBorder="1" applyAlignment="1">
      <alignment horizontal="center" vertical="center"/>
    </xf>
    <xf numFmtId="1" fontId="2" fillId="0" borderId="65"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2" fillId="0" borderId="7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65" xfId="0" applyFont="1" applyFill="1" applyBorder="1" applyAlignment="1">
      <alignment horizontal="center" vertical="center"/>
    </xf>
    <xf numFmtId="0" fontId="18" fillId="0" borderId="0" xfId="0" applyFont="1" applyAlignment="1">
      <alignment/>
    </xf>
    <xf numFmtId="0" fontId="13" fillId="0" borderId="0" xfId="0" applyFont="1" applyBorder="1" applyAlignment="1">
      <alignment horizontal="center"/>
    </xf>
    <xf numFmtId="0" fontId="0" fillId="0" borderId="11"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63" xfId="0" applyFont="1" applyBorder="1" applyAlignment="1">
      <alignment horizontal="center" vertical="center"/>
    </xf>
    <xf numFmtId="0" fontId="3" fillId="0" borderId="79" xfId="0" applyFont="1" applyBorder="1" applyAlignment="1">
      <alignment horizontal="center" vertical="center"/>
    </xf>
    <xf numFmtId="0" fontId="7" fillId="0" borderId="59" xfId="0" applyFont="1" applyFill="1" applyBorder="1" applyAlignment="1">
      <alignment horizontal="center" vertical="center" wrapText="1"/>
    </xf>
    <xf numFmtId="2" fontId="7" fillId="0" borderId="25" xfId="0" applyNumberFormat="1" applyFont="1" applyFill="1" applyBorder="1" applyAlignment="1">
      <alignment horizontal="center" vertical="center" wrapText="1"/>
    </xf>
    <xf numFmtId="0" fontId="2" fillId="0" borderId="64" xfId="0" applyFont="1" applyBorder="1" applyAlignment="1">
      <alignment horizontal="center" vertical="center"/>
    </xf>
    <xf numFmtId="0" fontId="2" fillId="0" borderId="73" xfId="0" applyFont="1" applyBorder="1" applyAlignment="1">
      <alignment horizontal="center" vertical="center"/>
    </xf>
    <xf numFmtId="0" fontId="2" fillId="0" borderId="54" xfId="0" applyFont="1" applyBorder="1" applyAlignment="1">
      <alignment horizontal="center" vertical="center"/>
    </xf>
    <xf numFmtId="1" fontId="2" fillId="0" borderId="28" xfId="0" applyNumberFormat="1" applyFont="1" applyBorder="1" applyAlignment="1">
      <alignment horizontal="center" vertical="center"/>
    </xf>
    <xf numFmtId="1" fontId="2" fillId="0" borderId="65" xfId="0" applyNumberFormat="1" applyFont="1" applyBorder="1" applyAlignment="1">
      <alignment horizontal="center" vertical="center"/>
    </xf>
    <xf numFmtId="0" fontId="2" fillId="0" borderId="63" xfId="0" applyFont="1" applyBorder="1" applyAlignment="1">
      <alignment horizontal="center" vertical="center"/>
    </xf>
    <xf numFmtId="0" fontId="2" fillId="0" borderId="79" xfId="0" applyFont="1" applyBorder="1" applyAlignment="1">
      <alignment horizontal="center" vertical="center"/>
    </xf>
    <xf numFmtId="0" fontId="2" fillId="0" borderId="28" xfId="0" applyFont="1" applyBorder="1" applyAlignment="1">
      <alignment horizontal="center" vertical="center" wrapText="1"/>
    </xf>
    <xf numFmtId="0" fontId="0" fillId="0" borderId="65" xfId="0" applyBorder="1" applyAlignment="1">
      <alignment/>
    </xf>
    <xf numFmtId="1" fontId="2" fillId="0" borderId="28" xfId="0" applyNumberFormat="1" applyFont="1" applyBorder="1" applyAlignment="1">
      <alignment horizontal="center" vertical="center"/>
    </xf>
    <xf numFmtId="1" fontId="2" fillId="0" borderId="65" xfId="0" applyNumberFormat="1" applyFont="1" applyBorder="1" applyAlignment="1">
      <alignment horizontal="center" vertical="center"/>
    </xf>
    <xf numFmtId="0" fontId="2" fillId="0" borderId="2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5" xfId="0" applyFont="1" applyBorder="1" applyAlignment="1">
      <alignment horizontal="center" vertical="center"/>
    </xf>
    <xf numFmtId="0" fontId="7" fillId="0" borderId="25" xfId="0" applyFont="1" applyFill="1" applyBorder="1" applyAlignment="1">
      <alignment horizontal="center" vertical="center" wrapText="1"/>
    </xf>
    <xf numFmtId="0" fontId="11" fillId="0" borderId="0" xfId="0" applyFont="1" applyAlignment="1">
      <alignment horizontal="center"/>
    </xf>
    <xf numFmtId="0" fontId="2" fillId="0" borderId="65" xfId="0" applyFont="1" applyBorder="1" applyAlignment="1">
      <alignment horizontal="center" vertical="center" wrapText="1"/>
    </xf>
    <xf numFmtId="0" fontId="2" fillId="0" borderId="64" xfId="0" applyFont="1" applyFill="1" applyBorder="1" applyAlignment="1">
      <alignment horizontal="center" vertical="center"/>
    </xf>
    <xf numFmtId="0" fontId="2" fillId="0" borderId="51" xfId="0" applyFont="1" applyBorder="1" applyAlignment="1">
      <alignment horizontal="center" vertical="center"/>
    </xf>
    <xf numFmtId="0" fontId="2" fillId="0" borderId="36" xfId="0" applyFont="1" applyBorder="1" applyAlignment="1">
      <alignment horizontal="center" vertic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0" fontId="0" fillId="0" borderId="10"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5" xfId="0" applyFont="1" applyBorder="1" applyAlignment="1">
      <alignment horizontal="center" vertical="center" wrapText="1"/>
    </xf>
    <xf numFmtId="0" fontId="2" fillId="0" borderId="62" xfId="0" applyFont="1" applyBorder="1" applyAlignment="1">
      <alignment horizontal="center" vertical="center"/>
    </xf>
    <xf numFmtId="0" fontId="2" fillId="0" borderId="78" xfId="0" applyFont="1" applyBorder="1" applyAlignment="1">
      <alignment horizontal="center" vertical="center"/>
    </xf>
    <xf numFmtId="0" fontId="2" fillId="0" borderId="44" xfId="0" applyFont="1" applyBorder="1" applyAlignment="1">
      <alignment horizontal="center" vertical="center"/>
    </xf>
    <xf numFmtId="0" fontId="2" fillId="0" borderId="60" xfId="0" applyFont="1" applyBorder="1" applyAlignment="1">
      <alignment horizontal="center" vertical="center"/>
    </xf>
    <xf numFmtId="0" fontId="2" fillId="0" borderId="40" xfId="0" applyFont="1" applyBorder="1" applyAlignment="1">
      <alignment horizontal="center" vertical="center"/>
    </xf>
    <xf numFmtId="0" fontId="2" fillId="0" borderId="74" xfId="0" applyFont="1" applyBorder="1" applyAlignment="1">
      <alignment horizontal="center" vertical="center"/>
    </xf>
    <xf numFmtId="1" fontId="2" fillId="0" borderId="16" xfId="0" applyNumberFormat="1" applyFont="1" applyBorder="1" applyAlignment="1">
      <alignment horizontal="center" vertical="center"/>
    </xf>
    <xf numFmtId="1" fontId="2" fillId="0" borderId="35" xfId="0" applyNumberFormat="1" applyFont="1" applyBorder="1" applyAlignment="1">
      <alignment horizontal="center" vertical="center"/>
    </xf>
    <xf numFmtId="0" fontId="3" fillId="0" borderId="19" xfId="0" applyFont="1" applyBorder="1" applyAlignment="1">
      <alignment horizontal="center" vertical="center"/>
    </xf>
    <xf numFmtId="0" fontId="3" fillId="0" borderId="61" xfId="0" applyFont="1" applyBorder="1" applyAlignment="1">
      <alignment horizontal="center" vertical="center"/>
    </xf>
    <xf numFmtId="0" fontId="2" fillId="0" borderId="42" xfId="0" applyFont="1" applyBorder="1" applyAlignment="1">
      <alignment horizontal="center" vertical="center"/>
    </xf>
    <xf numFmtId="0" fontId="2" fillId="0" borderId="61" xfId="0" applyFont="1" applyBorder="1" applyAlignment="1">
      <alignment horizontal="center" vertical="center"/>
    </xf>
    <xf numFmtId="1" fontId="2" fillId="0" borderId="33" xfId="0" applyNumberFormat="1" applyFont="1" applyBorder="1" applyAlignment="1">
      <alignment horizontal="center" vertical="center"/>
    </xf>
    <xf numFmtId="1" fontId="2" fillId="0" borderId="44" xfId="0" applyNumberFormat="1" applyFont="1" applyBorder="1" applyAlignment="1">
      <alignment horizontal="center" vertical="center"/>
    </xf>
    <xf numFmtId="0" fontId="3" fillId="0" borderId="40" xfId="0" applyFont="1" applyBorder="1" applyAlignment="1">
      <alignment horizontal="center" vertical="center"/>
    </xf>
    <xf numFmtId="0" fontId="3" fillId="0" borderId="66"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1" fontId="2" fillId="0" borderId="14" xfId="0" applyNumberFormat="1" applyFont="1" applyBorder="1" applyAlignment="1">
      <alignment horizontal="center" vertical="center"/>
    </xf>
    <xf numFmtId="0" fontId="2" fillId="0" borderId="75" xfId="0" applyFont="1" applyBorder="1" applyAlignment="1">
      <alignment horizontal="center" vertical="center"/>
    </xf>
    <xf numFmtId="0" fontId="2" fillId="0" borderId="66" xfId="0" applyFont="1" applyBorder="1" applyAlignment="1">
      <alignment horizontal="center" vertical="center"/>
    </xf>
    <xf numFmtId="0" fontId="2" fillId="0" borderId="8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1" xfId="0" applyFont="1" applyFill="1" applyBorder="1" applyAlignment="1">
      <alignment horizontal="center" vertical="center"/>
    </xf>
    <xf numFmtId="0" fontId="3" fillId="0" borderId="0" xfId="0" applyFont="1" applyAlignment="1">
      <alignment/>
    </xf>
    <xf numFmtId="0" fontId="2" fillId="0" borderId="14" xfId="0" applyFont="1" applyFill="1" applyBorder="1" applyAlignment="1">
      <alignment horizontal="center" vertical="center" wrapText="1"/>
    </xf>
    <xf numFmtId="0" fontId="3" fillId="0" borderId="59" xfId="0" applyFont="1" applyBorder="1" applyAlignment="1">
      <alignment horizontal="center" vertical="center"/>
    </xf>
    <xf numFmtId="1" fontId="2" fillId="0" borderId="25" xfId="0" applyNumberFormat="1" applyFont="1" applyBorder="1" applyAlignment="1">
      <alignment horizontal="center" vertical="center"/>
    </xf>
    <xf numFmtId="0" fontId="2" fillId="0" borderId="34" xfId="0" applyFont="1" applyBorder="1" applyAlignment="1">
      <alignment horizontal="center" vertical="center"/>
    </xf>
    <xf numFmtId="0" fontId="2" fillId="0" borderId="14" xfId="0" applyFont="1" applyBorder="1" applyAlignment="1">
      <alignment horizontal="center" vertical="center"/>
    </xf>
    <xf numFmtId="0" fontId="2" fillId="0" borderId="62" xfId="0" applyFont="1" applyBorder="1" applyAlignment="1">
      <alignment horizontal="center" vertical="center"/>
    </xf>
    <xf numFmtId="0" fontId="2" fillId="0" borderId="34" xfId="0" applyFont="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center" vertical="center"/>
    </xf>
    <xf numFmtId="0" fontId="7" fillId="0" borderId="42" xfId="0" applyFont="1" applyFill="1" applyBorder="1" applyAlignment="1">
      <alignment horizontal="center" vertical="center" wrapText="1"/>
    </xf>
    <xf numFmtId="0" fontId="3" fillId="0" borderId="63" xfId="0" applyFont="1" applyBorder="1" applyAlignment="1">
      <alignment horizontal="center" vertical="center"/>
    </xf>
    <xf numFmtId="0" fontId="3" fillId="0" borderId="79" xfId="0" applyFont="1" applyBorder="1" applyAlignment="1">
      <alignment horizontal="center" vertical="center"/>
    </xf>
    <xf numFmtId="0" fontId="2" fillId="0" borderId="28" xfId="0" applyFont="1" applyBorder="1" applyAlignment="1">
      <alignment vertical="center"/>
    </xf>
    <xf numFmtId="0" fontId="2" fillId="0" borderId="14" xfId="0" applyFont="1" applyBorder="1" applyAlignment="1">
      <alignment vertical="center"/>
    </xf>
    <xf numFmtId="0" fontId="2" fillId="0" borderId="25" xfId="0" applyFont="1" applyBorder="1" applyAlignment="1">
      <alignment horizontal="center" vertical="center" wrapText="1"/>
    </xf>
    <xf numFmtId="0" fontId="7" fillId="0" borderId="14" xfId="0" applyFont="1" applyFill="1" applyBorder="1" applyAlignment="1">
      <alignment horizontal="center" vertical="center" wrapText="1"/>
    </xf>
    <xf numFmtId="0" fontId="2" fillId="0" borderId="17" xfId="0" applyFont="1" applyBorder="1" applyAlignment="1">
      <alignment horizontal="center" vertical="center"/>
    </xf>
    <xf numFmtId="0" fontId="2" fillId="33" borderId="35" xfId="0" applyFont="1" applyFill="1" applyBorder="1" applyAlignment="1">
      <alignment horizontal="center" vertical="center"/>
    </xf>
    <xf numFmtId="1" fontId="2" fillId="0" borderId="21" xfId="0" applyNumberFormat="1" applyFont="1" applyBorder="1" applyAlignment="1">
      <alignment horizontal="center" vertical="center"/>
    </xf>
    <xf numFmtId="0" fontId="2" fillId="33" borderId="15" xfId="0" applyFont="1" applyFill="1" applyBorder="1" applyAlignment="1">
      <alignment horizontal="center" vertical="center"/>
    </xf>
    <xf numFmtId="1" fontId="2" fillId="0" borderId="25" xfId="0" applyNumberFormat="1" applyFont="1" applyBorder="1" applyAlignment="1">
      <alignment horizontal="center" vertical="center"/>
    </xf>
    <xf numFmtId="0" fontId="3" fillId="0" borderId="59"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Border="1" applyAlignment="1">
      <alignment horizontal="center" vertical="center"/>
    </xf>
    <xf numFmtId="0" fontId="2" fillId="0" borderId="34" xfId="0" applyFont="1" applyFill="1" applyBorder="1" applyAlignment="1">
      <alignment horizontal="center" vertical="center" wrapText="1"/>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0" fillId="0" borderId="65" xfId="0" applyBorder="1" applyAlignment="1">
      <alignment wrapText="1"/>
    </xf>
    <xf numFmtId="0" fontId="2" fillId="0" borderId="63" xfId="0" applyFont="1" applyBorder="1" applyAlignment="1">
      <alignment horizontal="center" vertical="center"/>
    </xf>
    <xf numFmtId="0" fontId="2" fillId="0" borderId="79" xfId="0" applyFont="1" applyBorder="1" applyAlignment="1">
      <alignment horizontal="center" vertical="center"/>
    </xf>
    <xf numFmtId="1" fontId="2" fillId="0" borderId="35"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8" xfId="0" applyFont="1" applyBorder="1" applyAlignment="1">
      <alignment horizontal="justify" vertical="center"/>
    </xf>
    <xf numFmtId="0" fontId="2" fillId="0" borderId="65" xfId="0" applyFont="1" applyBorder="1" applyAlignment="1">
      <alignment horizontal="justify" vertical="center"/>
    </xf>
    <xf numFmtId="1" fontId="2" fillId="0" borderId="73" xfId="0" applyNumberFormat="1" applyFont="1" applyBorder="1" applyAlignment="1">
      <alignment horizontal="center" vertical="center"/>
    </xf>
    <xf numFmtId="1" fontId="2" fillId="0" borderId="54" xfId="0" applyNumberFormat="1" applyFont="1" applyBorder="1" applyAlignment="1">
      <alignment horizontal="center" vertical="center"/>
    </xf>
    <xf numFmtId="0" fontId="2" fillId="0" borderId="3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34" xfId="0" applyFont="1" applyFill="1" applyBorder="1" applyAlignment="1">
      <alignment horizontal="center" vertical="center"/>
    </xf>
    <xf numFmtId="1" fontId="2" fillId="0" borderId="64" xfId="0" applyNumberFormat="1" applyFont="1" applyBorder="1" applyAlignment="1">
      <alignment horizontal="center" vertical="center"/>
    </xf>
    <xf numFmtId="1" fontId="2" fillId="0" borderId="73" xfId="0" applyNumberFormat="1" applyFont="1" applyBorder="1" applyAlignment="1">
      <alignment horizontal="center" vertical="center"/>
    </xf>
    <xf numFmtId="1" fontId="2" fillId="0" borderId="54" xfId="0" applyNumberFormat="1" applyFont="1" applyBorder="1" applyAlignment="1">
      <alignment horizontal="center" vertical="center"/>
    </xf>
    <xf numFmtId="1" fontId="2" fillId="0" borderId="64" xfId="0" applyNumberFormat="1" applyFont="1" applyFill="1" applyBorder="1" applyAlignment="1">
      <alignment horizontal="center" vertical="center"/>
    </xf>
    <xf numFmtId="1" fontId="2" fillId="0" borderId="73" xfId="0" applyNumberFormat="1" applyFont="1" applyFill="1" applyBorder="1" applyAlignment="1">
      <alignment horizontal="center" vertical="center"/>
    </xf>
    <xf numFmtId="1" fontId="2" fillId="0" borderId="54" xfId="0" applyNumberFormat="1" applyFont="1" applyFill="1" applyBorder="1" applyAlignment="1">
      <alignment horizontal="center" vertical="center"/>
    </xf>
    <xf numFmtId="0" fontId="3" fillId="0" borderId="63" xfId="0" applyFont="1" applyFill="1" applyBorder="1" applyAlignment="1">
      <alignment horizontal="center" vertical="center"/>
    </xf>
    <xf numFmtId="0" fontId="3" fillId="0" borderId="79"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83" fillId="0" borderId="0" xfId="0" applyFont="1" applyAlignment="1">
      <alignment horizontal="center" vertical="top"/>
    </xf>
    <xf numFmtId="0" fontId="0" fillId="0" borderId="26" xfId="0" applyFont="1" applyBorder="1" applyAlignment="1">
      <alignment/>
    </xf>
    <xf numFmtId="0" fontId="2" fillId="0" borderId="56" xfId="0" applyFont="1" applyBorder="1" applyAlignment="1">
      <alignment horizontal="center" vertical="center"/>
    </xf>
    <xf numFmtId="2" fontId="3" fillId="0" borderId="41" xfId="0" applyNumberFormat="1" applyFont="1" applyBorder="1" applyAlignment="1">
      <alignment horizontal="center"/>
    </xf>
    <xf numFmtId="0" fontId="2" fillId="0" borderId="30" xfId="0" applyFont="1" applyBorder="1" applyAlignment="1">
      <alignment horizontal="center"/>
    </xf>
    <xf numFmtId="0" fontId="3" fillId="0" borderId="49" xfId="0" applyFont="1" applyFill="1" applyBorder="1" applyAlignment="1">
      <alignment horizontal="center"/>
    </xf>
    <xf numFmtId="0" fontId="3" fillId="0" borderId="53" xfId="0" applyFont="1" applyFill="1" applyBorder="1" applyAlignment="1">
      <alignment horizontal="center"/>
    </xf>
    <xf numFmtId="0" fontId="2" fillId="0" borderId="43" xfId="0" applyFont="1" applyBorder="1" applyAlignment="1">
      <alignment horizontal="center"/>
    </xf>
    <xf numFmtId="0" fontId="2" fillId="0" borderId="46" xfId="0" applyFont="1" applyBorder="1" applyAlignment="1">
      <alignment horizontal="center"/>
    </xf>
    <xf numFmtId="0" fontId="3" fillId="0" borderId="49" xfId="0" applyFont="1" applyBorder="1" applyAlignment="1">
      <alignment horizontal="center"/>
    </xf>
    <xf numFmtId="0" fontId="3" fillId="0" borderId="53" xfId="0" applyFont="1" applyBorder="1" applyAlignment="1">
      <alignment horizontal="center"/>
    </xf>
    <xf numFmtId="0" fontId="10" fillId="0" borderId="0" xfId="0" applyFont="1" applyAlignment="1">
      <alignment horizontal="left"/>
    </xf>
    <xf numFmtId="0" fontId="3" fillId="0" borderId="27" xfId="0" applyFont="1" applyBorder="1" applyAlignment="1">
      <alignment horizontal="center"/>
    </xf>
    <xf numFmtId="0" fontId="2" fillId="0" borderId="23" xfId="0" applyFont="1" applyFill="1" applyBorder="1" applyAlignment="1">
      <alignment horizontal="center"/>
    </xf>
    <xf numFmtId="0" fontId="2" fillId="0" borderId="48" xfId="0" applyFont="1" applyFill="1" applyBorder="1" applyAlignment="1">
      <alignment horizontal="center"/>
    </xf>
    <xf numFmtId="2" fontId="3" fillId="0" borderId="11" xfId="0" applyNumberFormat="1" applyFont="1" applyBorder="1" applyAlignment="1">
      <alignment horizontal="center" vertical="center" wrapText="1"/>
    </xf>
    <xf numFmtId="2" fontId="3" fillId="0" borderId="38" xfId="0" applyNumberFormat="1" applyFont="1" applyBorder="1" applyAlignment="1">
      <alignment horizontal="center" vertical="center" wrapText="1"/>
    </xf>
    <xf numFmtId="1" fontId="3" fillId="0" borderId="41" xfId="0" applyNumberFormat="1" applyFont="1" applyBorder="1" applyAlignment="1">
      <alignment horizontal="center" vertical="center"/>
    </xf>
    <xf numFmtId="2" fontId="2" fillId="37" borderId="35" xfId="0" applyNumberFormat="1" applyFont="1" applyFill="1" applyBorder="1" applyAlignment="1">
      <alignment horizontal="center" vertical="center"/>
    </xf>
    <xf numFmtId="2" fontId="2" fillId="37" borderId="17" xfId="0" applyNumberFormat="1" applyFont="1" applyFill="1" applyBorder="1" applyAlignment="1">
      <alignment horizontal="center" vertical="center"/>
    </xf>
    <xf numFmtId="0" fontId="2" fillId="0" borderId="23" xfId="0" applyFont="1" applyBorder="1" applyAlignment="1">
      <alignment/>
    </xf>
    <xf numFmtId="0" fontId="2" fillId="0" borderId="58" xfId="0" applyFont="1" applyBorder="1" applyAlignment="1">
      <alignment/>
    </xf>
    <xf numFmtId="0" fontId="9" fillId="0" borderId="35" xfId="0" applyFont="1" applyBorder="1" applyAlignment="1">
      <alignment horizontal="center"/>
    </xf>
    <xf numFmtId="0" fontId="9" fillId="0" borderId="34"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2" fontId="14" fillId="0" borderId="30" xfId="0" applyNumberFormat="1" applyFont="1" applyBorder="1" applyAlignment="1">
      <alignment horizontal="center" vertical="center"/>
    </xf>
    <xf numFmtId="0" fontId="9" fillId="0" borderId="44" xfId="0" applyFont="1" applyBorder="1" applyAlignment="1">
      <alignment horizontal="center"/>
    </xf>
    <xf numFmtId="0" fontId="3" fillId="0" borderId="64" xfId="0" applyFont="1" applyBorder="1" applyAlignment="1">
      <alignment horizontal="right"/>
    </xf>
    <xf numFmtId="0" fontId="3" fillId="0" borderId="73" xfId="0" applyFont="1" applyBorder="1" applyAlignment="1">
      <alignment horizontal="right"/>
    </xf>
    <xf numFmtId="0" fontId="3" fillId="0" borderId="67" xfId="0" applyFont="1" applyBorder="1" applyAlignment="1">
      <alignment horizontal="right"/>
    </xf>
    <xf numFmtId="1" fontId="2" fillId="37" borderId="15" xfId="0" applyNumberFormat="1" applyFont="1" applyFill="1" applyBorder="1" applyAlignment="1">
      <alignment horizontal="center" vertical="center"/>
    </xf>
    <xf numFmtId="1" fontId="2" fillId="37" borderId="35" xfId="0" applyNumberFormat="1" applyFont="1" applyFill="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wrapText="1"/>
    </xf>
    <xf numFmtId="2" fontId="3" fillId="0" borderId="30" xfId="0" applyNumberFormat="1" applyFont="1" applyBorder="1" applyAlignment="1">
      <alignment horizontal="center"/>
    </xf>
    <xf numFmtId="0" fontId="2" fillId="0" borderId="0" xfId="0" applyFont="1" applyFill="1" applyBorder="1" applyAlignment="1">
      <alignment horizontal="left" wrapText="1"/>
    </xf>
    <xf numFmtId="0" fontId="2" fillId="0" borderId="0" xfId="0" applyFont="1" applyFill="1" applyBorder="1" applyAlignment="1">
      <alignment horizontal="left" wrapText="1"/>
    </xf>
    <xf numFmtId="2" fontId="3" fillId="0" borderId="30" xfId="0" applyNumberFormat="1" applyFont="1" applyBorder="1" applyAlignment="1">
      <alignment horizontal="center" vertical="center"/>
    </xf>
    <xf numFmtId="2" fontId="2" fillId="0" borderId="43" xfId="0" applyNumberFormat="1" applyFont="1" applyBorder="1" applyAlignment="1">
      <alignment horizontal="center" vertical="center"/>
    </xf>
    <xf numFmtId="1" fontId="14" fillId="0" borderId="30" xfId="0" applyNumberFormat="1" applyFont="1" applyBorder="1" applyAlignment="1">
      <alignment horizontal="center" vertical="center"/>
    </xf>
    <xf numFmtId="1" fontId="2" fillId="0" borderId="30" xfId="0" applyNumberFormat="1" applyFont="1" applyBorder="1" applyAlignment="1">
      <alignment horizontal="center" vertical="center"/>
    </xf>
    <xf numFmtId="2" fontId="3" fillId="0" borderId="41" xfId="0" applyNumberFormat="1" applyFont="1" applyBorder="1" applyAlignment="1">
      <alignment horizontal="center" vertical="center"/>
    </xf>
    <xf numFmtId="2" fontId="2" fillId="0" borderId="16" xfId="0" applyNumberFormat="1" applyFont="1" applyBorder="1" applyAlignment="1">
      <alignment horizontal="center" vertical="center"/>
    </xf>
    <xf numFmtId="2" fontId="2" fillId="0" borderId="19" xfId="0" applyNumberFormat="1" applyFont="1" applyBorder="1" applyAlignment="1">
      <alignment horizontal="center" vertical="center"/>
    </xf>
    <xf numFmtId="0" fontId="3" fillId="0" borderId="38" xfId="0" applyFont="1" applyBorder="1" applyAlignment="1">
      <alignment horizontal="center"/>
    </xf>
    <xf numFmtId="1" fontId="2" fillId="0" borderId="23" xfId="0" applyNumberFormat="1" applyFont="1" applyBorder="1" applyAlignment="1">
      <alignment horizontal="center" vertical="center"/>
    </xf>
    <xf numFmtId="1" fontId="2" fillId="0" borderId="58" xfId="0" applyNumberFormat="1" applyFont="1" applyBorder="1" applyAlignment="1">
      <alignment horizontal="center" vertical="center"/>
    </xf>
    <xf numFmtId="0" fontId="3" fillId="0" borderId="49" xfId="0" applyFont="1" applyBorder="1" applyAlignment="1">
      <alignment horizontal="center"/>
    </xf>
    <xf numFmtId="0" fontId="3" fillId="0" borderId="52" xfId="0" applyFont="1" applyBorder="1" applyAlignment="1">
      <alignment horizontal="center"/>
    </xf>
    <xf numFmtId="0" fontId="3" fillId="0" borderId="53" xfId="0" applyFont="1" applyBorder="1" applyAlignment="1">
      <alignment horizontal="center"/>
    </xf>
    <xf numFmtId="0" fontId="3" fillId="0" borderId="11" xfId="0" applyFont="1" applyBorder="1" applyAlignment="1">
      <alignment horizontal="center" vertical="center"/>
    </xf>
    <xf numFmtId="2" fontId="2" fillId="0" borderId="11" xfId="0" applyNumberFormat="1" applyFont="1" applyBorder="1" applyAlignment="1">
      <alignment horizontal="center" vertical="center" wrapText="1"/>
    </xf>
    <xf numFmtId="2" fontId="2" fillId="0" borderId="38"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8" xfId="0" applyFont="1" applyFill="1" applyBorder="1" applyAlignment="1">
      <alignment horizontal="center"/>
    </xf>
    <xf numFmtId="0" fontId="2" fillId="0" borderId="10" xfId="0" applyFont="1" applyBorder="1" applyAlignment="1">
      <alignment/>
    </xf>
    <xf numFmtId="0" fontId="2" fillId="0" borderId="50" xfId="0" applyFont="1" applyBorder="1" applyAlignment="1">
      <alignment/>
    </xf>
    <xf numFmtId="0" fontId="2" fillId="0" borderId="23" xfId="0" applyFont="1" applyBorder="1" applyAlignment="1">
      <alignment/>
    </xf>
    <xf numFmtId="0" fontId="2" fillId="0" borderId="58" xfId="0" applyFont="1" applyBorder="1" applyAlignment="1">
      <alignment/>
    </xf>
    <xf numFmtId="0" fontId="2" fillId="0" borderId="30" xfId="0" applyFont="1" applyBorder="1" applyAlignment="1">
      <alignment horizontal="center" vertical="center"/>
    </xf>
    <xf numFmtId="1" fontId="2" fillId="0" borderId="0" xfId="0" applyNumberFormat="1" applyFont="1" applyAlignment="1">
      <alignment/>
    </xf>
    <xf numFmtId="0" fontId="2" fillId="0" borderId="49" xfId="0" applyFont="1" applyBorder="1" applyAlignment="1">
      <alignment/>
    </xf>
    <xf numFmtId="0" fontId="2" fillId="0" borderId="52" xfId="0" applyFont="1" applyBorder="1" applyAlignment="1">
      <alignment/>
    </xf>
    <xf numFmtId="0" fontId="2" fillId="0" borderId="53" xfId="0" applyFont="1" applyBorder="1" applyAlignment="1">
      <alignment/>
    </xf>
    <xf numFmtId="0" fontId="3" fillId="0" borderId="49" xfId="0" applyFont="1" applyBorder="1" applyAlignment="1">
      <alignment/>
    </xf>
    <xf numFmtId="0" fontId="3" fillId="0" borderId="52" xfId="0" applyFont="1" applyBorder="1" applyAlignment="1">
      <alignment/>
    </xf>
    <xf numFmtId="1" fontId="14" fillId="0" borderId="49" xfId="0" applyNumberFormat="1" applyFont="1" applyBorder="1" applyAlignment="1">
      <alignment horizontal="center" vertical="center"/>
    </xf>
    <xf numFmtId="1" fontId="14" fillId="0" borderId="52" xfId="0" applyNumberFormat="1" applyFont="1" applyBorder="1" applyAlignment="1">
      <alignment horizontal="center" vertical="center"/>
    </xf>
    <xf numFmtId="1" fontId="14" fillId="0" borderId="53" xfId="0" applyNumberFormat="1" applyFont="1" applyBorder="1" applyAlignment="1">
      <alignment horizontal="center" vertical="center"/>
    </xf>
    <xf numFmtId="2" fontId="3" fillId="0" borderId="49" xfId="0" applyNumberFormat="1" applyFont="1" applyBorder="1" applyAlignment="1">
      <alignment horizontal="center"/>
    </xf>
    <xf numFmtId="2" fontId="3" fillId="0" borderId="53" xfId="0" applyNumberFormat="1" applyFont="1" applyBorder="1" applyAlignment="1">
      <alignment horizontal="center"/>
    </xf>
    <xf numFmtId="1" fontId="2" fillId="0" borderId="43" xfId="0" applyNumberFormat="1" applyFont="1" applyBorder="1" applyAlignment="1">
      <alignment horizontal="center" vertical="center"/>
    </xf>
    <xf numFmtId="0" fontId="2" fillId="0" borderId="68" xfId="0" applyFont="1" applyBorder="1" applyAlignment="1">
      <alignment/>
    </xf>
    <xf numFmtId="0" fontId="2" fillId="0" borderId="69" xfId="0" applyFont="1" applyBorder="1" applyAlignment="1">
      <alignment/>
    </xf>
    <xf numFmtId="1" fontId="2" fillId="0" borderId="56" xfId="0" applyNumberFormat="1" applyFont="1" applyBorder="1" applyAlignment="1">
      <alignment horizontal="center" vertical="center"/>
    </xf>
    <xf numFmtId="1" fontId="2" fillId="0" borderId="21" xfId="0" applyNumberFormat="1" applyFont="1" applyBorder="1" applyAlignment="1">
      <alignment horizontal="center" vertical="center"/>
    </xf>
    <xf numFmtId="0" fontId="2" fillId="0" borderId="0" xfId="0" applyFont="1" applyAlignment="1">
      <alignment horizontal="center"/>
    </xf>
    <xf numFmtId="1" fontId="2" fillId="0" borderId="18" xfId="0" applyNumberFormat="1" applyFont="1" applyBorder="1" applyAlignment="1">
      <alignment horizontal="center" vertical="center"/>
    </xf>
    <xf numFmtId="1" fontId="2" fillId="0" borderId="16"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50" xfId="0" applyNumberFormat="1" applyFont="1" applyBorder="1" applyAlignment="1">
      <alignment horizontal="center" vertical="center"/>
    </xf>
    <xf numFmtId="0" fontId="2" fillId="0" borderId="43" xfId="0" applyFont="1" applyBorder="1" applyAlignment="1">
      <alignment horizontal="center"/>
    </xf>
    <xf numFmtId="0" fontId="2" fillId="0" borderId="24" xfId="0" applyFont="1" applyFill="1" applyBorder="1" applyAlignment="1">
      <alignment horizontal="center"/>
    </xf>
    <xf numFmtId="0" fontId="2" fillId="0" borderId="31" xfId="0" applyFont="1" applyFill="1" applyBorder="1" applyAlignment="1">
      <alignment horizontal="center"/>
    </xf>
    <xf numFmtId="2" fontId="3" fillId="0" borderId="82" xfId="0" applyNumberFormat="1" applyFont="1" applyBorder="1" applyAlignment="1">
      <alignment horizontal="center" vertical="center"/>
    </xf>
    <xf numFmtId="2" fontId="3" fillId="0" borderId="83" xfId="0" applyNumberFormat="1" applyFont="1" applyBorder="1" applyAlignment="1">
      <alignment horizontal="center" vertical="center"/>
    </xf>
    <xf numFmtId="2" fontId="2" fillId="0" borderId="21" xfId="0" applyNumberFormat="1" applyFont="1" applyBorder="1" applyAlignment="1">
      <alignment horizontal="center" vertical="center"/>
    </xf>
    <xf numFmtId="2" fontId="2" fillId="0" borderId="22" xfId="0" applyNumberFormat="1" applyFont="1" applyBorder="1" applyAlignment="1">
      <alignment horizontal="center" vertical="center"/>
    </xf>
    <xf numFmtId="1" fontId="3" fillId="0" borderId="49" xfId="0" applyNumberFormat="1" applyFont="1" applyBorder="1" applyAlignment="1">
      <alignment horizontal="center" vertical="center"/>
    </xf>
    <xf numFmtId="1" fontId="3" fillId="0" borderId="52" xfId="0" applyNumberFormat="1" applyFont="1" applyBorder="1" applyAlignment="1">
      <alignment horizontal="center" vertical="center"/>
    </xf>
    <xf numFmtId="1" fontId="2" fillId="0" borderId="64" xfId="0" applyNumberFormat="1" applyFont="1" applyBorder="1" applyAlignment="1">
      <alignment horizontal="center" vertical="center"/>
    </xf>
    <xf numFmtId="1" fontId="3" fillId="0" borderId="84" xfId="0" applyNumberFormat="1" applyFont="1" applyBorder="1" applyAlignment="1">
      <alignment horizontal="center" vertical="center"/>
    </xf>
    <xf numFmtId="1" fontId="3" fillId="0" borderId="82" xfId="0" applyNumberFormat="1" applyFont="1" applyBorder="1" applyAlignment="1">
      <alignment horizontal="center" vertical="center"/>
    </xf>
    <xf numFmtId="1" fontId="3" fillId="0" borderId="30" xfId="0" applyNumberFormat="1" applyFont="1" applyBorder="1" applyAlignment="1">
      <alignment horizontal="center" vertical="center"/>
    </xf>
    <xf numFmtId="0" fontId="2" fillId="0" borderId="68" xfId="0" applyFont="1" applyBorder="1" applyAlignment="1">
      <alignment horizontal="left"/>
    </xf>
    <xf numFmtId="0" fontId="2" fillId="0" borderId="69" xfId="0" applyFont="1" applyBorder="1" applyAlignment="1">
      <alignment horizontal="left"/>
    </xf>
    <xf numFmtId="0" fontId="2" fillId="0" borderId="57" xfId="0" applyFont="1" applyBorder="1" applyAlignment="1">
      <alignment horizontal="left"/>
    </xf>
    <xf numFmtId="2" fontId="2" fillId="0" borderId="30" xfId="0" applyNumberFormat="1" applyFont="1" applyBorder="1" applyAlignment="1">
      <alignment horizontal="center" vertical="center"/>
    </xf>
    <xf numFmtId="0" fontId="3" fillId="0" borderId="23" xfId="0" applyFont="1" applyBorder="1" applyAlignment="1">
      <alignment horizontal="right"/>
    </xf>
    <xf numFmtId="0" fontId="3" fillId="0" borderId="58" xfId="0" applyFont="1" applyBorder="1" applyAlignment="1">
      <alignment horizontal="right"/>
    </xf>
    <xf numFmtId="0" fontId="3" fillId="0" borderId="48" xfId="0" applyFont="1" applyBorder="1" applyAlignment="1">
      <alignment horizontal="right"/>
    </xf>
    <xf numFmtId="2" fontId="3" fillId="0" borderId="39" xfId="0" applyNumberFormat="1" applyFont="1" applyBorder="1" applyAlignment="1">
      <alignment horizontal="center" vertical="center" wrapText="1"/>
    </xf>
    <xf numFmtId="1" fontId="9" fillId="0" borderId="44" xfId="0" applyNumberFormat="1" applyFont="1" applyBorder="1" applyAlignment="1">
      <alignment horizontal="center"/>
    </xf>
    <xf numFmtId="0" fontId="14" fillId="0" borderId="23" xfId="0" applyFont="1" applyBorder="1" applyAlignment="1">
      <alignment/>
    </xf>
    <xf numFmtId="0" fontId="14" fillId="0" borderId="58" xfId="0" applyFont="1" applyBorder="1" applyAlignment="1">
      <alignment/>
    </xf>
    <xf numFmtId="0" fontId="2" fillId="0" borderId="30" xfId="0" applyFont="1" applyBorder="1" applyAlignment="1">
      <alignment horizontal="center"/>
    </xf>
    <xf numFmtId="0" fontId="9" fillId="0" borderId="85" xfId="0" applyFont="1" applyBorder="1" applyAlignment="1">
      <alignment horizontal="center" wrapText="1"/>
    </xf>
    <xf numFmtId="0" fontId="9" fillId="0" borderId="32" xfId="0" applyFont="1" applyBorder="1" applyAlignment="1">
      <alignment horizontal="center" wrapText="1"/>
    </xf>
    <xf numFmtId="0" fontId="9" fillId="0" borderId="13" xfId="0" applyFont="1" applyBorder="1" applyAlignment="1">
      <alignment horizontal="center" wrapText="1"/>
    </xf>
    <xf numFmtId="1" fontId="9" fillId="0" borderId="14" xfId="0" applyNumberFormat="1" applyFont="1" applyBorder="1" applyAlignment="1">
      <alignment horizontal="center"/>
    </xf>
    <xf numFmtId="0" fontId="2" fillId="0" borderId="11" xfId="0" applyFont="1" applyBorder="1" applyAlignment="1">
      <alignment horizontal="center" vertical="center"/>
    </xf>
    <xf numFmtId="0" fontId="2" fillId="0" borderId="46" xfId="0" applyFont="1" applyBorder="1" applyAlignment="1">
      <alignment horizontal="center" vertical="center"/>
    </xf>
    <xf numFmtId="0" fontId="9" fillId="0" borderId="60" xfId="0" applyFont="1" applyBorder="1" applyAlignment="1">
      <alignment horizontal="center"/>
    </xf>
    <xf numFmtId="0" fontId="2" fillId="0" borderId="23" xfId="0" applyFont="1" applyBorder="1" applyAlignment="1">
      <alignment horizontal="left"/>
    </xf>
    <xf numFmtId="0" fontId="2" fillId="0" borderId="58" xfId="0" applyFont="1" applyBorder="1" applyAlignment="1">
      <alignment horizontal="left"/>
    </xf>
    <xf numFmtId="0" fontId="2" fillId="0" borderId="48" xfId="0" applyFont="1" applyBorder="1" applyAlignment="1">
      <alignment horizontal="left"/>
    </xf>
    <xf numFmtId="0" fontId="3" fillId="0" borderId="0" xfId="0" applyFont="1" applyAlignment="1">
      <alignment horizontal="center"/>
    </xf>
    <xf numFmtId="0" fontId="2" fillId="0" borderId="39" xfId="0" applyFont="1" applyBorder="1" applyAlignment="1">
      <alignment horizontal="center" wrapText="1"/>
    </xf>
    <xf numFmtId="0" fontId="9" fillId="0" borderId="16" xfId="0" applyFont="1" applyBorder="1" applyAlignment="1">
      <alignment horizontal="center" vertical="center"/>
    </xf>
    <xf numFmtId="0" fontId="24" fillId="0" borderId="18" xfId="0" applyFont="1" applyBorder="1" applyAlignment="1">
      <alignment horizontal="center" vertical="center"/>
    </xf>
    <xf numFmtId="0" fontId="24" fillId="0" borderId="16" xfId="0" applyFont="1" applyBorder="1" applyAlignment="1">
      <alignment horizontal="center" vertical="center"/>
    </xf>
    <xf numFmtId="0" fontId="5" fillId="0" borderId="37" xfId="0"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pplyProtection="1">
      <alignment horizontal="left" vertical="top" wrapText="1"/>
      <protection locked="0"/>
    </xf>
    <xf numFmtId="0" fontId="20" fillId="0" borderId="43" xfId="0" applyFont="1" applyBorder="1" applyAlignment="1">
      <alignment horizontal="left" vertical="center" wrapText="1"/>
    </xf>
    <xf numFmtId="0" fontId="20" fillId="0" borderId="46" xfId="0" applyFont="1" applyBorder="1" applyAlignment="1">
      <alignment horizontal="left" vertical="center" wrapText="1"/>
    </xf>
    <xf numFmtId="0" fontId="20" fillId="0" borderId="38" xfId="0" applyFont="1" applyBorder="1" applyAlignment="1">
      <alignment horizontal="left" vertical="center" wrapText="1"/>
    </xf>
    <xf numFmtId="0" fontId="20" fillId="0" borderId="11" xfId="0" applyFont="1" applyBorder="1" applyAlignment="1">
      <alignment horizontal="left" vertical="center" wrapText="1"/>
    </xf>
    <xf numFmtId="0" fontId="20" fillId="0" borderId="0" xfId="0" applyFont="1" applyAlignment="1">
      <alignment horizontal="left"/>
    </xf>
    <xf numFmtId="0" fontId="21" fillId="0" borderId="0" xfId="0" applyFont="1" applyBorder="1" applyAlignment="1">
      <alignment horizontal="left" wrapText="1"/>
    </xf>
    <xf numFmtId="0" fontId="32" fillId="0" borderId="11" xfId="0" applyFont="1" applyBorder="1" applyAlignment="1">
      <alignment horizontal="center" vertical="center"/>
    </xf>
    <xf numFmtId="0" fontId="32" fillId="0" borderId="38" xfId="0" applyFont="1" applyBorder="1" applyAlignment="1">
      <alignment horizontal="center" vertical="center"/>
    </xf>
    <xf numFmtId="0" fontId="32" fillId="0" borderId="43" xfId="0" applyFont="1" applyBorder="1" applyAlignment="1">
      <alignment horizontal="center" vertical="center"/>
    </xf>
    <xf numFmtId="0" fontId="32" fillId="0" borderId="46" xfId="0" applyFont="1" applyBorder="1" applyAlignment="1">
      <alignment horizontal="center" vertical="center"/>
    </xf>
    <xf numFmtId="0" fontId="5" fillId="35" borderId="0" xfId="0" applyFont="1" applyFill="1" applyAlignment="1">
      <alignment horizontal="center" vertical="center" wrapText="1"/>
    </xf>
    <xf numFmtId="0" fontId="3" fillId="35" borderId="35"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35" xfId="0" applyFont="1" applyFill="1" applyBorder="1" applyAlignment="1">
      <alignment horizontal="center" vertical="center" wrapText="1"/>
    </xf>
    <xf numFmtId="0" fontId="3" fillId="35" borderId="35" xfId="0" applyFont="1" applyFill="1" applyBorder="1" applyAlignment="1">
      <alignment horizontal="center"/>
    </xf>
    <xf numFmtId="0" fontId="3" fillId="35" borderId="21" xfId="0" applyFont="1" applyFill="1" applyBorder="1" applyAlignment="1">
      <alignment horizontal="center"/>
    </xf>
    <xf numFmtId="0" fontId="0" fillId="0" borderId="21" xfId="0" applyBorder="1" applyAlignment="1">
      <alignment horizontal="left" vertical="center" wrapText="1"/>
    </xf>
    <xf numFmtId="0" fontId="0" fillId="0" borderId="25" xfId="0" applyBorder="1" applyAlignment="1">
      <alignment horizontal="left" vertical="center" wrapText="1"/>
    </xf>
    <xf numFmtId="0" fontId="0" fillId="0" borderId="14" xfId="0" applyBorder="1" applyAlignment="1">
      <alignment horizontal="left" vertical="center" wrapText="1"/>
    </xf>
    <xf numFmtId="1" fontId="2" fillId="0" borderId="21" xfId="0" applyNumberFormat="1" applyFont="1" applyBorder="1" applyAlignment="1">
      <alignment horizontal="center" vertical="top"/>
    </xf>
    <xf numFmtId="1" fontId="2" fillId="0" borderId="25" xfId="0" applyNumberFormat="1" applyFont="1" applyBorder="1" applyAlignment="1">
      <alignment horizontal="center" vertical="top"/>
    </xf>
    <xf numFmtId="1" fontId="2" fillId="0" borderId="14" xfId="0" applyNumberFormat="1" applyFont="1" applyBorder="1" applyAlignment="1">
      <alignment horizontal="center" vertical="top"/>
    </xf>
    <xf numFmtId="1" fontId="31" fillId="38" borderId="76" xfId="0" applyNumberFormat="1" applyFont="1" applyFill="1" applyBorder="1" applyAlignment="1">
      <alignment horizontal="center" vertical="center"/>
    </xf>
    <xf numFmtId="1" fontId="31" fillId="38" borderId="75" xfId="0" applyNumberFormat="1" applyFont="1" applyFill="1" applyBorder="1" applyAlignment="1">
      <alignment horizontal="center" vertical="center"/>
    </xf>
    <xf numFmtId="0" fontId="31" fillId="38" borderId="71" xfId="0" applyFont="1" applyFill="1" applyBorder="1" applyAlignment="1">
      <alignment horizontal="center" vertical="center"/>
    </xf>
    <xf numFmtId="0" fontId="31" fillId="38" borderId="33" xfId="0" applyFont="1" applyFill="1" applyBorder="1" applyAlignment="1">
      <alignment horizontal="center" vertical="center"/>
    </xf>
    <xf numFmtId="0" fontId="29" fillId="0" borderId="21" xfId="0" applyFont="1" applyBorder="1" applyAlignment="1">
      <alignment horizontal="left" vertical="top" wrapText="1"/>
    </xf>
    <xf numFmtId="0" fontId="29" fillId="0" borderId="25" xfId="0" applyFont="1" applyBorder="1" applyAlignment="1">
      <alignment horizontal="left" vertical="top" wrapText="1"/>
    </xf>
    <xf numFmtId="0" fontId="29" fillId="0" borderId="14" xfId="0" applyFont="1" applyBorder="1" applyAlignment="1">
      <alignment horizontal="left" vertical="top" wrapText="1"/>
    </xf>
    <xf numFmtId="1" fontId="38" fillId="0" borderId="21" xfId="0" applyNumberFormat="1" applyFont="1" applyBorder="1" applyAlignment="1">
      <alignment horizontal="center" vertical="top"/>
    </xf>
    <xf numFmtId="1" fontId="38" fillId="0" borderId="25" xfId="0" applyNumberFormat="1" applyFont="1" applyBorder="1" applyAlignment="1">
      <alignment horizontal="center" vertical="top"/>
    </xf>
    <xf numFmtId="1" fontId="38" fillId="0" borderId="14" xfId="0" applyNumberFormat="1" applyFont="1" applyBorder="1" applyAlignment="1">
      <alignment horizontal="center" vertical="top"/>
    </xf>
    <xf numFmtId="1" fontId="31" fillId="37" borderId="76" xfId="0" applyNumberFormat="1" applyFont="1" applyFill="1" applyBorder="1" applyAlignment="1">
      <alignment horizontal="center" vertical="center"/>
    </xf>
    <xf numFmtId="1" fontId="31" fillId="37" borderId="75" xfId="0" applyNumberFormat="1" applyFont="1" applyFill="1" applyBorder="1" applyAlignment="1">
      <alignment horizontal="center" vertical="center"/>
    </xf>
    <xf numFmtId="0" fontId="31" fillId="37" borderId="71" xfId="0" applyFont="1" applyFill="1" applyBorder="1" applyAlignment="1">
      <alignment horizontal="center" vertical="center"/>
    </xf>
    <xf numFmtId="0" fontId="31" fillId="37" borderId="33" xfId="0" applyFont="1" applyFill="1" applyBorder="1" applyAlignment="1">
      <alignment horizontal="center" vertical="center"/>
    </xf>
    <xf numFmtId="1" fontId="29" fillId="0" borderId="21" xfId="0" applyNumberFormat="1" applyFont="1" applyBorder="1" applyAlignment="1">
      <alignment horizontal="center" vertical="top"/>
    </xf>
    <xf numFmtId="1" fontId="29" fillId="0" borderId="25" xfId="0" applyNumberFormat="1" applyFont="1" applyBorder="1" applyAlignment="1">
      <alignment horizontal="center" vertical="top"/>
    </xf>
    <xf numFmtId="0" fontId="0" fillId="0" borderId="21"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2" fontId="2" fillId="0" borderId="21" xfId="0" applyNumberFormat="1" applyFont="1" applyBorder="1" applyAlignment="1">
      <alignment horizontal="center" vertical="top"/>
    </xf>
    <xf numFmtId="0" fontId="2" fillId="0" borderId="25" xfId="0" applyFont="1" applyBorder="1" applyAlignment="1">
      <alignment horizontal="center" vertical="top"/>
    </xf>
    <xf numFmtId="0" fontId="2" fillId="0" borderId="14" xfId="0" applyFont="1" applyBorder="1" applyAlignment="1">
      <alignment horizontal="center" vertical="top"/>
    </xf>
    <xf numFmtId="0" fontId="31" fillId="38" borderId="74" xfId="0" applyFont="1" applyFill="1" applyBorder="1" applyAlignment="1">
      <alignment horizontal="center" vertical="center"/>
    </xf>
    <xf numFmtId="0" fontId="31" fillId="38" borderId="36" xfId="0" applyFont="1" applyFill="1" applyBorder="1" applyAlignment="1">
      <alignment horizontal="center" vertical="center"/>
    </xf>
    <xf numFmtId="1" fontId="31" fillId="34" borderId="76" xfId="0" applyNumberFormat="1" applyFont="1" applyFill="1" applyBorder="1" applyAlignment="1">
      <alignment horizontal="center" vertical="center"/>
    </xf>
    <xf numFmtId="1" fontId="31" fillId="34" borderId="75" xfId="0" applyNumberFormat="1" applyFont="1" applyFill="1" applyBorder="1" applyAlignment="1">
      <alignment horizontal="center" vertical="center"/>
    </xf>
    <xf numFmtId="0" fontId="31" fillId="34" borderId="71" xfId="0" applyFont="1" applyFill="1" applyBorder="1" applyAlignment="1">
      <alignment horizontal="center" vertical="center"/>
    </xf>
    <xf numFmtId="0" fontId="31" fillId="34" borderId="33" xfId="0" applyFont="1" applyFill="1" applyBorder="1" applyAlignment="1">
      <alignment horizontal="center" vertical="center"/>
    </xf>
    <xf numFmtId="0" fontId="3" fillId="35" borderId="76" xfId="0" applyFont="1" applyFill="1" applyBorder="1" applyAlignment="1">
      <alignment horizontal="center" vertical="center"/>
    </xf>
    <xf numFmtId="0" fontId="3" fillId="35" borderId="69" xfId="0" applyFont="1" applyFill="1" applyBorder="1" applyAlignment="1">
      <alignment horizontal="center" vertical="center"/>
    </xf>
    <xf numFmtId="0" fontId="3" fillId="35" borderId="71" xfId="0" applyFont="1" applyFill="1" applyBorder="1" applyAlignment="1">
      <alignment horizontal="center" vertical="center"/>
    </xf>
    <xf numFmtId="0" fontId="3" fillId="35" borderId="75" xfId="0" applyFont="1" applyFill="1" applyBorder="1" applyAlignment="1">
      <alignment horizontal="center" vertical="center"/>
    </xf>
    <xf numFmtId="0" fontId="3" fillId="35" borderId="55" xfId="0" applyFont="1" applyFill="1" applyBorder="1" applyAlignment="1">
      <alignment horizontal="center" vertical="center"/>
    </xf>
    <xf numFmtId="0" fontId="3" fillId="35" borderId="33" xfId="0" applyFont="1" applyFill="1" applyBorder="1" applyAlignment="1">
      <alignment horizontal="center" vertical="center"/>
    </xf>
    <xf numFmtId="0" fontId="29" fillId="0" borderId="76" xfId="0" applyFont="1" applyBorder="1" applyAlignment="1">
      <alignment horizontal="left" vertical="top" wrapText="1"/>
    </xf>
    <xf numFmtId="0" fontId="29" fillId="0" borderId="69" xfId="0" applyFont="1" applyBorder="1" applyAlignment="1">
      <alignment horizontal="left" vertical="top" wrapText="1"/>
    </xf>
    <xf numFmtId="0" fontId="29" fillId="0" borderId="71" xfId="0" applyFont="1" applyBorder="1" applyAlignment="1">
      <alignment horizontal="left" vertical="top" wrapText="1"/>
    </xf>
    <xf numFmtId="0" fontId="29" fillId="0" borderId="77" xfId="0" applyFont="1" applyBorder="1" applyAlignment="1">
      <alignment horizontal="left" vertical="top" wrapText="1"/>
    </xf>
    <xf numFmtId="0" fontId="29" fillId="0" borderId="0" xfId="0" applyFont="1" applyBorder="1" applyAlignment="1">
      <alignment horizontal="left" vertical="top" wrapText="1"/>
    </xf>
    <xf numFmtId="0" fontId="29" fillId="0" borderId="72" xfId="0" applyFont="1" applyBorder="1" applyAlignment="1">
      <alignment horizontal="left" vertical="top" wrapText="1"/>
    </xf>
    <xf numFmtId="0" fontId="29" fillId="0" borderId="75" xfId="0" applyFont="1" applyBorder="1" applyAlignment="1">
      <alignment horizontal="left" vertical="top" wrapText="1"/>
    </xf>
    <xf numFmtId="0" fontId="29" fillId="0" borderId="55" xfId="0" applyFont="1" applyBorder="1" applyAlignment="1">
      <alignment horizontal="left" vertical="top" wrapText="1"/>
    </xf>
    <xf numFmtId="0" fontId="29" fillId="0" borderId="33" xfId="0" applyFont="1" applyBorder="1" applyAlignment="1">
      <alignment horizontal="left" vertical="top" wrapText="1"/>
    </xf>
    <xf numFmtId="1" fontId="31" fillId="33" borderId="76" xfId="0" applyNumberFormat="1" applyFont="1" applyFill="1" applyBorder="1" applyAlignment="1">
      <alignment horizontal="center" vertical="center"/>
    </xf>
    <xf numFmtId="1" fontId="31" fillId="33" borderId="75" xfId="0" applyNumberFormat="1" applyFont="1" applyFill="1" applyBorder="1" applyAlignment="1">
      <alignment horizontal="center" vertical="center"/>
    </xf>
    <xf numFmtId="0" fontId="31" fillId="33" borderId="71" xfId="0" applyFont="1" applyFill="1" applyBorder="1" applyAlignment="1">
      <alignment horizontal="center" vertical="center"/>
    </xf>
    <xf numFmtId="0" fontId="31" fillId="33" borderId="33" xfId="0" applyFont="1" applyFill="1" applyBorder="1" applyAlignment="1">
      <alignment horizontal="center" vertical="center"/>
    </xf>
    <xf numFmtId="0" fontId="31" fillId="37" borderId="74" xfId="0" applyFont="1" applyFill="1" applyBorder="1" applyAlignment="1">
      <alignment horizontal="center" vertical="center"/>
    </xf>
    <xf numFmtId="0" fontId="31" fillId="37" borderId="36" xfId="0" applyFont="1" applyFill="1" applyBorder="1" applyAlignment="1">
      <alignment horizontal="center" vertical="center"/>
    </xf>
    <xf numFmtId="0" fontId="29" fillId="39" borderId="35" xfId="0" applyFont="1" applyFill="1" applyBorder="1" applyAlignment="1">
      <alignment horizontal="left" vertical="top" wrapText="1"/>
    </xf>
    <xf numFmtId="0" fontId="31" fillId="34" borderId="58" xfId="0" applyFont="1" applyFill="1" applyBorder="1" applyAlignment="1">
      <alignment horizontal="center"/>
    </xf>
    <xf numFmtId="0" fontId="29" fillId="34" borderId="5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125</xdr:row>
      <xdr:rowOff>28575</xdr:rowOff>
    </xdr:from>
    <xdr:to>
      <xdr:col>9</xdr:col>
      <xdr:colOff>990600</xdr:colOff>
      <xdr:row>128</xdr:row>
      <xdr:rowOff>142875</xdr:rowOff>
    </xdr:to>
    <xdr:pic>
      <xdr:nvPicPr>
        <xdr:cNvPr id="1" name="Picture 3" descr="Description: Semnatura Popa C"/>
        <xdr:cNvPicPr preferRelativeResize="1">
          <a:picLocks noChangeAspect="1"/>
        </xdr:cNvPicPr>
      </xdr:nvPicPr>
      <xdr:blipFill>
        <a:blip r:embed="rId1"/>
        <a:stretch>
          <a:fillRect/>
        </a:stretch>
      </xdr:blipFill>
      <xdr:spPr>
        <a:xfrm>
          <a:off x="11144250" y="23079075"/>
          <a:ext cx="7524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226</xdr:row>
      <xdr:rowOff>19050</xdr:rowOff>
    </xdr:from>
    <xdr:to>
      <xdr:col>3</xdr:col>
      <xdr:colOff>1181100</xdr:colOff>
      <xdr:row>229</xdr:row>
      <xdr:rowOff>142875</xdr:rowOff>
    </xdr:to>
    <xdr:pic>
      <xdr:nvPicPr>
        <xdr:cNvPr id="1" name="Picture 3" descr="Description: Semnatura Popa C"/>
        <xdr:cNvPicPr preferRelativeResize="1">
          <a:picLocks noChangeAspect="1"/>
        </xdr:cNvPicPr>
      </xdr:nvPicPr>
      <xdr:blipFill>
        <a:blip r:embed="rId1"/>
        <a:stretch>
          <a:fillRect/>
        </a:stretch>
      </xdr:blipFill>
      <xdr:spPr>
        <a:xfrm>
          <a:off x="8382000" y="59493150"/>
          <a:ext cx="7524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56"/>
  <sheetViews>
    <sheetView zoomScalePageLayoutView="0" workbookViewId="0" topLeftCell="A1">
      <selection activeCell="J6" sqref="J6"/>
    </sheetView>
  </sheetViews>
  <sheetFormatPr defaultColWidth="9.140625" defaultRowHeight="12.75"/>
  <cols>
    <col min="13" max="13" width="4.7109375" style="0" customWidth="1"/>
  </cols>
  <sheetData>
    <row r="1" spans="1:12" ht="12" customHeight="1">
      <c r="A1" s="40" t="s">
        <v>62</v>
      </c>
      <c r="B1" s="160"/>
      <c r="C1" s="3"/>
      <c r="E1" s="161"/>
      <c r="F1" s="161"/>
      <c r="G1" s="169"/>
      <c r="H1" s="169"/>
      <c r="I1" s="169"/>
      <c r="J1" s="651"/>
      <c r="K1" s="651"/>
      <c r="L1" s="169"/>
    </row>
    <row r="2" spans="1:12" ht="12" customHeight="1">
      <c r="A2" s="41" t="s">
        <v>49</v>
      </c>
      <c r="B2" s="160"/>
      <c r="C2" s="3"/>
      <c r="G2" s="105"/>
      <c r="H2" s="105"/>
      <c r="I2" s="105"/>
      <c r="J2" s="105"/>
      <c r="K2" s="105"/>
      <c r="L2" s="105"/>
    </row>
    <row r="3" spans="1:12" ht="12" customHeight="1">
      <c r="A3" s="162"/>
      <c r="B3" s="160"/>
      <c r="C3" s="3"/>
      <c r="G3" s="105"/>
      <c r="H3" s="170"/>
      <c r="I3" s="170"/>
      <c r="J3" s="170"/>
      <c r="K3" s="170"/>
      <c r="L3" s="170"/>
    </row>
    <row r="4" spans="1:3" ht="24.75" customHeight="1">
      <c r="A4" s="162"/>
      <c r="B4" s="160"/>
      <c r="C4" s="3"/>
    </row>
    <row r="5" spans="1:11" ht="12" customHeight="1">
      <c r="A5" s="163" t="s">
        <v>342</v>
      </c>
      <c r="B5" s="163"/>
      <c r="C5" s="163"/>
      <c r="D5" s="163"/>
      <c r="E5" s="163"/>
      <c r="F5" s="163"/>
      <c r="G5" s="163"/>
      <c r="H5" s="163"/>
      <c r="I5" s="163"/>
      <c r="J5" s="163"/>
      <c r="K5" s="163"/>
    </row>
    <row r="6" ht="24.75" customHeight="1"/>
    <row r="7" spans="1:12" ht="12" customHeight="1">
      <c r="A7" s="208" t="s">
        <v>94</v>
      </c>
      <c r="B7" s="99"/>
      <c r="C7" s="100"/>
      <c r="D7" s="99"/>
      <c r="E7" s="207"/>
      <c r="F7" s="207"/>
      <c r="G7" s="164"/>
      <c r="H7" s="164"/>
      <c r="I7" s="164"/>
      <c r="J7" s="164"/>
      <c r="K7" s="164"/>
      <c r="L7" s="8"/>
    </row>
    <row r="8" spans="1:12" ht="12" customHeight="1">
      <c r="A8" s="208" t="s">
        <v>115</v>
      </c>
      <c r="B8" s="99"/>
      <c r="C8" s="100"/>
      <c r="D8" s="99"/>
      <c r="E8" s="161"/>
      <c r="F8" s="161"/>
      <c r="G8" s="165"/>
      <c r="H8" s="165"/>
      <c r="I8" s="165"/>
      <c r="J8" s="165"/>
      <c r="K8" s="165"/>
      <c r="L8" s="163"/>
    </row>
    <row r="9" spans="1:6" ht="12" customHeight="1">
      <c r="A9" s="49" t="s">
        <v>356</v>
      </c>
      <c r="B9" s="99"/>
      <c r="C9" s="100"/>
      <c r="D9" s="99"/>
      <c r="E9" s="99"/>
      <c r="F9" s="99"/>
    </row>
    <row r="10" spans="1:6" ht="12" customHeight="1">
      <c r="A10" s="99" t="s">
        <v>95</v>
      </c>
      <c r="B10" s="99"/>
      <c r="C10" s="100"/>
      <c r="D10" s="99"/>
      <c r="E10" s="99"/>
      <c r="F10" s="99"/>
    </row>
    <row r="11" spans="1:6" ht="12" customHeight="1">
      <c r="A11" s="49" t="s">
        <v>626</v>
      </c>
      <c r="B11" s="49"/>
      <c r="C11" s="2"/>
      <c r="D11" s="49"/>
      <c r="E11" s="49"/>
      <c r="F11" s="99"/>
    </row>
    <row r="12" ht="12" customHeight="1"/>
    <row r="13" spans="13:14" ht="12" customHeight="1">
      <c r="M13" s="124"/>
      <c r="N13" s="124"/>
    </row>
    <row r="14" spans="1:14" ht="12" customHeight="1">
      <c r="A14" s="1" t="s">
        <v>339</v>
      </c>
      <c r="B14" s="1"/>
      <c r="C14" s="1"/>
      <c r="D14" s="1"/>
      <c r="E14" s="1"/>
      <c r="F14" s="1"/>
      <c r="G14" s="1"/>
      <c r="M14" s="124"/>
      <c r="N14" s="124"/>
    </row>
    <row r="15" spans="1:14" ht="12" customHeight="1">
      <c r="A15" s="1"/>
      <c r="B15" s="1"/>
      <c r="C15" s="1"/>
      <c r="D15" s="1"/>
      <c r="E15" s="1"/>
      <c r="F15" s="1"/>
      <c r="G15" s="1"/>
      <c r="M15" s="124"/>
      <c r="N15" s="124"/>
    </row>
    <row r="16" spans="1:14" ht="15" customHeight="1">
      <c r="A16" s="427" t="s">
        <v>340</v>
      </c>
      <c r="B16" s="652" t="s">
        <v>378</v>
      </c>
      <c r="C16" s="652"/>
      <c r="D16" s="652"/>
      <c r="E16" s="652"/>
      <c r="F16" s="652"/>
      <c r="G16" s="652"/>
      <c r="M16" s="124"/>
      <c r="N16" s="124"/>
    </row>
    <row r="17" spans="1:7" ht="12" customHeight="1">
      <c r="A17" s="427" t="s">
        <v>340</v>
      </c>
      <c r="B17" s="1" t="s">
        <v>341</v>
      </c>
      <c r="C17" s="1"/>
      <c r="D17" s="1"/>
      <c r="E17" s="1"/>
      <c r="F17" s="1"/>
      <c r="G17" s="1"/>
    </row>
    <row r="18" spans="1:14" ht="12" customHeight="1">
      <c r="A18" s="1"/>
      <c r="B18" s="1"/>
      <c r="C18" s="1"/>
      <c r="D18" s="1"/>
      <c r="E18" s="1"/>
      <c r="F18" s="1"/>
      <c r="G18" s="1"/>
      <c r="M18" s="124"/>
      <c r="N18" s="124"/>
    </row>
    <row r="19" spans="1:14" ht="33" customHeight="1">
      <c r="A19" s="1"/>
      <c r="B19" s="653"/>
      <c r="C19" s="653"/>
      <c r="D19" s="653"/>
      <c r="E19" s="653"/>
      <c r="F19" s="653"/>
      <c r="G19" s="1"/>
      <c r="M19" s="124"/>
      <c r="N19" s="124"/>
    </row>
    <row r="20" ht="36.75" customHeight="1">
      <c r="M20" s="166"/>
    </row>
    <row r="21" ht="12" customHeight="1"/>
    <row r="22" ht="12" customHeight="1"/>
    <row r="23" ht="12" customHeight="1"/>
    <row r="24" ht="12" customHeight="1"/>
    <row r="25" ht="12" customHeight="1"/>
    <row r="26" ht="12" customHeight="1"/>
    <row r="27" ht="12" customHeight="1"/>
    <row r="28" ht="24.75" customHeight="1"/>
    <row r="29" ht="12" customHeight="1"/>
    <row r="30" ht="12" customHeight="1"/>
    <row r="31" ht="12" customHeight="1"/>
    <row r="32" ht="12" customHeight="1"/>
    <row r="33" ht="12" customHeight="1"/>
    <row r="34" ht="12" customHeight="1"/>
    <row r="35" ht="12" customHeight="1"/>
    <row r="36" ht="12" customHeight="1"/>
    <row r="37" ht="23.25" customHeight="1"/>
    <row r="38" ht="12" customHeight="1"/>
    <row r="39" spans="13:32" ht="12" customHeight="1">
      <c r="M39" s="39"/>
      <c r="N39" s="39"/>
      <c r="O39" s="39"/>
      <c r="P39" s="39"/>
      <c r="Q39" s="39"/>
      <c r="R39" s="39"/>
      <c r="S39" s="39"/>
      <c r="T39" s="39"/>
      <c r="U39" s="39"/>
      <c r="V39" s="39"/>
      <c r="W39" s="39"/>
      <c r="X39" s="39"/>
      <c r="Y39" s="39"/>
      <c r="Z39" s="39"/>
      <c r="AA39" s="39"/>
      <c r="AB39" s="39"/>
      <c r="AC39" s="39"/>
      <c r="AD39" s="39"/>
      <c r="AE39" s="39"/>
      <c r="AF39" s="39"/>
    </row>
    <row r="40" spans="13:32" ht="12" customHeight="1">
      <c r="M40" s="39"/>
      <c r="N40" s="39"/>
      <c r="O40" s="39"/>
      <c r="P40" s="39"/>
      <c r="Q40" s="39"/>
      <c r="R40" s="39"/>
      <c r="S40" s="39"/>
      <c r="T40" s="234"/>
      <c r="U40" s="39"/>
      <c r="V40" s="39"/>
      <c r="W40" s="39"/>
      <c r="X40" s="39"/>
      <c r="Y40" s="39"/>
      <c r="Z40" s="39"/>
      <c r="AA40" s="39"/>
      <c r="AB40" s="39"/>
      <c r="AC40" s="39"/>
      <c r="AD40" s="39"/>
      <c r="AE40" s="234"/>
      <c r="AF40" s="39"/>
    </row>
    <row r="41" spans="13:32" ht="12" customHeight="1">
      <c r="M41" s="39"/>
      <c r="N41" s="39"/>
      <c r="O41" s="39"/>
      <c r="P41" s="39"/>
      <c r="Q41" s="39"/>
      <c r="R41" s="39"/>
      <c r="S41" s="39"/>
      <c r="T41" s="39"/>
      <c r="U41" s="39"/>
      <c r="V41" s="39"/>
      <c r="W41" s="39"/>
      <c r="X41" s="39"/>
      <c r="Y41" s="39"/>
      <c r="Z41" s="39"/>
      <c r="AA41" s="44"/>
      <c r="AB41" s="44"/>
      <c r="AC41" s="44"/>
      <c r="AD41" s="44"/>
      <c r="AE41" s="44"/>
      <c r="AF41" s="44"/>
    </row>
    <row r="42" spans="13:32" ht="12" customHeight="1">
      <c r="M42" s="39"/>
      <c r="N42" s="39"/>
      <c r="O42" s="39"/>
      <c r="P42" s="39"/>
      <c r="Q42" s="39"/>
      <c r="R42" s="39"/>
      <c r="S42" s="39"/>
      <c r="T42" s="39"/>
      <c r="U42" s="39"/>
      <c r="V42" s="39"/>
      <c r="W42" s="39"/>
      <c r="X42" s="39"/>
      <c r="Y42" s="39"/>
      <c r="Z42" s="39"/>
      <c r="AA42" s="39"/>
      <c r="AB42" s="39"/>
      <c r="AC42" s="39"/>
      <c r="AD42" s="39"/>
      <c r="AE42" s="39"/>
      <c r="AF42" s="39"/>
    </row>
    <row r="43" ht="12" customHeight="1"/>
    <row r="44" ht="12" customHeight="1"/>
    <row r="45" ht="12" customHeight="1"/>
    <row r="46" ht="24.75" customHeight="1"/>
    <row r="47" spans="13:14" ht="12" customHeight="1">
      <c r="M47" s="39"/>
      <c r="N47" s="39"/>
    </row>
    <row r="48" spans="13:14" ht="12" customHeight="1">
      <c r="M48" s="39"/>
      <c r="N48" s="39"/>
    </row>
    <row r="49" ht="12" customHeight="1"/>
    <row r="50" ht="12" customHeight="1"/>
    <row r="51" ht="12" customHeight="1">
      <c r="L51" s="39"/>
    </row>
    <row r="52" ht="12" customHeight="1"/>
    <row r="53" ht="12" customHeight="1"/>
    <row r="54" ht="12" customHeight="1"/>
    <row r="55" s="39" customFormat="1" ht="12" customHeight="1">
      <c r="L55"/>
    </row>
    <row r="56" s="39" customFormat="1" ht="12" customHeight="1">
      <c r="L56"/>
    </row>
    <row r="60" ht="38.25" customHeight="1"/>
  </sheetData>
  <sheetProtection/>
  <mergeCells count="3">
    <mergeCell ref="J1:K1"/>
    <mergeCell ref="B16:G16"/>
    <mergeCell ref="B19:F19"/>
  </mergeCells>
  <printOptions/>
  <pageMargins left="0.7086614173228347" right="0.31496062992125984" top="0.7480314960629921" bottom="0.5905511811023623" header="0.5118110236220472" footer="0.5118110236220472"/>
  <pageSetup horizontalDpi="600" verticalDpi="600" orientation="portrait" paperSize="9" scale="85" r:id="rId1"/>
  <headerFooter alignWithMargins="0">
    <oddFooter>&amp;R1/7</oddFooter>
  </headerFooter>
</worksheet>
</file>

<file path=xl/worksheets/sheet2.xml><?xml version="1.0" encoding="utf-8"?>
<worksheet xmlns="http://schemas.openxmlformats.org/spreadsheetml/2006/main" xmlns:r="http://schemas.openxmlformats.org/officeDocument/2006/relationships">
  <dimension ref="A1:X52"/>
  <sheetViews>
    <sheetView zoomScalePageLayoutView="0" workbookViewId="0" topLeftCell="A22">
      <selection activeCell="AC32" sqref="AC32"/>
    </sheetView>
  </sheetViews>
  <sheetFormatPr defaultColWidth="9.140625" defaultRowHeight="12.75"/>
  <cols>
    <col min="1" max="1" width="3.28125" style="110" customWidth="1"/>
    <col min="2" max="2" width="43.00390625" style="110" customWidth="1"/>
    <col min="3" max="3" width="10.421875" style="113" customWidth="1"/>
    <col min="4" max="5" width="2.421875" style="110" customWidth="1"/>
    <col min="6" max="7" width="1.8515625" style="110" customWidth="1"/>
    <col min="8" max="8" width="4.140625" style="244" customWidth="1"/>
    <col min="9" max="9" width="3.140625" style="110" customWidth="1"/>
    <col min="10" max="10" width="4.7109375" style="110" customWidth="1"/>
    <col min="11" max="11" width="2.7109375" style="110" customWidth="1"/>
    <col min="12" max="12" width="2.421875" style="110" customWidth="1"/>
    <col min="13" max="14" width="1.8515625" style="110" customWidth="1"/>
    <col min="15" max="15" width="3.7109375" style="110" customWidth="1"/>
    <col min="16" max="16" width="3.00390625" style="110" customWidth="1"/>
    <col min="17" max="17" width="4.421875" style="110" customWidth="1"/>
    <col min="18" max="18" width="6.57421875" style="110" customWidth="1"/>
    <col min="19" max="19" width="25.8515625" style="110" hidden="1" customWidth="1"/>
    <col min="20" max="20" width="11.00390625" style="110" customWidth="1"/>
    <col min="21" max="21" width="15.8515625" style="110" customWidth="1"/>
    <col min="22" max="16384" width="9.140625" style="110" customWidth="1"/>
  </cols>
  <sheetData>
    <row r="1" spans="1:17" s="99" customFormat="1" ht="14.25" customHeight="1">
      <c r="A1" s="96" t="s">
        <v>50</v>
      </c>
      <c r="C1" s="100"/>
      <c r="D1" s="697"/>
      <c r="E1" s="697"/>
      <c r="F1" s="697"/>
      <c r="G1" s="697"/>
      <c r="H1" s="697"/>
      <c r="I1" s="697"/>
      <c r="J1" s="697"/>
      <c r="K1" s="697"/>
      <c r="L1" s="697"/>
      <c r="M1" s="697"/>
      <c r="N1" s="697"/>
      <c r="O1" s="697"/>
      <c r="P1" s="697"/>
      <c r="Q1" s="697"/>
    </row>
    <row r="2" spans="1:17" s="99" customFormat="1" ht="10.5" customHeight="1">
      <c r="A2" s="96" t="s">
        <v>49</v>
      </c>
      <c r="C2" s="100"/>
      <c r="D2" s="171"/>
      <c r="E2" s="171"/>
      <c r="F2" s="171"/>
      <c r="G2" s="171"/>
      <c r="H2" s="235"/>
      <c r="I2" s="171"/>
      <c r="J2" s="172"/>
      <c r="K2" s="173"/>
      <c r="L2" s="173"/>
      <c r="M2" s="171"/>
      <c r="N2" s="171"/>
      <c r="O2" s="171"/>
      <c r="P2" s="171"/>
      <c r="Q2" s="174"/>
    </row>
    <row r="3" spans="3:17" s="99" customFormat="1" ht="12.75" customHeight="1">
      <c r="C3" s="100"/>
      <c r="H3" s="236"/>
      <c r="Q3" s="7"/>
    </row>
    <row r="4" spans="2:17" s="99" customFormat="1" ht="12.75" customHeight="1">
      <c r="B4" s="698" t="s">
        <v>42</v>
      </c>
      <c r="C4" s="698"/>
      <c r="D4" s="698"/>
      <c r="E4" s="698"/>
      <c r="F4" s="698"/>
      <c r="G4" s="698"/>
      <c r="H4" s="698"/>
      <c r="I4" s="698"/>
      <c r="J4" s="698"/>
      <c r="K4" s="698"/>
      <c r="L4" s="698"/>
      <c r="M4" s="698"/>
      <c r="N4" s="698"/>
      <c r="O4" s="698"/>
      <c r="P4" s="698"/>
      <c r="Q4" s="698"/>
    </row>
    <row r="5" spans="3:17" s="99" customFormat="1" ht="9.75">
      <c r="C5" s="100"/>
      <c r="H5" s="236"/>
      <c r="Q5" s="7"/>
    </row>
    <row r="6" spans="1:8" s="99" customFormat="1" ht="9.75">
      <c r="A6" s="99" t="s">
        <v>43</v>
      </c>
      <c r="C6" s="100"/>
      <c r="H6" s="236"/>
    </row>
    <row r="7" spans="1:17" s="99" customFormat="1" ht="9.75">
      <c r="A7" s="99" t="s">
        <v>116</v>
      </c>
      <c r="C7" s="100"/>
      <c r="H7" s="236"/>
      <c r="Q7" s="8"/>
    </row>
    <row r="8" spans="1:17" s="99" customFormat="1" ht="9.75">
      <c r="A8" s="49" t="s">
        <v>357</v>
      </c>
      <c r="C8" s="100"/>
      <c r="H8" s="236"/>
      <c r="Q8" s="8"/>
    </row>
    <row r="9" spans="1:17" s="99" customFormat="1" ht="9.75">
      <c r="A9" s="99" t="s">
        <v>34</v>
      </c>
      <c r="C9" s="100"/>
      <c r="D9" s="8"/>
      <c r="E9" s="8"/>
      <c r="F9" s="8"/>
      <c r="G9" s="8"/>
      <c r="H9" s="237"/>
      <c r="I9" s="8"/>
      <c r="J9" s="8"/>
      <c r="K9" s="8"/>
      <c r="L9" s="8"/>
      <c r="M9" s="8"/>
      <c r="N9" s="8"/>
      <c r="O9" s="8"/>
      <c r="P9" s="8"/>
      <c r="Q9" s="8"/>
    </row>
    <row r="10" spans="1:17" s="99" customFormat="1" ht="9.75">
      <c r="A10" s="101" t="s">
        <v>627</v>
      </c>
      <c r="B10" s="101"/>
      <c r="C10" s="101"/>
      <c r="D10" s="101"/>
      <c r="E10" s="101"/>
      <c r="F10" s="101"/>
      <c r="G10" s="101"/>
      <c r="H10" s="238"/>
      <c r="I10" s="101"/>
      <c r="J10" s="101"/>
      <c r="K10" s="101"/>
      <c r="L10" s="101"/>
      <c r="M10" s="101"/>
      <c r="N10" s="101"/>
      <c r="O10" s="101"/>
      <c r="P10" s="101"/>
      <c r="Q10" s="101"/>
    </row>
    <row r="11" spans="1:17" ht="21" customHeight="1" thickBot="1">
      <c r="A11" s="63" t="s">
        <v>9</v>
      </c>
      <c r="B11" s="64"/>
      <c r="C11" s="64"/>
      <c r="D11" s="64"/>
      <c r="E11" s="64"/>
      <c r="F11" s="64"/>
      <c r="G11" s="64"/>
      <c r="H11" s="239"/>
      <c r="I11" s="64"/>
      <c r="J11" s="64"/>
      <c r="K11" s="64"/>
      <c r="L11" s="64"/>
      <c r="M11" s="64"/>
      <c r="N11" s="64"/>
      <c r="O11" s="64"/>
      <c r="P11" s="64"/>
      <c r="Q11" s="64"/>
    </row>
    <row r="12" spans="1:24" ht="13.5" customHeight="1">
      <c r="A12" s="679" t="s">
        <v>22</v>
      </c>
      <c r="B12" s="699" t="s">
        <v>359</v>
      </c>
      <c r="C12" s="679" t="s">
        <v>367</v>
      </c>
      <c r="D12" s="691" t="s">
        <v>11</v>
      </c>
      <c r="E12" s="692"/>
      <c r="F12" s="692"/>
      <c r="G12" s="692"/>
      <c r="H12" s="692"/>
      <c r="I12" s="692"/>
      <c r="J12" s="693"/>
      <c r="K12" s="691" t="s">
        <v>12</v>
      </c>
      <c r="L12" s="692"/>
      <c r="M12" s="692"/>
      <c r="N12" s="692"/>
      <c r="O12" s="692"/>
      <c r="P12" s="692"/>
      <c r="Q12" s="693"/>
      <c r="T12" s="43" t="s">
        <v>190</v>
      </c>
      <c r="U12" s="114" t="s">
        <v>387</v>
      </c>
      <c r="V12" s="723" t="s">
        <v>194</v>
      </c>
      <c r="W12" s="723"/>
      <c r="X12" s="723"/>
    </row>
    <row r="13" spans="1:24" s="43" customFormat="1" ht="12.75" customHeight="1">
      <c r="A13" s="680"/>
      <c r="B13" s="687"/>
      <c r="C13" s="680"/>
      <c r="D13" s="700" t="s">
        <v>13</v>
      </c>
      <c r="E13" s="666" t="s">
        <v>14</v>
      </c>
      <c r="F13" s="666" t="s">
        <v>15</v>
      </c>
      <c r="G13" s="666" t="s">
        <v>16</v>
      </c>
      <c r="H13" s="662" t="s">
        <v>53</v>
      </c>
      <c r="I13" s="666" t="s">
        <v>55</v>
      </c>
      <c r="J13" s="664" t="s">
        <v>56</v>
      </c>
      <c r="K13" s="700" t="s">
        <v>13</v>
      </c>
      <c r="L13" s="666" t="s">
        <v>14</v>
      </c>
      <c r="M13" s="666" t="s">
        <v>15</v>
      </c>
      <c r="N13" s="666" t="s">
        <v>16</v>
      </c>
      <c r="O13" s="701" t="s">
        <v>53</v>
      </c>
      <c r="P13" s="666" t="s">
        <v>55</v>
      </c>
      <c r="Q13" s="664" t="s">
        <v>56</v>
      </c>
      <c r="V13" s="43" t="s">
        <v>195</v>
      </c>
      <c r="W13" s="43" t="s">
        <v>196</v>
      </c>
      <c r="X13" s="43" t="s">
        <v>86</v>
      </c>
    </row>
    <row r="14" spans="1:24" s="43" customFormat="1" ht="13.5" thickBot="1">
      <c r="A14" s="681"/>
      <c r="B14" s="688"/>
      <c r="C14" s="65" t="s">
        <v>204</v>
      </c>
      <c r="D14" s="661"/>
      <c r="E14" s="667"/>
      <c r="F14" s="667"/>
      <c r="G14" s="667"/>
      <c r="H14" s="663"/>
      <c r="I14" s="667"/>
      <c r="J14" s="665"/>
      <c r="K14" s="661"/>
      <c r="L14" s="667"/>
      <c r="M14" s="667"/>
      <c r="N14" s="667"/>
      <c r="O14" s="702"/>
      <c r="P14" s="667"/>
      <c r="Q14" s="665"/>
      <c r="V14" s="321">
        <f>H35</f>
        <v>378</v>
      </c>
      <c r="W14" s="321">
        <f>O35</f>
        <v>330</v>
      </c>
      <c r="X14" s="320">
        <f>V14+W14</f>
        <v>708</v>
      </c>
    </row>
    <row r="15" spans="1:21" s="43" customFormat="1" ht="12.75">
      <c r="A15" s="66">
        <v>1</v>
      </c>
      <c r="B15" s="303" t="s">
        <v>176</v>
      </c>
      <c r="C15" s="125" t="s">
        <v>126</v>
      </c>
      <c r="D15" s="17">
        <v>2</v>
      </c>
      <c r="E15" s="15">
        <v>2</v>
      </c>
      <c r="F15" s="15"/>
      <c r="G15" s="15"/>
      <c r="H15" s="252">
        <f aca="true" t="shared" si="0" ref="H15:H20">(J15*25)-3-(D15+E15+F15+G15)*14</f>
        <v>66</v>
      </c>
      <c r="I15" s="15" t="s">
        <v>17</v>
      </c>
      <c r="J15" s="18">
        <v>5</v>
      </c>
      <c r="K15" s="48"/>
      <c r="L15" s="13"/>
      <c r="M15" s="13"/>
      <c r="N15" s="13"/>
      <c r="P15" s="15"/>
      <c r="Q15" s="75"/>
      <c r="T15" s="114" t="s">
        <v>193</v>
      </c>
      <c r="U15" s="114" t="s">
        <v>388</v>
      </c>
    </row>
    <row r="16" spans="1:20" s="112" customFormat="1" ht="12.75">
      <c r="A16" s="67">
        <v>2</v>
      </c>
      <c r="B16" s="304" t="s">
        <v>215</v>
      </c>
      <c r="C16" s="126" t="s">
        <v>127</v>
      </c>
      <c r="D16" s="82">
        <v>2</v>
      </c>
      <c r="E16" s="83">
        <v>2</v>
      </c>
      <c r="F16" s="83"/>
      <c r="G16" s="83"/>
      <c r="H16" s="252">
        <f t="shared" si="0"/>
        <v>66</v>
      </c>
      <c r="I16" s="83" t="s">
        <v>17</v>
      </c>
      <c r="J16" s="84">
        <v>5</v>
      </c>
      <c r="K16" s="111"/>
      <c r="L16" s="83"/>
      <c r="M16" s="83"/>
      <c r="N16" s="83"/>
      <c r="O16" s="89"/>
      <c r="P16" s="83"/>
      <c r="Q16" s="121"/>
      <c r="T16" s="114" t="s">
        <v>193</v>
      </c>
    </row>
    <row r="17" spans="1:22" s="112" customFormat="1" ht="21">
      <c r="A17" s="67">
        <v>3</v>
      </c>
      <c r="B17" s="646" t="s">
        <v>663</v>
      </c>
      <c r="C17" s="126" t="s">
        <v>128</v>
      </c>
      <c r="D17" s="55">
        <v>2</v>
      </c>
      <c r="E17" s="56"/>
      <c r="F17" s="281">
        <v>2</v>
      </c>
      <c r="G17" s="56"/>
      <c r="H17" s="324">
        <f t="shared" si="0"/>
        <v>66</v>
      </c>
      <c r="I17" s="56" t="s">
        <v>17</v>
      </c>
      <c r="J17" s="57">
        <v>5</v>
      </c>
      <c r="K17" s="111"/>
      <c r="L17" s="83"/>
      <c r="M17" s="83"/>
      <c r="N17" s="83"/>
      <c r="O17" s="89"/>
      <c r="P17" s="56"/>
      <c r="Q17" s="121"/>
      <c r="S17" s="346" t="s">
        <v>240</v>
      </c>
      <c r="T17" s="114" t="s">
        <v>193</v>
      </c>
      <c r="V17" s="425"/>
    </row>
    <row r="18" spans="1:21" s="43" customFormat="1" ht="12.75">
      <c r="A18" s="38">
        <v>4</v>
      </c>
      <c r="B18" s="563" t="s">
        <v>628</v>
      </c>
      <c r="C18" s="127" t="s">
        <v>129</v>
      </c>
      <c r="D18" s="55">
        <v>2</v>
      </c>
      <c r="E18" s="56"/>
      <c r="F18" s="56">
        <v>1</v>
      </c>
      <c r="G18" s="56"/>
      <c r="H18" s="324">
        <f t="shared" si="0"/>
        <v>55</v>
      </c>
      <c r="I18" s="56" t="s">
        <v>17</v>
      </c>
      <c r="J18" s="57">
        <v>4</v>
      </c>
      <c r="K18" s="111"/>
      <c r="L18" s="83"/>
      <c r="M18" s="83"/>
      <c r="N18" s="83"/>
      <c r="O18" s="89"/>
      <c r="P18" s="56"/>
      <c r="Q18" s="121"/>
      <c r="S18" s="346"/>
      <c r="T18" s="114" t="s">
        <v>193</v>
      </c>
      <c r="U18" s="114" t="s">
        <v>413</v>
      </c>
    </row>
    <row r="19" spans="1:24" s="43" customFormat="1" ht="12.75">
      <c r="A19" s="67">
        <v>5</v>
      </c>
      <c r="B19" s="306" t="s">
        <v>177</v>
      </c>
      <c r="C19" s="127" t="s">
        <v>130</v>
      </c>
      <c r="D19" s="55">
        <v>2</v>
      </c>
      <c r="E19" s="56"/>
      <c r="F19" s="281">
        <v>1</v>
      </c>
      <c r="G19" s="56"/>
      <c r="H19" s="324">
        <f t="shared" si="0"/>
        <v>55</v>
      </c>
      <c r="I19" s="56" t="s">
        <v>17</v>
      </c>
      <c r="J19" s="57">
        <v>4</v>
      </c>
      <c r="K19" s="380"/>
      <c r="L19" s="377"/>
      <c r="M19" s="377"/>
      <c r="N19" s="377"/>
      <c r="O19" s="89"/>
      <c r="P19" s="56"/>
      <c r="Q19" s="121"/>
      <c r="S19" s="346" t="s">
        <v>331</v>
      </c>
      <c r="T19" s="114" t="s">
        <v>193</v>
      </c>
      <c r="V19" s="357"/>
      <c r="W19" s="357"/>
      <c r="X19" s="357"/>
    </row>
    <row r="20" spans="1:20" s="43" customFormat="1" ht="12.75">
      <c r="A20" s="38">
        <v>6</v>
      </c>
      <c r="B20" s="307" t="s">
        <v>178</v>
      </c>
      <c r="C20" s="127" t="s">
        <v>131</v>
      </c>
      <c r="D20" s="275">
        <v>2</v>
      </c>
      <c r="E20" s="276"/>
      <c r="F20" s="276">
        <v>2</v>
      </c>
      <c r="G20" s="276"/>
      <c r="H20" s="324">
        <f t="shared" si="0"/>
        <v>41</v>
      </c>
      <c r="I20" s="276" t="s">
        <v>13</v>
      </c>
      <c r="J20" s="325">
        <v>4</v>
      </c>
      <c r="K20" s="326"/>
      <c r="L20" s="276"/>
      <c r="M20" s="276"/>
      <c r="N20" s="276"/>
      <c r="O20" s="89"/>
      <c r="P20" s="276"/>
      <c r="Q20" s="122"/>
      <c r="S20" s="346"/>
      <c r="T20" s="114" t="s">
        <v>193</v>
      </c>
    </row>
    <row r="21" spans="1:19" s="43" customFormat="1" ht="12.75">
      <c r="A21" s="67">
        <v>7</v>
      </c>
      <c r="B21" s="302" t="s">
        <v>48</v>
      </c>
      <c r="C21" s="38" t="s">
        <v>132</v>
      </c>
      <c r="D21" s="55"/>
      <c r="E21" s="56">
        <v>1</v>
      </c>
      <c r="F21" s="56"/>
      <c r="G21" s="56"/>
      <c r="H21" s="324">
        <f>(J21*25)-2-(D21+E21+F21+G21)*14</f>
        <v>9</v>
      </c>
      <c r="I21" s="56" t="s">
        <v>13</v>
      </c>
      <c r="J21" s="57">
        <v>1</v>
      </c>
      <c r="K21" s="55"/>
      <c r="L21" s="56"/>
      <c r="M21" s="56"/>
      <c r="N21" s="56"/>
      <c r="O21" s="381"/>
      <c r="P21" s="56"/>
      <c r="Q21" s="122"/>
      <c r="S21" s="346"/>
    </row>
    <row r="22" spans="1:19" s="43" customFormat="1" ht="12.75">
      <c r="A22" s="67">
        <v>8</v>
      </c>
      <c r="B22" s="305" t="s">
        <v>291</v>
      </c>
      <c r="C22" s="277" t="s">
        <v>343</v>
      </c>
      <c r="D22" s="278"/>
      <c r="E22" s="279">
        <v>2</v>
      </c>
      <c r="F22" s="279"/>
      <c r="G22" s="279"/>
      <c r="H22" s="324">
        <f>(J22*25)-2-(D22+E22+F22+G22)*14</f>
        <v>20</v>
      </c>
      <c r="I22" s="56" t="s">
        <v>13</v>
      </c>
      <c r="J22" s="57">
        <v>2</v>
      </c>
      <c r="K22" s="274"/>
      <c r="L22" s="273"/>
      <c r="M22" s="273"/>
      <c r="N22" s="273"/>
      <c r="O22" s="324"/>
      <c r="P22" s="56"/>
      <c r="Q22" s="57"/>
      <c r="S22" s="346" t="s">
        <v>239</v>
      </c>
    </row>
    <row r="23" spans="1:19" s="43" customFormat="1" ht="12.75">
      <c r="A23" s="38">
        <v>9</v>
      </c>
      <c r="B23" s="302" t="s">
        <v>210</v>
      </c>
      <c r="C23" s="119" t="s">
        <v>133</v>
      </c>
      <c r="D23" s="55"/>
      <c r="E23" s="56">
        <v>1</v>
      </c>
      <c r="F23" s="56"/>
      <c r="G23" s="56"/>
      <c r="H23" s="324"/>
      <c r="I23" s="56"/>
      <c r="J23" s="57"/>
      <c r="K23" s="55"/>
      <c r="L23" s="56">
        <v>1</v>
      </c>
      <c r="M23" s="56"/>
      <c r="N23" s="56"/>
      <c r="O23" s="381"/>
      <c r="P23" s="56" t="s">
        <v>96</v>
      </c>
      <c r="Q23" s="122">
        <v>2</v>
      </c>
      <c r="S23" s="355" t="s">
        <v>263</v>
      </c>
    </row>
    <row r="24" spans="1:19" s="43" customFormat="1" ht="12.75">
      <c r="A24" s="38">
        <v>10</v>
      </c>
      <c r="B24" s="302" t="s">
        <v>51</v>
      </c>
      <c r="C24" s="38" t="s">
        <v>134</v>
      </c>
      <c r="D24" s="275"/>
      <c r="E24" s="276"/>
      <c r="F24" s="276"/>
      <c r="G24" s="276"/>
      <c r="H24" s="382"/>
      <c r="I24" s="276"/>
      <c r="J24" s="325"/>
      <c r="K24" s="55"/>
      <c r="L24" s="56">
        <v>1</v>
      </c>
      <c r="M24" s="56"/>
      <c r="N24" s="56"/>
      <c r="O24" s="324">
        <f>(Q24*25)-2-(K24+L24+M24+N24)*14</f>
        <v>9</v>
      </c>
      <c r="P24" s="56" t="s">
        <v>13</v>
      </c>
      <c r="Q24" s="122">
        <v>1</v>
      </c>
      <c r="S24" s="346"/>
    </row>
    <row r="25" spans="1:20" s="43" customFormat="1" ht="12.75">
      <c r="A25" s="67">
        <v>11</v>
      </c>
      <c r="B25" s="284" t="s">
        <v>179</v>
      </c>
      <c r="C25" s="128" t="s">
        <v>135</v>
      </c>
      <c r="D25" s="275"/>
      <c r="E25" s="276"/>
      <c r="F25" s="276"/>
      <c r="G25" s="276"/>
      <c r="H25" s="383"/>
      <c r="I25" s="276"/>
      <c r="J25" s="325"/>
      <c r="K25" s="55">
        <v>1</v>
      </c>
      <c r="L25" s="56"/>
      <c r="M25" s="56">
        <v>1</v>
      </c>
      <c r="N25" s="56"/>
      <c r="O25" s="324">
        <f aca="true" t="shared" si="1" ref="O25:O30">(Q25*25)-3-(K25+L25+M25+N25)*14</f>
        <v>19</v>
      </c>
      <c r="P25" s="276" t="s">
        <v>17</v>
      </c>
      <c r="Q25" s="122">
        <v>2</v>
      </c>
      <c r="S25" s="346" t="s">
        <v>262</v>
      </c>
      <c r="T25" s="114" t="s">
        <v>193</v>
      </c>
    </row>
    <row r="26" spans="1:20" s="112" customFormat="1" ht="12.75">
      <c r="A26" s="38">
        <v>12</v>
      </c>
      <c r="B26" s="305" t="s">
        <v>180</v>
      </c>
      <c r="C26" s="129" t="s">
        <v>136</v>
      </c>
      <c r="D26" s="55"/>
      <c r="E26" s="56"/>
      <c r="F26" s="56"/>
      <c r="G26" s="56"/>
      <c r="H26" s="240"/>
      <c r="I26" s="56"/>
      <c r="J26" s="57"/>
      <c r="K26" s="58">
        <v>2</v>
      </c>
      <c r="L26" s="56">
        <v>2</v>
      </c>
      <c r="M26" s="56"/>
      <c r="N26" s="56"/>
      <c r="O26" s="324">
        <f t="shared" si="1"/>
        <v>66</v>
      </c>
      <c r="P26" s="56" t="s">
        <v>17</v>
      </c>
      <c r="Q26" s="121">
        <v>5</v>
      </c>
      <c r="S26" s="346" t="s">
        <v>237</v>
      </c>
      <c r="T26" s="114" t="s">
        <v>193</v>
      </c>
    </row>
    <row r="27" spans="1:21" s="43" customFormat="1" ht="12.75">
      <c r="A27" s="67">
        <v>13</v>
      </c>
      <c r="B27" s="344" t="s">
        <v>206</v>
      </c>
      <c r="C27" s="130" t="s">
        <v>137</v>
      </c>
      <c r="D27" s="55"/>
      <c r="E27" s="56"/>
      <c r="F27" s="56"/>
      <c r="G27" s="56"/>
      <c r="H27" s="240"/>
      <c r="I27" s="56"/>
      <c r="J27" s="57"/>
      <c r="K27" s="58">
        <v>3</v>
      </c>
      <c r="L27" s="56"/>
      <c r="M27" s="56">
        <v>2</v>
      </c>
      <c r="N27" s="56"/>
      <c r="O27" s="324">
        <f t="shared" si="1"/>
        <v>77</v>
      </c>
      <c r="P27" s="56" t="s">
        <v>17</v>
      </c>
      <c r="Q27" s="60">
        <v>6</v>
      </c>
      <c r="S27" s="349" t="s">
        <v>241</v>
      </c>
      <c r="T27" s="114" t="s">
        <v>193</v>
      </c>
      <c r="U27" s="114" t="s">
        <v>389</v>
      </c>
    </row>
    <row r="28" spans="1:24" s="43" customFormat="1" ht="12.75">
      <c r="A28" s="38">
        <v>14</v>
      </c>
      <c r="B28" s="306" t="s">
        <v>181</v>
      </c>
      <c r="C28" s="130" t="s">
        <v>138</v>
      </c>
      <c r="D28" s="55"/>
      <c r="E28" s="56"/>
      <c r="F28" s="56"/>
      <c r="G28" s="56"/>
      <c r="H28" s="240"/>
      <c r="I28" s="56"/>
      <c r="J28" s="57"/>
      <c r="K28" s="58">
        <v>2</v>
      </c>
      <c r="L28" s="56">
        <v>1</v>
      </c>
      <c r="M28" s="56">
        <v>2</v>
      </c>
      <c r="N28" s="56"/>
      <c r="O28" s="324">
        <f t="shared" si="1"/>
        <v>77</v>
      </c>
      <c r="P28" s="56" t="s">
        <v>17</v>
      </c>
      <c r="Q28" s="122">
        <v>6</v>
      </c>
      <c r="S28" s="346" t="s">
        <v>337</v>
      </c>
      <c r="T28" s="114" t="s">
        <v>193</v>
      </c>
      <c r="V28" s="357"/>
      <c r="W28" s="357"/>
      <c r="X28" s="357"/>
    </row>
    <row r="29" spans="1:22" s="112" customFormat="1" ht="12.75">
      <c r="A29" s="67">
        <v>15</v>
      </c>
      <c r="B29" s="305" t="s">
        <v>182</v>
      </c>
      <c r="C29" s="129" t="s">
        <v>139</v>
      </c>
      <c r="D29" s="55"/>
      <c r="E29" s="56"/>
      <c r="F29" s="56"/>
      <c r="G29" s="56"/>
      <c r="H29" s="240"/>
      <c r="I29" s="56"/>
      <c r="J29" s="57"/>
      <c r="K29" s="58">
        <v>3</v>
      </c>
      <c r="L29" s="56">
        <v>1</v>
      </c>
      <c r="M29" s="56">
        <v>2</v>
      </c>
      <c r="N29" s="56"/>
      <c r="O29" s="324">
        <f t="shared" si="1"/>
        <v>63</v>
      </c>
      <c r="P29" s="56" t="s">
        <v>17</v>
      </c>
      <c r="Q29" s="122">
        <v>6</v>
      </c>
      <c r="S29" s="346"/>
      <c r="T29" s="114" t="s">
        <v>193</v>
      </c>
      <c r="U29" s="440" t="s">
        <v>390</v>
      </c>
      <c r="V29" s="425"/>
    </row>
    <row r="30" spans="1:21" s="43" customFormat="1" ht="13.5" thickBot="1">
      <c r="A30" s="38">
        <v>16</v>
      </c>
      <c r="B30" s="342" t="s">
        <v>232</v>
      </c>
      <c r="C30" s="130" t="s">
        <v>140</v>
      </c>
      <c r="D30" s="55"/>
      <c r="E30" s="56"/>
      <c r="F30" s="56"/>
      <c r="G30" s="56"/>
      <c r="H30" s="240"/>
      <c r="I30" s="56"/>
      <c r="J30" s="57"/>
      <c r="K30" s="58">
        <v>1</v>
      </c>
      <c r="L30" s="56">
        <v>1</v>
      </c>
      <c r="M30" s="56"/>
      <c r="N30" s="56"/>
      <c r="O30" s="324">
        <f t="shared" si="1"/>
        <v>19</v>
      </c>
      <c r="P30" s="56" t="s">
        <v>13</v>
      </c>
      <c r="Q30" s="60">
        <v>2</v>
      </c>
      <c r="S30" s="348"/>
      <c r="T30" s="114" t="s">
        <v>193</v>
      </c>
      <c r="U30" s="114" t="s">
        <v>391</v>
      </c>
    </row>
    <row r="31" spans="1:19" s="43" customFormat="1" ht="11.25" customHeight="1">
      <c r="A31" s="676" t="s">
        <v>338</v>
      </c>
      <c r="B31" s="677"/>
      <c r="C31" s="678"/>
      <c r="D31" s="384">
        <f>SUM(D15:D30)</f>
        <v>12</v>
      </c>
      <c r="E31" s="330">
        <f>SUM(E15:E30)</f>
        <v>8</v>
      </c>
      <c r="F31" s="330">
        <f>SUM(F15:F30)</f>
        <v>6</v>
      </c>
      <c r="G31" s="330"/>
      <c r="H31" s="689">
        <f>SUM(H15:H30)</f>
        <v>378</v>
      </c>
      <c r="I31" s="331" t="s">
        <v>99</v>
      </c>
      <c r="J31" s="674">
        <f>SUM(J15:J30)</f>
        <v>30</v>
      </c>
      <c r="K31" s="328">
        <f>SUM(K15:K30)</f>
        <v>12</v>
      </c>
      <c r="L31" s="329">
        <f>SUM(L15:L30)</f>
        <v>7</v>
      </c>
      <c r="M31" s="329">
        <f>SUM(M15:M30)</f>
        <v>7</v>
      </c>
      <c r="N31" s="330"/>
      <c r="O31" s="689">
        <f>SUM(O23:O30)</f>
        <v>330</v>
      </c>
      <c r="P31" s="331" t="s">
        <v>99</v>
      </c>
      <c r="Q31" s="674">
        <f>SUM(Q15:Q30)</f>
        <v>30</v>
      </c>
      <c r="S31" s="347"/>
    </row>
    <row r="32" spans="1:20" s="43" customFormat="1" ht="11.25" customHeight="1" thickBot="1">
      <c r="A32" s="683"/>
      <c r="B32" s="684"/>
      <c r="C32" s="685"/>
      <c r="D32" s="694">
        <f>SUM(D31:G31)</f>
        <v>26</v>
      </c>
      <c r="E32" s="694"/>
      <c r="F32" s="694"/>
      <c r="G32" s="695"/>
      <c r="H32" s="690"/>
      <c r="I32" s="362" t="s">
        <v>54</v>
      </c>
      <c r="J32" s="675"/>
      <c r="K32" s="725">
        <f>SUM(K31:N31)</f>
        <v>26</v>
      </c>
      <c r="L32" s="694"/>
      <c r="M32" s="694"/>
      <c r="N32" s="695"/>
      <c r="O32" s="696"/>
      <c r="P32" s="332" t="s">
        <v>54</v>
      </c>
      <c r="Q32" s="675"/>
      <c r="S32" s="346" t="s">
        <v>238</v>
      </c>
      <c r="T32" s="110"/>
    </row>
    <row r="33" spans="1:17" ht="12" customHeight="1">
      <c r="A33" s="49"/>
      <c r="B33" s="49"/>
      <c r="C33" s="2"/>
      <c r="D33" s="436"/>
      <c r="E33" s="436"/>
      <c r="F33" s="436"/>
      <c r="G33" s="436"/>
      <c r="H33" s="437"/>
      <c r="I33" s="436"/>
      <c r="J33" s="436"/>
      <c r="K33" s="436"/>
      <c r="L33" s="436"/>
      <c r="M33" s="436"/>
      <c r="N33" s="436"/>
      <c r="O33" s="436"/>
      <c r="P33" s="436"/>
      <c r="Q33" s="436"/>
    </row>
    <row r="34" spans="1:17" s="43" customFormat="1" ht="13.5" thickBot="1">
      <c r="A34" s="71"/>
      <c r="B34" s="72"/>
      <c r="C34" s="72"/>
      <c r="D34" s="435"/>
      <c r="E34" s="435"/>
      <c r="F34" s="435"/>
      <c r="G34" s="435"/>
      <c r="H34" s="438"/>
      <c r="I34" s="435"/>
      <c r="J34" s="439"/>
      <c r="K34" s="435"/>
      <c r="L34" s="435"/>
      <c r="M34" s="435"/>
      <c r="N34" s="435"/>
      <c r="O34" s="435"/>
      <c r="P34" s="435"/>
      <c r="Q34" s="439"/>
    </row>
    <row r="35" spans="1:17" ht="12.75" customHeight="1">
      <c r="A35" s="668" t="s">
        <v>58</v>
      </c>
      <c r="B35" s="669"/>
      <c r="C35" s="670"/>
      <c r="D35" s="140">
        <f>D31</f>
        <v>12</v>
      </c>
      <c r="E35" s="141">
        <f>E31</f>
        <v>8</v>
      </c>
      <c r="F35" s="141">
        <f>F31</f>
        <v>6</v>
      </c>
      <c r="G35" s="142"/>
      <c r="H35" s="717">
        <f>H31</f>
        <v>378</v>
      </c>
      <c r="I35" s="715" t="s">
        <v>59</v>
      </c>
      <c r="J35" s="704">
        <f>J31</f>
        <v>30</v>
      </c>
      <c r="K35" s="143">
        <f>K31</f>
        <v>12</v>
      </c>
      <c r="L35" s="141">
        <f>L31</f>
        <v>7</v>
      </c>
      <c r="M35" s="141">
        <f>M31</f>
        <v>7</v>
      </c>
      <c r="N35" s="141"/>
      <c r="O35" s="717">
        <f>O31</f>
        <v>330</v>
      </c>
      <c r="P35" s="715" t="s">
        <v>59</v>
      </c>
      <c r="Q35" s="704">
        <f>Q31</f>
        <v>30</v>
      </c>
    </row>
    <row r="36" spans="1:17" ht="13.5" thickBot="1">
      <c r="A36" s="671"/>
      <c r="B36" s="672"/>
      <c r="C36" s="673"/>
      <c r="D36" s="708">
        <f>D32</f>
        <v>26</v>
      </c>
      <c r="E36" s="709"/>
      <c r="F36" s="709"/>
      <c r="G36" s="710"/>
      <c r="H36" s="718"/>
      <c r="I36" s="716"/>
      <c r="J36" s="705"/>
      <c r="K36" s="709">
        <f>K32</f>
        <v>26</v>
      </c>
      <c r="L36" s="709"/>
      <c r="M36" s="709"/>
      <c r="N36" s="710"/>
      <c r="O36" s="718"/>
      <c r="P36" s="724"/>
      <c r="Q36" s="705"/>
    </row>
    <row r="37" spans="1:17" s="43" customFormat="1" ht="13.5" thickBot="1">
      <c r="A37" s="71"/>
      <c r="B37" s="72"/>
      <c r="C37" s="72"/>
      <c r="D37" s="73"/>
      <c r="E37" s="73"/>
      <c r="F37" s="73"/>
      <c r="G37" s="73"/>
      <c r="H37" s="241"/>
      <c r="I37" s="73"/>
      <c r="J37" s="73"/>
      <c r="K37" s="73"/>
      <c r="L37" s="73"/>
      <c r="M37" s="73"/>
      <c r="N37" s="73"/>
      <c r="O37" s="73"/>
      <c r="P37" s="73"/>
      <c r="Q37" s="73"/>
    </row>
    <row r="38" spans="1:17" ht="12.75" customHeight="1">
      <c r="A38" s="679" t="s">
        <v>22</v>
      </c>
      <c r="B38" s="686" t="s">
        <v>18</v>
      </c>
      <c r="C38" s="679" t="s">
        <v>367</v>
      </c>
      <c r="D38" s="691" t="s">
        <v>11</v>
      </c>
      <c r="E38" s="692"/>
      <c r="F38" s="692"/>
      <c r="G38" s="692"/>
      <c r="H38" s="692"/>
      <c r="I38" s="692"/>
      <c r="J38" s="693"/>
      <c r="K38" s="691" t="s">
        <v>12</v>
      </c>
      <c r="L38" s="692"/>
      <c r="M38" s="692"/>
      <c r="N38" s="692"/>
      <c r="O38" s="692"/>
      <c r="P38" s="692"/>
      <c r="Q38" s="693"/>
    </row>
    <row r="39" spans="1:17" s="43" customFormat="1" ht="12.75" customHeight="1">
      <c r="A39" s="680"/>
      <c r="B39" s="687"/>
      <c r="C39" s="680"/>
      <c r="D39" s="660" t="s">
        <v>13</v>
      </c>
      <c r="E39" s="703" t="s">
        <v>14</v>
      </c>
      <c r="F39" s="703" t="s">
        <v>15</v>
      </c>
      <c r="G39" s="703" t="s">
        <v>16</v>
      </c>
      <c r="H39" s="707" t="s">
        <v>53</v>
      </c>
      <c r="I39" s="666" t="s">
        <v>55</v>
      </c>
      <c r="J39" s="706" t="s">
        <v>56</v>
      </c>
      <c r="K39" s="660" t="s">
        <v>13</v>
      </c>
      <c r="L39" s="703" t="s">
        <v>14</v>
      </c>
      <c r="M39" s="703" t="s">
        <v>15</v>
      </c>
      <c r="N39" s="703" t="s">
        <v>16</v>
      </c>
      <c r="O39" s="722" t="s">
        <v>53</v>
      </c>
      <c r="P39" s="666" t="s">
        <v>55</v>
      </c>
      <c r="Q39" s="706" t="s">
        <v>56</v>
      </c>
    </row>
    <row r="40" spans="1:17" s="43" customFormat="1" ht="13.5" thickBot="1">
      <c r="A40" s="681"/>
      <c r="B40" s="688"/>
      <c r="C40" s="681"/>
      <c r="D40" s="661"/>
      <c r="E40" s="667"/>
      <c r="F40" s="667"/>
      <c r="G40" s="667"/>
      <c r="H40" s="663"/>
      <c r="I40" s="667"/>
      <c r="J40" s="665"/>
      <c r="K40" s="661"/>
      <c r="L40" s="667"/>
      <c r="M40" s="667"/>
      <c r="N40" s="667"/>
      <c r="O40" s="702"/>
      <c r="P40" s="667"/>
      <c r="Q40" s="665"/>
    </row>
    <row r="41" spans="1:20" s="43" customFormat="1" ht="12.75">
      <c r="A41" s="137">
        <v>17</v>
      </c>
      <c r="B41" s="308" t="s">
        <v>183</v>
      </c>
      <c r="C41" s="133" t="s">
        <v>141</v>
      </c>
      <c r="D41" s="74">
        <v>2</v>
      </c>
      <c r="E41" s="13">
        <v>2</v>
      </c>
      <c r="F41" s="13"/>
      <c r="G41" s="13"/>
      <c r="H41" s="252">
        <f>(J41*25)-3-(D41+E41+F41+G41)*14</f>
        <v>41</v>
      </c>
      <c r="I41" s="13" t="s">
        <v>13</v>
      </c>
      <c r="J41" s="75">
        <v>4</v>
      </c>
      <c r="K41" s="76"/>
      <c r="L41" s="77"/>
      <c r="M41" s="77"/>
      <c r="N41" s="77"/>
      <c r="O41" s="118"/>
      <c r="P41" s="77"/>
      <c r="Q41" s="42"/>
      <c r="T41" s="114" t="s">
        <v>193</v>
      </c>
    </row>
    <row r="42" spans="1:20" s="43" customFormat="1" ht="12.75">
      <c r="A42" s="137">
        <v>18</v>
      </c>
      <c r="B42" s="284" t="s">
        <v>218</v>
      </c>
      <c r="C42" s="130" t="s">
        <v>142</v>
      </c>
      <c r="D42" s="74"/>
      <c r="E42" s="13">
        <v>1</v>
      </c>
      <c r="F42" s="13"/>
      <c r="G42" s="13"/>
      <c r="H42" s="252"/>
      <c r="I42" s="13" t="s">
        <v>96</v>
      </c>
      <c r="J42" s="75">
        <v>1</v>
      </c>
      <c r="K42" s="76"/>
      <c r="L42" s="77"/>
      <c r="M42" s="77"/>
      <c r="N42" s="77"/>
      <c r="O42" s="78"/>
      <c r="P42" s="77"/>
      <c r="Q42" s="42"/>
      <c r="T42" s="114" t="s">
        <v>193</v>
      </c>
    </row>
    <row r="43" spans="1:20" s="43" customFormat="1" ht="12.75">
      <c r="A43" s="137">
        <v>19</v>
      </c>
      <c r="B43" s="645" t="s">
        <v>664</v>
      </c>
      <c r="C43" s="133" t="s">
        <v>143</v>
      </c>
      <c r="D43" s="74"/>
      <c r="E43" s="13">
        <v>2</v>
      </c>
      <c r="F43" s="13"/>
      <c r="G43" s="13"/>
      <c r="H43" s="252">
        <f>((Q43*25)-2-(D43+E43+F43+G43)*28)/2</f>
        <v>21</v>
      </c>
      <c r="I43" s="13"/>
      <c r="J43" s="75"/>
      <c r="K43" s="76"/>
      <c r="L43" s="77">
        <v>2</v>
      </c>
      <c r="M43" s="77"/>
      <c r="N43" s="77"/>
      <c r="O43" s="252">
        <f>H43</f>
        <v>21</v>
      </c>
      <c r="P43" s="77" t="s">
        <v>13</v>
      </c>
      <c r="Q43" s="210">
        <v>4</v>
      </c>
      <c r="T43" s="114" t="s">
        <v>193</v>
      </c>
    </row>
    <row r="44" spans="1:20" s="43" customFormat="1" ht="13.5" thickBot="1">
      <c r="A44" s="228">
        <v>20</v>
      </c>
      <c r="B44" s="309" t="s">
        <v>219</v>
      </c>
      <c r="C44" s="209" t="s">
        <v>144</v>
      </c>
      <c r="D44" s="37"/>
      <c r="E44" s="30"/>
      <c r="F44" s="30"/>
      <c r="G44" s="30"/>
      <c r="H44" s="217"/>
      <c r="I44" s="20"/>
      <c r="J44" s="21"/>
      <c r="K44" s="212"/>
      <c r="L44" s="211">
        <v>1</v>
      </c>
      <c r="M44" s="211"/>
      <c r="N44" s="211"/>
      <c r="O44" s="217"/>
      <c r="P44" s="211" t="s">
        <v>96</v>
      </c>
      <c r="Q44" s="213">
        <v>1</v>
      </c>
      <c r="T44" s="114" t="s">
        <v>193</v>
      </c>
    </row>
    <row r="45" spans="1:17" s="43" customFormat="1" ht="12.75">
      <c r="A45" s="654" t="s">
        <v>38</v>
      </c>
      <c r="B45" s="655"/>
      <c r="C45" s="656"/>
      <c r="D45" s="28">
        <f>SUM(D41:D44)</f>
        <v>2</v>
      </c>
      <c r="E45" s="29">
        <f>SUM(E41:E44)</f>
        <v>5</v>
      </c>
      <c r="F45" s="29"/>
      <c r="G45" s="29"/>
      <c r="H45" s="711">
        <f>SUM(H41:H44)</f>
        <v>62</v>
      </c>
      <c r="I45" s="719" t="s">
        <v>52</v>
      </c>
      <c r="J45" s="713">
        <f>SUM(J41:J44)</f>
        <v>5</v>
      </c>
      <c r="K45" s="28"/>
      <c r="L45" s="29">
        <f>SUM(L41:L44)</f>
        <v>3</v>
      </c>
      <c r="M45" s="29"/>
      <c r="N45" s="29"/>
      <c r="O45" s="711">
        <f>SUM(O43:O44)</f>
        <v>21</v>
      </c>
      <c r="P45" s="719" t="s">
        <v>107</v>
      </c>
      <c r="Q45" s="713">
        <f>SUM(Q41:Q44)</f>
        <v>5</v>
      </c>
    </row>
    <row r="46" spans="1:17" s="43" customFormat="1" ht="13.5" thickBot="1">
      <c r="A46" s="683"/>
      <c r="B46" s="684"/>
      <c r="C46" s="685"/>
      <c r="D46" s="657">
        <f>SUM(D45:G45)</f>
        <v>7</v>
      </c>
      <c r="E46" s="658"/>
      <c r="F46" s="658"/>
      <c r="G46" s="659"/>
      <c r="H46" s="712"/>
      <c r="I46" s="720"/>
      <c r="J46" s="714"/>
      <c r="K46" s="657">
        <f>SUM(K45:N45)</f>
        <v>3</v>
      </c>
      <c r="L46" s="658"/>
      <c r="M46" s="658"/>
      <c r="N46" s="659"/>
      <c r="O46" s="721"/>
      <c r="P46" s="720"/>
      <c r="Q46" s="714"/>
    </row>
    <row r="47" spans="1:17" ht="12.75">
      <c r="A47" s="49" t="s">
        <v>44</v>
      </c>
      <c r="B47" s="79"/>
      <c r="C47" s="62"/>
      <c r="D47" s="61"/>
      <c r="E47" s="61"/>
      <c r="F47" s="61"/>
      <c r="G47" s="61"/>
      <c r="H47" s="242"/>
      <c r="I47" s="61"/>
      <c r="J47" s="61"/>
      <c r="K47" s="61"/>
      <c r="L47" s="61"/>
      <c r="M47" s="61"/>
      <c r="N47" s="61"/>
      <c r="O47" s="61"/>
      <c r="P47" s="61"/>
      <c r="Q47" s="61"/>
    </row>
    <row r="48" spans="1:17" ht="14.25" customHeight="1">
      <c r="A48" s="102" t="s">
        <v>372</v>
      </c>
      <c r="B48" s="102"/>
      <c r="C48" s="62"/>
      <c r="D48" s="114"/>
      <c r="E48" s="114"/>
      <c r="F48" s="114"/>
      <c r="G48" s="114"/>
      <c r="H48" s="243"/>
      <c r="I48" s="114"/>
      <c r="J48" s="114"/>
      <c r="K48" s="114"/>
      <c r="L48" s="114"/>
      <c r="M48" s="114"/>
      <c r="N48" s="114"/>
      <c r="O48" s="114"/>
      <c r="P48" s="114"/>
      <c r="Q48" s="114"/>
    </row>
    <row r="49" spans="1:17" ht="13.5" customHeight="1">
      <c r="A49" s="682" t="s">
        <v>355</v>
      </c>
      <c r="B49" s="682"/>
      <c r="C49" s="682"/>
      <c r="D49" s="682"/>
      <c r="E49" s="682"/>
      <c r="F49" s="682"/>
      <c r="G49" s="682"/>
      <c r="H49" s="682"/>
      <c r="I49" s="682"/>
      <c r="J49" s="682"/>
      <c r="K49" s="682"/>
      <c r="L49" s="682"/>
      <c r="M49" s="682"/>
      <c r="N49" s="682"/>
      <c r="O49" s="682"/>
      <c r="P49" s="682"/>
      <c r="Q49" s="682"/>
    </row>
    <row r="51" spans="1:13" ht="12.75">
      <c r="A51" s="299" t="s">
        <v>125</v>
      </c>
      <c r="B51" s="299"/>
      <c r="C51" s="299"/>
      <c r="D51" s="299"/>
      <c r="E51" s="299"/>
      <c r="F51" s="299"/>
      <c r="G51" s="299"/>
      <c r="H51" s="299"/>
      <c r="I51" s="299"/>
      <c r="J51" s="299"/>
      <c r="K51" s="299"/>
      <c r="L51" s="299"/>
      <c r="M51" s="299"/>
    </row>
    <row r="52" spans="1:13" ht="12.75">
      <c r="A52" s="299" t="s">
        <v>636</v>
      </c>
      <c r="B52" s="299"/>
      <c r="C52" s="299"/>
      <c r="D52" s="299"/>
      <c r="E52" s="299"/>
      <c r="F52" s="299"/>
      <c r="G52" s="299"/>
      <c r="H52" s="299"/>
      <c r="I52" s="299"/>
      <c r="J52" s="299"/>
      <c r="K52" s="299"/>
      <c r="L52" s="299"/>
      <c r="M52" s="299"/>
    </row>
  </sheetData>
  <sheetProtection/>
  <mergeCells count="69">
    <mergeCell ref="V12:X12"/>
    <mergeCell ref="Q39:Q40"/>
    <mergeCell ref="P45:P46"/>
    <mergeCell ref="P13:P14"/>
    <mergeCell ref="Q31:Q32"/>
    <mergeCell ref="Q13:Q14"/>
    <mergeCell ref="P35:P36"/>
    <mergeCell ref="K12:Q12"/>
    <mergeCell ref="K32:N32"/>
    <mergeCell ref="O35:O36"/>
    <mergeCell ref="I45:I46"/>
    <mergeCell ref="Q35:Q36"/>
    <mergeCell ref="O45:O46"/>
    <mergeCell ref="K38:Q38"/>
    <mergeCell ref="Q45:Q46"/>
    <mergeCell ref="P39:P40"/>
    <mergeCell ref="K36:N36"/>
    <mergeCell ref="K39:K40"/>
    <mergeCell ref="O39:O40"/>
    <mergeCell ref="H45:H46"/>
    <mergeCell ref="J45:J46"/>
    <mergeCell ref="I35:I36"/>
    <mergeCell ref="K46:N46"/>
    <mergeCell ref="N39:N40"/>
    <mergeCell ref="L39:L40"/>
    <mergeCell ref="H35:H36"/>
    <mergeCell ref="D38:J38"/>
    <mergeCell ref="I39:I40"/>
    <mergeCell ref="G39:G40"/>
    <mergeCell ref="G13:G14"/>
    <mergeCell ref="K13:K14"/>
    <mergeCell ref="O13:O14"/>
    <mergeCell ref="E39:E40"/>
    <mergeCell ref="F39:F40"/>
    <mergeCell ref="J35:J36"/>
    <mergeCell ref="J39:J40"/>
    <mergeCell ref="H39:H40"/>
    <mergeCell ref="D36:G36"/>
    <mergeCell ref="M39:M40"/>
    <mergeCell ref="D12:J12"/>
    <mergeCell ref="A32:C32"/>
    <mergeCell ref="D32:G32"/>
    <mergeCell ref="L13:L14"/>
    <mergeCell ref="O31:O32"/>
    <mergeCell ref="D1:Q1"/>
    <mergeCell ref="B4:Q4"/>
    <mergeCell ref="B12:B14"/>
    <mergeCell ref="D13:D14"/>
    <mergeCell ref="F13:F14"/>
    <mergeCell ref="A49:Q49"/>
    <mergeCell ref="A46:C46"/>
    <mergeCell ref="A38:A40"/>
    <mergeCell ref="B38:B40"/>
    <mergeCell ref="C38:C40"/>
    <mergeCell ref="N13:N14"/>
    <mergeCell ref="M13:M14"/>
    <mergeCell ref="I13:I14"/>
    <mergeCell ref="C12:C13"/>
    <mergeCell ref="H31:H32"/>
    <mergeCell ref="A45:C45"/>
    <mergeCell ref="D46:G46"/>
    <mergeCell ref="D39:D40"/>
    <mergeCell ref="H13:H14"/>
    <mergeCell ref="J13:J14"/>
    <mergeCell ref="E13:E14"/>
    <mergeCell ref="A35:C36"/>
    <mergeCell ref="J31:J32"/>
    <mergeCell ref="A31:C31"/>
    <mergeCell ref="A12:A14"/>
  </mergeCells>
  <printOptions/>
  <pageMargins left="0.9055118110236221" right="0.4724409448818898" top="0.31496062992125984" bottom="0.6692913385826772" header="0" footer="0"/>
  <pageSetup horizontalDpi="600" verticalDpi="600" orientation="portrait" paperSize="9" scale="88" r:id="rId1"/>
  <headerFooter alignWithMargins="0">
    <oddFooter>&amp;R2/7</oddFooter>
  </headerFooter>
</worksheet>
</file>

<file path=xl/worksheets/sheet3.xml><?xml version="1.0" encoding="utf-8"?>
<worksheet xmlns="http://schemas.openxmlformats.org/spreadsheetml/2006/main" xmlns:r="http://schemas.openxmlformats.org/officeDocument/2006/relationships">
  <dimension ref="A1:BC60"/>
  <sheetViews>
    <sheetView zoomScalePageLayoutView="0" workbookViewId="0" topLeftCell="A25">
      <selection activeCell="Y42" sqref="Y42"/>
    </sheetView>
  </sheetViews>
  <sheetFormatPr defaultColWidth="9.140625" defaultRowHeight="12.75"/>
  <cols>
    <col min="1" max="1" width="3.28125" style="110" customWidth="1"/>
    <col min="2" max="2" width="34.28125" style="110" customWidth="1"/>
    <col min="3" max="3" width="11.00390625" style="113" customWidth="1"/>
    <col min="4" max="5" width="2.7109375" style="110" customWidth="1"/>
    <col min="6" max="7" width="1.8515625" style="110" customWidth="1"/>
    <col min="8" max="8" width="4.421875" style="110" customWidth="1"/>
    <col min="9" max="9" width="2.8515625" style="110" customWidth="1"/>
    <col min="10" max="10" width="3.8515625" style="110" customWidth="1"/>
    <col min="11" max="11" width="2.7109375" style="110" customWidth="1"/>
    <col min="12" max="12" width="2.00390625" style="110" customWidth="1"/>
    <col min="13" max="13" width="2.421875" style="110" customWidth="1"/>
    <col min="14" max="14" width="1.8515625" style="110" customWidth="1"/>
    <col min="15" max="15" width="4.7109375" style="110" customWidth="1"/>
    <col min="16" max="16" width="3.140625" style="110" customWidth="1"/>
    <col min="17" max="17" width="3.8515625" style="110" customWidth="1"/>
    <col min="18" max="18" width="5.7109375" style="110" customWidth="1"/>
    <col min="19" max="19" width="26.28125" style="110" hidden="1" customWidth="1"/>
    <col min="20" max="20" width="12.00390625" style="110" customWidth="1"/>
    <col min="21" max="21" width="18.57421875" style="110" customWidth="1"/>
    <col min="22" max="16384" width="9.140625" style="110" customWidth="1"/>
  </cols>
  <sheetData>
    <row r="1" spans="1:38" s="99" customFormat="1" ht="14.25" customHeight="1">
      <c r="A1" s="96" t="s">
        <v>50</v>
      </c>
      <c r="C1" s="100"/>
      <c r="D1" s="758"/>
      <c r="E1" s="758"/>
      <c r="F1" s="758"/>
      <c r="G1" s="758"/>
      <c r="H1" s="758"/>
      <c r="I1" s="758"/>
      <c r="J1" s="758"/>
      <c r="K1" s="758"/>
      <c r="L1" s="758"/>
      <c r="M1" s="758"/>
      <c r="N1" s="758"/>
      <c r="O1" s="758"/>
      <c r="P1" s="758"/>
      <c r="Q1" s="758"/>
      <c r="R1" s="96"/>
      <c r="S1" s="96"/>
      <c r="T1" s="96"/>
      <c r="U1" s="96"/>
      <c r="V1" s="96"/>
      <c r="W1" s="96"/>
      <c r="X1" s="96"/>
      <c r="Y1" s="96"/>
      <c r="Z1" s="96"/>
      <c r="AA1" s="96"/>
      <c r="AB1" s="96"/>
      <c r="AC1" s="96"/>
      <c r="AD1" s="96"/>
      <c r="AE1" s="96"/>
      <c r="AF1" s="96"/>
      <c r="AG1" s="96"/>
      <c r="AH1" s="96"/>
      <c r="AI1" s="96"/>
      <c r="AJ1" s="96"/>
      <c r="AK1" s="96"/>
      <c r="AL1" s="96"/>
    </row>
    <row r="2" spans="1:38" s="99" customFormat="1" ht="10.5" customHeight="1">
      <c r="A2" s="96" t="s">
        <v>49</v>
      </c>
      <c r="C2" s="100"/>
      <c r="J2" s="8"/>
      <c r="K2" s="97"/>
      <c r="L2" s="97"/>
      <c r="Q2" s="7"/>
      <c r="R2" s="97"/>
      <c r="S2" s="96"/>
      <c r="T2" s="96"/>
      <c r="U2" s="96"/>
      <c r="V2" s="96"/>
      <c r="W2" s="96"/>
      <c r="X2" s="96"/>
      <c r="Y2" s="96"/>
      <c r="Z2" s="96"/>
      <c r="AA2" s="96"/>
      <c r="AB2" s="96"/>
      <c r="AC2" s="96"/>
      <c r="AD2" s="96"/>
      <c r="AE2" s="96"/>
      <c r="AF2" s="96"/>
      <c r="AG2" s="96"/>
      <c r="AH2" s="96"/>
      <c r="AI2" s="96"/>
      <c r="AJ2" s="96"/>
      <c r="AK2" s="96"/>
      <c r="AL2" s="96"/>
    </row>
    <row r="3" spans="3:38" s="99" customFormat="1" ht="12.75" customHeight="1">
      <c r="C3" s="100"/>
      <c r="Q3" s="7"/>
      <c r="R3" s="97"/>
      <c r="S3" s="96"/>
      <c r="T3" s="96"/>
      <c r="U3" s="96"/>
      <c r="V3" s="96"/>
      <c r="W3" s="96"/>
      <c r="X3" s="96"/>
      <c r="Y3" s="96"/>
      <c r="Z3" s="96"/>
      <c r="AA3" s="96"/>
      <c r="AC3" s="96"/>
      <c r="AD3" s="96"/>
      <c r="AE3" s="96"/>
      <c r="AF3" s="96"/>
      <c r="AG3" s="96"/>
      <c r="AH3" s="96"/>
      <c r="AI3" s="96"/>
      <c r="AJ3" s="96"/>
      <c r="AK3" s="96"/>
      <c r="AL3" s="96"/>
    </row>
    <row r="4" spans="2:18" s="99" customFormat="1" ht="12.75" customHeight="1">
      <c r="B4" s="698" t="s">
        <v>42</v>
      </c>
      <c r="C4" s="698"/>
      <c r="D4" s="698"/>
      <c r="E4" s="698"/>
      <c r="F4" s="698"/>
      <c r="G4" s="698"/>
      <c r="H4" s="698"/>
      <c r="I4" s="698"/>
      <c r="J4" s="698"/>
      <c r="K4" s="698"/>
      <c r="L4" s="698"/>
      <c r="M4" s="698"/>
      <c r="N4" s="698"/>
      <c r="O4" s="698"/>
      <c r="P4" s="698"/>
      <c r="Q4" s="698"/>
      <c r="R4" s="4"/>
    </row>
    <row r="5" spans="3:18" s="99" customFormat="1" ht="9.75">
      <c r="C5" s="100"/>
      <c r="Q5" s="7"/>
      <c r="R5" s="4"/>
    </row>
    <row r="6" spans="1:18" s="99" customFormat="1" ht="9.75">
      <c r="A6" s="99" t="s">
        <v>43</v>
      </c>
      <c r="C6" s="100"/>
      <c r="R6" s="2"/>
    </row>
    <row r="7" spans="1:38" s="99" customFormat="1" ht="9.75">
      <c r="A7" s="99" t="s">
        <v>116</v>
      </c>
      <c r="C7" s="100"/>
      <c r="Q7" s="8"/>
      <c r="AC7" s="8"/>
      <c r="AD7" s="8"/>
      <c r="AE7" s="8"/>
      <c r="AF7" s="8"/>
      <c r="AG7" s="8"/>
      <c r="AH7" s="8"/>
      <c r="AI7" s="8"/>
      <c r="AJ7" s="8"/>
      <c r="AK7" s="8"/>
      <c r="AL7" s="8"/>
    </row>
    <row r="8" spans="1:38" s="99" customFormat="1" ht="9.75">
      <c r="A8" s="49" t="s">
        <v>357</v>
      </c>
      <c r="C8" s="100"/>
      <c r="Q8" s="8"/>
      <c r="AC8" s="8"/>
      <c r="AD8" s="8"/>
      <c r="AE8" s="8"/>
      <c r="AF8" s="8"/>
      <c r="AG8" s="8"/>
      <c r="AH8" s="8"/>
      <c r="AI8" s="8"/>
      <c r="AJ8" s="8"/>
      <c r="AK8" s="8"/>
      <c r="AL8" s="8"/>
    </row>
    <row r="9" spans="1:18" s="99" customFormat="1" ht="9.75">
      <c r="A9" s="99" t="s">
        <v>34</v>
      </c>
      <c r="C9" s="100"/>
      <c r="D9" s="8"/>
      <c r="E9" s="8"/>
      <c r="F9" s="8"/>
      <c r="G9" s="8"/>
      <c r="H9" s="8"/>
      <c r="I9" s="8"/>
      <c r="J9" s="8"/>
      <c r="K9" s="8"/>
      <c r="L9" s="8"/>
      <c r="M9" s="8"/>
      <c r="N9" s="8"/>
      <c r="O9" s="8"/>
      <c r="P9" s="8"/>
      <c r="Q9" s="8"/>
      <c r="R9" s="4"/>
    </row>
    <row r="10" spans="1:20" s="99" customFormat="1" ht="9.75">
      <c r="A10" s="101" t="s">
        <v>627</v>
      </c>
      <c r="B10" s="101"/>
      <c r="C10" s="101"/>
      <c r="D10" s="101"/>
      <c r="E10" s="101"/>
      <c r="F10" s="101"/>
      <c r="G10" s="101"/>
      <c r="H10" s="101"/>
      <c r="I10" s="101"/>
      <c r="J10" s="101"/>
      <c r="K10" s="101"/>
      <c r="L10" s="101"/>
      <c r="M10" s="101"/>
      <c r="N10" s="101"/>
      <c r="O10" s="101"/>
      <c r="P10" s="101"/>
      <c r="Q10" s="101"/>
      <c r="R10" s="101"/>
      <c r="S10" s="101"/>
      <c r="T10" s="101"/>
    </row>
    <row r="11" spans="1:17" ht="21" customHeight="1" thickBot="1">
      <c r="A11" s="63" t="s">
        <v>19</v>
      </c>
      <c r="B11" s="64"/>
      <c r="C11" s="64"/>
      <c r="D11" s="64"/>
      <c r="E11" s="64"/>
      <c r="F11" s="64"/>
      <c r="G11" s="64"/>
      <c r="H11" s="64"/>
      <c r="I11" s="64"/>
      <c r="J11" s="64"/>
      <c r="K11" s="64"/>
      <c r="L11" s="64"/>
      <c r="M11" s="64"/>
      <c r="N11" s="64"/>
      <c r="O11" s="64"/>
      <c r="P11" s="64"/>
      <c r="Q11" s="64"/>
    </row>
    <row r="12" spans="1:24" ht="12.75" customHeight="1">
      <c r="A12" s="679" t="s">
        <v>22</v>
      </c>
      <c r="B12" s="699" t="s">
        <v>359</v>
      </c>
      <c r="C12" s="679" t="s">
        <v>367</v>
      </c>
      <c r="D12" s="691" t="s">
        <v>223</v>
      </c>
      <c r="E12" s="692"/>
      <c r="F12" s="692"/>
      <c r="G12" s="692"/>
      <c r="H12" s="692"/>
      <c r="I12" s="692"/>
      <c r="J12" s="693"/>
      <c r="K12" s="691" t="s">
        <v>224</v>
      </c>
      <c r="L12" s="692"/>
      <c r="M12" s="692"/>
      <c r="N12" s="692"/>
      <c r="O12" s="692"/>
      <c r="P12" s="692"/>
      <c r="Q12" s="693"/>
      <c r="T12" s="322" t="s">
        <v>190</v>
      </c>
      <c r="V12" s="723" t="s">
        <v>194</v>
      </c>
      <c r="W12" s="723"/>
      <c r="X12" s="723"/>
    </row>
    <row r="13" spans="1:24" s="43" customFormat="1" ht="12.75" customHeight="1">
      <c r="A13" s="680"/>
      <c r="B13" s="687"/>
      <c r="C13" s="680"/>
      <c r="D13" s="660" t="s">
        <v>13</v>
      </c>
      <c r="E13" s="703" t="s">
        <v>14</v>
      </c>
      <c r="F13" s="703" t="s">
        <v>15</v>
      </c>
      <c r="G13" s="703" t="s">
        <v>16</v>
      </c>
      <c r="H13" s="722" t="s">
        <v>53</v>
      </c>
      <c r="I13" s="666" t="s">
        <v>55</v>
      </c>
      <c r="J13" s="706" t="s">
        <v>56</v>
      </c>
      <c r="K13" s="660" t="s">
        <v>13</v>
      </c>
      <c r="L13" s="703" t="s">
        <v>14</v>
      </c>
      <c r="M13" s="703" t="s">
        <v>15</v>
      </c>
      <c r="N13" s="703" t="s">
        <v>16</v>
      </c>
      <c r="O13" s="722" t="s">
        <v>53</v>
      </c>
      <c r="P13" s="666" t="s">
        <v>55</v>
      </c>
      <c r="Q13" s="706" t="s">
        <v>56</v>
      </c>
      <c r="V13" s="322" t="s">
        <v>197</v>
      </c>
      <c r="W13" s="322" t="s">
        <v>198</v>
      </c>
      <c r="X13" s="322" t="s">
        <v>87</v>
      </c>
    </row>
    <row r="14" spans="1:24" s="43" customFormat="1" ht="13.5" thickBot="1">
      <c r="A14" s="681"/>
      <c r="B14" s="688"/>
      <c r="C14" s="65" t="s">
        <v>205</v>
      </c>
      <c r="D14" s="661"/>
      <c r="E14" s="667"/>
      <c r="F14" s="667"/>
      <c r="G14" s="667"/>
      <c r="H14" s="702"/>
      <c r="I14" s="667"/>
      <c r="J14" s="665"/>
      <c r="K14" s="661"/>
      <c r="L14" s="667"/>
      <c r="M14" s="667"/>
      <c r="N14" s="667"/>
      <c r="O14" s="702"/>
      <c r="P14" s="667"/>
      <c r="Q14" s="665"/>
      <c r="V14" s="321">
        <f>H42</f>
        <v>378</v>
      </c>
      <c r="W14" s="321">
        <f>O42</f>
        <v>230</v>
      </c>
      <c r="X14" s="320">
        <f>V14+W14</f>
        <v>608</v>
      </c>
    </row>
    <row r="15" spans="1:21" s="112" customFormat="1" ht="21">
      <c r="A15" s="81">
        <v>1</v>
      </c>
      <c r="B15" s="647" t="s">
        <v>665</v>
      </c>
      <c r="C15" s="131" t="s">
        <v>146</v>
      </c>
      <c r="D15" s="82">
        <v>2</v>
      </c>
      <c r="E15" s="83"/>
      <c r="F15" s="83">
        <v>2</v>
      </c>
      <c r="G15" s="83"/>
      <c r="H15" s="324">
        <f aca="true" t="shared" si="0" ref="H15:H20">(J15*25)-3-(D15+E15+F15+G15)*14</f>
        <v>66</v>
      </c>
      <c r="I15" s="83" t="s">
        <v>17</v>
      </c>
      <c r="J15" s="84">
        <v>5</v>
      </c>
      <c r="K15" s="85"/>
      <c r="L15" s="86"/>
      <c r="M15" s="86"/>
      <c r="N15" s="86"/>
      <c r="O15" s="86"/>
      <c r="P15" s="86"/>
      <c r="Q15" s="87"/>
      <c r="S15" s="423"/>
      <c r="T15" s="43" t="s">
        <v>192</v>
      </c>
      <c r="U15" s="114" t="s">
        <v>394</v>
      </c>
    </row>
    <row r="16" spans="1:21" s="43" customFormat="1" ht="12.75">
      <c r="A16" s="81">
        <v>2</v>
      </c>
      <c r="B16" s="310" t="s">
        <v>184</v>
      </c>
      <c r="C16" s="126" t="s">
        <v>147</v>
      </c>
      <c r="D16" s="82">
        <v>3</v>
      </c>
      <c r="E16" s="83">
        <v>1</v>
      </c>
      <c r="F16" s="83">
        <v>2</v>
      </c>
      <c r="G16" s="83"/>
      <c r="H16" s="324">
        <f t="shared" si="0"/>
        <v>63</v>
      </c>
      <c r="I16" s="83" t="s">
        <v>17</v>
      </c>
      <c r="J16" s="84">
        <v>6</v>
      </c>
      <c r="K16" s="82"/>
      <c r="L16" s="83"/>
      <c r="M16" s="83"/>
      <c r="N16" s="83"/>
      <c r="O16" s="83"/>
      <c r="P16" s="83"/>
      <c r="Q16" s="84"/>
      <c r="T16" s="43" t="s">
        <v>192</v>
      </c>
      <c r="U16" s="114" t="s">
        <v>411</v>
      </c>
    </row>
    <row r="17" spans="1:21" s="112" customFormat="1" ht="12.75">
      <c r="A17" s="81">
        <v>3</v>
      </c>
      <c r="B17" s="561" t="s">
        <v>629</v>
      </c>
      <c r="C17" s="562" t="s">
        <v>630</v>
      </c>
      <c r="D17" s="55">
        <v>2</v>
      </c>
      <c r="E17" s="56"/>
      <c r="F17" s="56">
        <v>2</v>
      </c>
      <c r="G17" s="56"/>
      <c r="H17" s="324">
        <f t="shared" si="0"/>
        <v>66</v>
      </c>
      <c r="I17" s="56" t="s">
        <v>17</v>
      </c>
      <c r="J17" s="57">
        <v>5</v>
      </c>
      <c r="K17" s="82"/>
      <c r="L17" s="83"/>
      <c r="M17" s="83"/>
      <c r="N17" s="83"/>
      <c r="O17" s="83"/>
      <c r="P17" s="83"/>
      <c r="Q17" s="84"/>
      <c r="S17" s="350" t="s">
        <v>265</v>
      </c>
      <c r="T17" s="43" t="s">
        <v>192</v>
      </c>
      <c r="U17" s="440" t="s">
        <v>392</v>
      </c>
    </row>
    <row r="18" spans="1:20" s="43" customFormat="1" ht="12.75">
      <c r="A18" s="81">
        <v>4</v>
      </c>
      <c r="B18" s="311" t="s">
        <v>229</v>
      </c>
      <c r="C18" s="132" t="s">
        <v>148</v>
      </c>
      <c r="D18" s="275">
        <v>2</v>
      </c>
      <c r="E18" s="276"/>
      <c r="F18" s="276">
        <v>1</v>
      </c>
      <c r="G18" s="276"/>
      <c r="H18" s="324">
        <f t="shared" si="0"/>
        <v>55</v>
      </c>
      <c r="I18" s="276" t="s">
        <v>17</v>
      </c>
      <c r="J18" s="57">
        <v>4</v>
      </c>
      <c r="K18" s="82"/>
      <c r="L18" s="83"/>
      <c r="M18" s="83"/>
      <c r="N18" s="83"/>
      <c r="O18" s="83"/>
      <c r="P18" s="83"/>
      <c r="Q18" s="84"/>
      <c r="T18" s="43" t="s">
        <v>192</v>
      </c>
    </row>
    <row r="19" spans="1:17" s="43" customFormat="1" ht="12.75">
      <c r="A19" s="81">
        <v>5</v>
      </c>
      <c r="B19" s="310" t="s">
        <v>35</v>
      </c>
      <c r="C19" s="132" t="s">
        <v>149</v>
      </c>
      <c r="D19" s="55">
        <v>2</v>
      </c>
      <c r="E19" s="56">
        <v>1</v>
      </c>
      <c r="F19" s="56">
        <v>1</v>
      </c>
      <c r="G19" s="56"/>
      <c r="H19" s="324">
        <f t="shared" si="0"/>
        <v>66</v>
      </c>
      <c r="I19" s="56" t="s">
        <v>17</v>
      </c>
      <c r="J19" s="57">
        <v>5</v>
      </c>
      <c r="K19" s="82"/>
      <c r="L19" s="83"/>
      <c r="M19" s="83"/>
      <c r="N19" s="83"/>
      <c r="O19" s="83"/>
      <c r="P19" s="83"/>
      <c r="Q19" s="84"/>
    </row>
    <row r="20" spans="1:22" s="43" customFormat="1" ht="12.75">
      <c r="A20" s="81">
        <v>6</v>
      </c>
      <c r="B20" s="311" t="s">
        <v>207</v>
      </c>
      <c r="C20" s="126" t="s">
        <v>150</v>
      </c>
      <c r="D20" s="55">
        <v>2</v>
      </c>
      <c r="E20" s="56"/>
      <c r="F20" s="56"/>
      <c r="G20" s="56"/>
      <c r="H20" s="381">
        <f t="shared" si="0"/>
        <v>44</v>
      </c>
      <c r="I20" s="56" t="s">
        <v>13</v>
      </c>
      <c r="J20" s="57">
        <v>3</v>
      </c>
      <c r="K20" s="275"/>
      <c r="L20" s="276"/>
      <c r="M20" s="276"/>
      <c r="N20" s="276"/>
      <c r="O20" s="56"/>
      <c r="P20" s="276"/>
      <c r="Q20" s="375"/>
      <c r="T20" s="43" t="s">
        <v>192</v>
      </c>
      <c r="U20" s="357"/>
      <c r="V20" s="357"/>
    </row>
    <row r="21" spans="1:17" s="43" customFormat="1" ht="12.75">
      <c r="A21" s="81">
        <v>7</v>
      </c>
      <c r="B21" s="311" t="s">
        <v>108</v>
      </c>
      <c r="C21" s="67" t="s">
        <v>151</v>
      </c>
      <c r="D21" s="55"/>
      <c r="E21" s="56">
        <v>1</v>
      </c>
      <c r="F21" s="56"/>
      <c r="G21" s="56"/>
      <c r="H21" s="381">
        <f>(J21*25)-2-(D21+E21+F21+G21)*14</f>
        <v>9</v>
      </c>
      <c r="I21" s="56" t="s">
        <v>13</v>
      </c>
      <c r="J21" s="57">
        <v>1</v>
      </c>
      <c r="K21" s="275"/>
      <c r="L21" s="276"/>
      <c r="M21" s="276"/>
      <c r="N21" s="276"/>
      <c r="O21" s="56"/>
      <c r="P21" s="276"/>
      <c r="Q21" s="375"/>
    </row>
    <row r="22" spans="1:19" s="43" customFormat="1" ht="12.75">
      <c r="A22" s="81">
        <v>8</v>
      </c>
      <c r="B22" s="311" t="s">
        <v>211</v>
      </c>
      <c r="C22" s="385" t="s">
        <v>145</v>
      </c>
      <c r="D22" s="55"/>
      <c r="E22" s="56">
        <v>1</v>
      </c>
      <c r="F22" s="56"/>
      <c r="G22" s="56"/>
      <c r="H22" s="324"/>
      <c r="I22" s="56"/>
      <c r="J22" s="57"/>
      <c r="K22" s="55"/>
      <c r="L22" s="56">
        <v>1</v>
      </c>
      <c r="M22" s="56"/>
      <c r="N22" s="56"/>
      <c r="O22" s="56"/>
      <c r="P22" s="56" t="s">
        <v>96</v>
      </c>
      <c r="Q22" s="122">
        <v>2</v>
      </c>
      <c r="S22" s="356" t="s">
        <v>336</v>
      </c>
    </row>
    <row r="23" spans="1:17" s="43" customFormat="1" ht="12.75">
      <c r="A23" s="81">
        <v>9</v>
      </c>
      <c r="B23" s="311" t="s">
        <v>109</v>
      </c>
      <c r="C23" s="67" t="s">
        <v>152</v>
      </c>
      <c r="D23" s="82"/>
      <c r="E23" s="83"/>
      <c r="F23" s="83"/>
      <c r="G23" s="83"/>
      <c r="H23" s="324"/>
      <c r="I23" s="83"/>
      <c r="J23" s="84"/>
      <c r="K23" s="82"/>
      <c r="L23" s="83">
        <v>1</v>
      </c>
      <c r="M23" s="83"/>
      <c r="N23" s="83"/>
      <c r="O23" s="324">
        <f>(Q23*25)-2-(K23+L23+M23+N23)*14</f>
        <v>9</v>
      </c>
      <c r="P23" s="83" t="s">
        <v>13</v>
      </c>
      <c r="Q23" s="121">
        <v>1</v>
      </c>
    </row>
    <row r="24" spans="1:21" s="43" customFormat="1" ht="12.75">
      <c r="A24" s="81">
        <v>10</v>
      </c>
      <c r="B24" s="310" t="s">
        <v>185</v>
      </c>
      <c r="C24" s="126" t="s">
        <v>153</v>
      </c>
      <c r="D24" s="55"/>
      <c r="E24" s="56"/>
      <c r="F24" s="56"/>
      <c r="G24" s="56"/>
      <c r="H24" s="56"/>
      <c r="I24" s="56"/>
      <c r="J24" s="57"/>
      <c r="K24" s="55">
        <v>2</v>
      </c>
      <c r="L24" s="56"/>
      <c r="M24" s="56">
        <v>2</v>
      </c>
      <c r="N24" s="56"/>
      <c r="O24" s="324">
        <f aca="true" t="shared" si="1" ref="O24:O29">(Q24*25)-3-(K24+L24+M24+N24)*14</f>
        <v>41</v>
      </c>
      <c r="P24" s="56" t="s">
        <v>17</v>
      </c>
      <c r="Q24" s="122">
        <v>4</v>
      </c>
      <c r="T24" s="43" t="s">
        <v>191</v>
      </c>
      <c r="U24" s="114" t="s">
        <v>404</v>
      </c>
    </row>
    <row r="25" spans="1:20" s="43" customFormat="1" ht="12.75">
      <c r="A25" s="81">
        <v>11</v>
      </c>
      <c r="B25" s="310" t="s">
        <v>230</v>
      </c>
      <c r="C25" s="126" t="s">
        <v>154</v>
      </c>
      <c r="D25" s="88"/>
      <c r="E25" s="89"/>
      <c r="F25" s="89"/>
      <c r="G25" s="56"/>
      <c r="H25" s="56"/>
      <c r="I25" s="56"/>
      <c r="J25" s="57"/>
      <c r="K25" s="55">
        <v>2</v>
      </c>
      <c r="L25" s="56"/>
      <c r="M25" s="56">
        <v>1</v>
      </c>
      <c r="N25" s="56"/>
      <c r="O25" s="324">
        <f t="shared" si="1"/>
        <v>30</v>
      </c>
      <c r="P25" s="56" t="s">
        <v>17</v>
      </c>
      <c r="Q25" s="122">
        <v>3</v>
      </c>
      <c r="T25" s="43" t="s">
        <v>192</v>
      </c>
    </row>
    <row r="26" spans="1:21" s="112" customFormat="1" ht="12.75">
      <c r="A26" s="81">
        <v>12</v>
      </c>
      <c r="B26" s="310" t="s">
        <v>208</v>
      </c>
      <c r="C26" s="126" t="s">
        <v>155</v>
      </c>
      <c r="D26" s="88"/>
      <c r="E26" s="89"/>
      <c r="F26" s="89"/>
      <c r="G26" s="56"/>
      <c r="H26" s="56"/>
      <c r="I26" s="56"/>
      <c r="J26" s="57"/>
      <c r="K26" s="55">
        <v>3</v>
      </c>
      <c r="L26" s="56">
        <v>1</v>
      </c>
      <c r="M26" s="56">
        <v>2</v>
      </c>
      <c r="N26" s="56"/>
      <c r="O26" s="324">
        <f t="shared" si="1"/>
        <v>38</v>
      </c>
      <c r="P26" s="56" t="s">
        <v>17</v>
      </c>
      <c r="Q26" s="122">
        <v>5</v>
      </c>
      <c r="T26" s="43" t="s">
        <v>192</v>
      </c>
      <c r="U26" s="440" t="s">
        <v>393</v>
      </c>
    </row>
    <row r="27" spans="1:21" s="112" customFormat="1" ht="12.75">
      <c r="A27" s="81">
        <v>13</v>
      </c>
      <c r="B27" s="310" t="s">
        <v>381</v>
      </c>
      <c r="C27" s="126" t="s">
        <v>156</v>
      </c>
      <c r="D27" s="88"/>
      <c r="E27" s="89"/>
      <c r="F27" s="89"/>
      <c r="G27" s="56"/>
      <c r="H27" s="56"/>
      <c r="I27" s="56"/>
      <c r="J27" s="57"/>
      <c r="K27" s="55">
        <v>2</v>
      </c>
      <c r="L27" s="56"/>
      <c r="M27" s="56">
        <v>2</v>
      </c>
      <c r="N27" s="56">
        <v>1</v>
      </c>
      <c r="O27" s="324">
        <f t="shared" si="1"/>
        <v>27</v>
      </c>
      <c r="P27" s="56" t="s">
        <v>17</v>
      </c>
      <c r="Q27" s="122">
        <v>4</v>
      </c>
      <c r="T27" s="43" t="s">
        <v>192</v>
      </c>
      <c r="U27" s="440" t="s">
        <v>394</v>
      </c>
    </row>
    <row r="28" spans="1:17" s="112" customFormat="1" ht="12.75">
      <c r="A28" s="81">
        <v>14</v>
      </c>
      <c r="B28" s="310" t="s">
        <v>344</v>
      </c>
      <c r="C28" s="126" t="s">
        <v>157</v>
      </c>
      <c r="D28" s="88"/>
      <c r="E28" s="89"/>
      <c r="F28" s="89"/>
      <c r="G28" s="56"/>
      <c r="H28" s="56"/>
      <c r="I28" s="56"/>
      <c r="J28" s="57"/>
      <c r="K28" s="55">
        <v>2</v>
      </c>
      <c r="L28" s="56"/>
      <c r="M28" s="56">
        <v>1</v>
      </c>
      <c r="N28" s="56"/>
      <c r="O28" s="324">
        <f t="shared" si="1"/>
        <v>30</v>
      </c>
      <c r="P28" s="56" t="s">
        <v>17</v>
      </c>
      <c r="Q28" s="122">
        <v>3</v>
      </c>
    </row>
    <row r="29" spans="1:19" s="112" customFormat="1" ht="12.75">
      <c r="A29" s="81">
        <v>15</v>
      </c>
      <c r="B29" s="311" t="s">
        <v>212</v>
      </c>
      <c r="C29" s="132" t="s">
        <v>158</v>
      </c>
      <c r="D29" s="88"/>
      <c r="E29" s="89"/>
      <c r="F29" s="89"/>
      <c r="G29" s="56"/>
      <c r="H29" s="56"/>
      <c r="I29" s="56"/>
      <c r="J29" s="57"/>
      <c r="K29" s="275">
        <v>2</v>
      </c>
      <c r="L29" s="276"/>
      <c r="M29" s="276">
        <v>1</v>
      </c>
      <c r="N29" s="276"/>
      <c r="O29" s="324">
        <f t="shared" si="1"/>
        <v>55</v>
      </c>
      <c r="P29" s="276" t="s">
        <v>13</v>
      </c>
      <c r="Q29" s="122">
        <v>4</v>
      </c>
      <c r="S29" s="350" t="s">
        <v>332</v>
      </c>
    </row>
    <row r="30" spans="1:19" s="43" customFormat="1" ht="13.5" thickBot="1">
      <c r="A30" s="81">
        <v>16</v>
      </c>
      <c r="B30" s="386" t="s">
        <v>292</v>
      </c>
      <c r="C30" s="366" t="s">
        <v>159</v>
      </c>
      <c r="D30" s="55"/>
      <c r="E30" s="56"/>
      <c r="F30" s="56"/>
      <c r="G30" s="56"/>
      <c r="H30" s="56"/>
      <c r="I30" s="56"/>
      <c r="J30" s="57"/>
      <c r="K30" s="275"/>
      <c r="L30" s="276"/>
      <c r="M30" s="276"/>
      <c r="N30" s="276"/>
      <c r="O30" s="432"/>
      <c r="P30" s="276" t="s">
        <v>13</v>
      </c>
      <c r="Q30" s="57">
        <v>4</v>
      </c>
      <c r="S30" s="356" t="s">
        <v>250</v>
      </c>
    </row>
    <row r="31" spans="1:19" s="43" customFormat="1" ht="12.75">
      <c r="A31" s="676" t="s">
        <v>338</v>
      </c>
      <c r="B31" s="677"/>
      <c r="C31" s="678"/>
      <c r="D31" s="328">
        <f>SUM(D15:D30)</f>
        <v>13</v>
      </c>
      <c r="E31" s="330">
        <f>SUM(E15:E30)</f>
        <v>4</v>
      </c>
      <c r="F31" s="330">
        <f>SUM(F15:F30)</f>
        <v>8</v>
      </c>
      <c r="G31" s="330"/>
      <c r="H31" s="689">
        <f>SUM(H15:H30)</f>
        <v>369</v>
      </c>
      <c r="I31" s="331" t="s">
        <v>99</v>
      </c>
      <c r="J31" s="674">
        <f>SUM(J15:J30)</f>
        <v>29</v>
      </c>
      <c r="K31" s="328">
        <f>SUM(K15:K30)</f>
        <v>13</v>
      </c>
      <c r="L31" s="329">
        <f>SUM(L15:L30)</f>
        <v>3</v>
      </c>
      <c r="M31" s="329">
        <f>SUM(M15:M30)</f>
        <v>9</v>
      </c>
      <c r="N31" s="330">
        <f>SUM(N15:N30)</f>
        <v>1</v>
      </c>
      <c r="O31" s="689">
        <f>SUM(O22:O30)</f>
        <v>230</v>
      </c>
      <c r="P31" s="331" t="s">
        <v>99</v>
      </c>
      <c r="Q31" s="674">
        <f>SUM(Q15:Q30)</f>
        <v>30</v>
      </c>
      <c r="S31" s="346" t="s">
        <v>238</v>
      </c>
    </row>
    <row r="32" spans="1:17" s="43" customFormat="1" ht="12" customHeight="1" thickBot="1">
      <c r="A32" s="755"/>
      <c r="B32" s="756"/>
      <c r="C32" s="757"/>
      <c r="D32" s="725">
        <f>SUM(D31:G31)</f>
        <v>25</v>
      </c>
      <c r="E32" s="694"/>
      <c r="F32" s="694"/>
      <c r="G32" s="695"/>
      <c r="H32" s="690"/>
      <c r="I32" s="332" t="s">
        <v>52</v>
      </c>
      <c r="J32" s="675"/>
      <c r="K32" s="725">
        <f>SUM(K31:N31)</f>
        <v>26</v>
      </c>
      <c r="L32" s="694"/>
      <c r="M32" s="694"/>
      <c r="N32" s="695"/>
      <c r="O32" s="690"/>
      <c r="P32" s="332" t="s">
        <v>117</v>
      </c>
      <c r="Q32" s="675"/>
    </row>
    <row r="33" spans="1:17" s="43" customFormat="1" ht="7.5" customHeight="1" thickBot="1">
      <c r="A33" s="49"/>
      <c r="B33" s="49"/>
      <c r="C33" s="2"/>
      <c r="D33" s="2"/>
      <c r="E33" s="2"/>
      <c r="F33" s="2"/>
      <c r="G33" s="2"/>
      <c r="H33" s="2"/>
      <c r="I33" s="2"/>
      <c r="J33" s="2"/>
      <c r="K33" s="2"/>
      <c r="L33" s="2"/>
      <c r="M33" s="2"/>
      <c r="N33" s="2"/>
      <c r="O33" s="2"/>
      <c r="P33" s="2"/>
      <c r="Q33" s="2"/>
    </row>
    <row r="34" spans="1:17" ht="12.75" customHeight="1">
      <c r="A34" s="679" t="s">
        <v>22</v>
      </c>
      <c r="B34" s="686" t="s">
        <v>39</v>
      </c>
      <c r="C34" s="679" t="s">
        <v>367</v>
      </c>
      <c r="D34" s="730" t="s">
        <v>223</v>
      </c>
      <c r="E34" s="692"/>
      <c r="F34" s="692"/>
      <c r="G34" s="692"/>
      <c r="H34" s="692"/>
      <c r="I34" s="692"/>
      <c r="J34" s="693"/>
      <c r="K34" s="730" t="s">
        <v>224</v>
      </c>
      <c r="L34" s="692"/>
      <c r="M34" s="692"/>
      <c r="N34" s="692"/>
      <c r="O34" s="692"/>
      <c r="P34" s="692"/>
      <c r="Q34" s="693"/>
    </row>
    <row r="35" spans="1:17" s="43" customFormat="1" ht="12.75" customHeight="1">
      <c r="A35" s="680"/>
      <c r="B35" s="687"/>
      <c r="C35" s="680"/>
      <c r="D35" s="660" t="s">
        <v>13</v>
      </c>
      <c r="E35" s="703" t="s">
        <v>14</v>
      </c>
      <c r="F35" s="703" t="s">
        <v>15</v>
      </c>
      <c r="G35" s="703" t="s">
        <v>16</v>
      </c>
      <c r="H35" s="722" t="s">
        <v>53</v>
      </c>
      <c r="I35" s="666" t="s">
        <v>55</v>
      </c>
      <c r="J35" s="706" t="s">
        <v>56</v>
      </c>
      <c r="K35" s="660" t="s">
        <v>13</v>
      </c>
      <c r="L35" s="703" t="s">
        <v>14</v>
      </c>
      <c r="M35" s="703" t="s">
        <v>15</v>
      </c>
      <c r="N35" s="703" t="s">
        <v>16</v>
      </c>
      <c r="O35" s="722" t="s">
        <v>53</v>
      </c>
      <c r="P35" s="666" t="s">
        <v>55</v>
      </c>
      <c r="Q35" s="706" t="s">
        <v>56</v>
      </c>
    </row>
    <row r="36" spans="1:17" s="43" customFormat="1" ht="13.5" thickBot="1">
      <c r="A36" s="680"/>
      <c r="B36" s="688"/>
      <c r="C36" s="680"/>
      <c r="D36" s="661"/>
      <c r="E36" s="667"/>
      <c r="F36" s="667"/>
      <c r="G36" s="667"/>
      <c r="H36" s="702"/>
      <c r="I36" s="667"/>
      <c r="J36" s="665"/>
      <c r="K36" s="661"/>
      <c r="L36" s="667"/>
      <c r="M36" s="667"/>
      <c r="N36" s="667"/>
      <c r="O36" s="702"/>
      <c r="P36" s="667"/>
      <c r="Q36" s="665"/>
    </row>
    <row r="37" spans="1:17" s="43" customFormat="1" ht="12.75">
      <c r="A37" s="159">
        <v>17</v>
      </c>
      <c r="B37" s="282" t="s">
        <v>186</v>
      </c>
      <c r="C37" s="66" t="s">
        <v>160</v>
      </c>
      <c r="D37" s="726">
        <v>1</v>
      </c>
      <c r="E37" s="728"/>
      <c r="F37" s="728"/>
      <c r="G37" s="728"/>
      <c r="H37" s="739">
        <f>(J37*25)-2-(D37*14)</f>
        <v>9</v>
      </c>
      <c r="I37" s="731" t="s">
        <v>13</v>
      </c>
      <c r="J37" s="737">
        <v>1</v>
      </c>
      <c r="K37" s="733"/>
      <c r="L37" s="731"/>
      <c r="M37" s="731"/>
      <c r="N37" s="731"/>
      <c r="O37" s="731"/>
      <c r="P37" s="731"/>
      <c r="Q37" s="713"/>
    </row>
    <row r="38" spans="1:17" s="43" customFormat="1" ht="13.5" thickBot="1">
      <c r="A38" s="298">
        <v>18</v>
      </c>
      <c r="B38" s="564" t="s">
        <v>631</v>
      </c>
      <c r="C38" s="70" t="s">
        <v>161</v>
      </c>
      <c r="D38" s="727"/>
      <c r="E38" s="729"/>
      <c r="F38" s="729"/>
      <c r="G38" s="729"/>
      <c r="H38" s="740"/>
      <c r="I38" s="721"/>
      <c r="J38" s="738"/>
      <c r="K38" s="734"/>
      <c r="L38" s="721"/>
      <c r="M38" s="721"/>
      <c r="N38" s="721"/>
      <c r="O38" s="721"/>
      <c r="P38" s="721"/>
      <c r="Q38" s="714"/>
    </row>
    <row r="39" spans="1:17" s="43" customFormat="1" ht="12.75">
      <c r="A39" s="749" t="s">
        <v>366</v>
      </c>
      <c r="B39" s="655"/>
      <c r="C39" s="656"/>
      <c r="D39" s="28">
        <f>SUM(D37:D38)</f>
        <v>1</v>
      </c>
      <c r="E39" s="29"/>
      <c r="F39" s="29"/>
      <c r="G39" s="29"/>
      <c r="H39" s="739">
        <f>SUM(H37)</f>
        <v>9</v>
      </c>
      <c r="I39" s="728" t="s">
        <v>46</v>
      </c>
      <c r="J39" s="747">
        <f>SUM(J37:J38)</f>
        <v>1</v>
      </c>
      <c r="K39" s="28"/>
      <c r="L39" s="29"/>
      <c r="M39" s="29"/>
      <c r="N39" s="29"/>
      <c r="O39" s="728"/>
      <c r="P39" s="29"/>
      <c r="Q39" s="741"/>
    </row>
    <row r="40" spans="1:17" s="43" customFormat="1" ht="13.5" thickBot="1">
      <c r="A40" s="683"/>
      <c r="B40" s="684"/>
      <c r="C40" s="685"/>
      <c r="D40" s="736">
        <f>SUM(D39:G39)</f>
        <v>1</v>
      </c>
      <c r="E40" s="735"/>
      <c r="F40" s="735"/>
      <c r="G40" s="735"/>
      <c r="H40" s="735"/>
      <c r="I40" s="735"/>
      <c r="J40" s="748"/>
      <c r="K40" s="736"/>
      <c r="L40" s="735"/>
      <c r="M40" s="735"/>
      <c r="N40" s="735"/>
      <c r="O40" s="735"/>
      <c r="P40" s="115"/>
      <c r="Q40" s="742"/>
    </row>
    <row r="41" spans="1:17" s="43" customFormat="1" ht="13.5" thickBot="1">
      <c r="A41" s="72"/>
      <c r="B41" s="72"/>
      <c r="C41" s="72"/>
      <c r="D41" s="153"/>
      <c r="E41" s="153"/>
      <c r="F41" s="153"/>
      <c r="G41" s="153"/>
      <c r="H41" s="72"/>
      <c r="I41" s="72"/>
      <c r="J41" s="139"/>
      <c r="K41" s="72"/>
      <c r="L41" s="72"/>
      <c r="M41" s="72"/>
      <c r="N41" s="72"/>
      <c r="O41" s="72"/>
      <c r="P41" s="72"/>
      <c r="Q41" s="139"/>
    </row>
    <row r="42" spans="1:17" ht="12.75">
      <c r="A42" s="668" t="s">
        <v>58</v>
      </c>
      <c r="B42" s="669"/>
      <c r="C42" s="669"/>
      <c r="D42" s="220">
        <f>D31+D39</f>
        <v>14</v>
      </c>
      <c r="E42" s="158">
        <f>E31+E39</f>
        <v>4</v>
      </c>
      <c r="F42" s="158">
        <f>F31+F39</f>
        <v>8</v>
      </c>
      <c r="G42" s="158"/>
      <c r="H42" s="717">
        <f>H31+H39</f>
        <v>378</v>
      </c>
      <c r="I42" s="715" t="s">
        <v>59</v>
      </c>
      <c r="J42" s="704">
        <f aca="true" t="shared" si="2" ref="J42:O42">J31+J39</f>
        <v>30</v>
      </c>
      <c r="K42" s="143">
        <f t="shared" si="2"/>
        <v>13</v>
      </c>
      <c r="L42" s="143">
        <f t="shared" si="2"/>
        <v>3</v>
      </c>
      <c r="M42" s="143">
        <f t="shared" si="2"/>
        <v>9</v>
      </c>
      <c r="N42" s="143">
        <f t="shared" si="2"/>
        <v>1</v>
      </c>
      <c r="O42" s="717">
        <f t="shared" si="2"/>
        <v>230</v>
      </c>
      <c r="P42" s="715" t="s">
        <v>118</v>
      </c>
      <c r="Q42" s="704">
        <f>Q31+Q39</f>
        <v>30</v>
      </c>
    </row>
    <row r="43" spans="1:17" ht="13.5" thickBot="1">
      <c r="A43" s="671"/>
      <c r="B43" s="672"/>
      <c r="C43" s="673"/>
      <c r="D43" s="708">
        <f>D32+D40</f>
        <v>26</v>
      </c>
      <c r="E43" s="709"/>
      <c r="F43" s="709"/>
      <c r="G43" s="710"/>
      <c r="H43" s="718"/>
      <c r="I43" s="724"/>
      <c r="J43" s="705"/>
      <c r="K43" s="709">
        <f>K32+K40</f>
        <v>26</v>
      </c>
      <c r="L43" s="709"/>
      <c r="M43" s="709"/>
      <c r="N43" s="710"/>
      <c r="O43" s="718"/>
      <c r="P43" s="724"/>
      <c r="Q43" s="705"/>
    </row>
    <row r="44" spans="1:17" s="43" customFormat="1" ht="12" customHeight="1" thickBot="1">
      <c r="A44" s="49"/>
      <c r="B44" s="49"/>
      <c r="C44" s="2"/>
      <c r="D44" s="2"/>
      <c r="E44" s="2"/>
      <c r="F44" s="2"/>
      <c r="G44" s="2"/>
      <c r="H44" s="2"/>
      <c r="I44" s="2"/>
      <c r="J44" s="2"/>
      <c r="K44" s="2"/>
      <c r="L44" s="2"/>
      <c r="M44" s="2"/>
      <c r="N44" s="2"/>
      <c r="O44" s="337"/>
      <c r="P44" s="2"/>
      <c r="Q44" s="2"/>
    </row>
    <row r="45" spans="1:17" ht="12.75" customHeight="1">
      <c r="A45" s="679" t="s">
        <v>22</v>
      </c>
      <c r="B45" s="686" t="s">
        <v>18</v>
      </c>
      <c r="C45" s="679" t="s">
        <v>10</v>
      </c>
      <c r="D45" s="730" t="s">
        <v>223</v>
      </c>
      <c r="E45" s="692"/>
      <c r="F45" s="692"/>
      <c r="G45" s="692"/>
      <c r="H45" s="692"/>
      <c r="I45" s="692"/>
      <c r="J45" s="693"/>
      <c r="K45" s="730" t="s">
        <v>224</v>
      </c>
      <c r="L45" s="692"/>
      <c r="M45" s="692"/>
      <c r="N45" s="692"/>
      <c r="O45" s="692"/>
      <c r="P45" s="692"/>
      <c r="Q45" s="693"/>
    </row>
    <row r="46" spans="1:17" s="43" customFormat="1" ht="12.75" customHeight="1">
      <c r="A46" s="680"/>
      <c r="B46" s="687"/>
      <c r="C46" s="680"/>
      <c r="D46" s="660" t="s">
        <v>13</v>
      </c>
      <c r="E46" s="703" t="s">
        <v>14</v>
      </c>
      <c r="F46" s="703" t="s">
        <v>15</v>
      </c>
      <c r="G46" s="703" t="s">
        <v>16</v>
      </c>
      <c r="H46" s="701" t="s">
        <v>53</v>
      </c>
      <c r="I46" s="666" t="s">
        <v>55</v>
      </c>
      <c r="J46" s="706" t="s">
        <v>56</v>
      </c>
      <c r="K46" s="660" t="s">
        <v>13</v>
      </c>
      <c r="L46" s="703" t="s">
        <v>14</v>
      </c>
      <c r="M46" s="703" t="s">
        <v>15</v>
      </c>
      <c r="N46" s="703" t="s">
        <v>16</v>
      </c>
      <c r="O46" s="722" t="s">
        <v>53</v>
      </c>
      <c r="P46" s="666" t="s">
        <v>55</v>
      </c>
      <c r="Q46" s="706" t="s">
        <v>56</v>
      </c>
    </row>
    <row r="47" spans="1:17" s="43" customFormat="1" ht="13.5" thickBot="1">
      <c r="A47" s="681"/>
      <c r="B47" s="688"/>
      <c r="C47" s="681"/>
      <c r="D47" s="661"/>
      <c r="E47" s="667"/>
      <c r="F47" s="667"/>
      <c r="G47" s="667"/>
      <c r="H47" s="702"/>
      <c r="I47" s="667"/>
      <c r="J47" s="665"/>
      <c r="K47" s="661"/>
      <c r="L47" s="667"/>
      <c r="M47" s="667"/>
      <c r="N47" s="667"/>
      <c r="O47" s="702"/>
      <c r="P47" s="667"/>
      <c r="Q47" s="665"/>
    </row>
    <row r="48" spans="1:20" s="43" customFormat="1" ht="12.75">
      <c r="A48" s="245">
        <v>19</v>
      </c>
      <c r="B48" s="266" t="s">
        <v>213</v>
      </c>
      <c r="C48" s="229" t="s">
        <v>162</v>
      </c>
      <c r="D48" s="246"/>
      <c r="E48" s="230">
        <v>1</v>
      </c>
      <c r="F48" s="230"/>
      <c r="G48" s="230"/>
      <c r="H48" s="338"/>
      <c r="I48" s="230" t="s">
        <v>96</v>
      </c>
      <c r="J48" s="247">
        <v>1</v>
      </c>
      <c r="K48" s="232"/>
      <c r="L48" s="233"/>
      <c r="M48" s="233"/>
      <c r="N48" s="233"/>
      <c r="O48" s="231"/>
      <c r="P48" s="233"/>
      <c r="Q48" s="248"/>
      <c r="T48" s="43" t="s">
        <v>192</v>
      </c>
    </row>
    <row r="49" spans="1:20" s="43" customFormat="1" ht="12.75">
      <c r="A49" s="90">
        <v>20</v>
      </c>
      <c r="B49" s="648" t="s">
        <v>666</v>
      </c>
      <c r="C49" s="130" t="s">
        <v>163</v>
      </c>
      <c r="D49" s="168"/>
      <c r="E49" s="167">
        <v>2</v>
      </c>
      <c r="F49" s="167"/>
      <c r="G49" s="167"/>
      <c r="H49" s="253">
        <f>((Q49*25)-2-(D49+E49+F49+G49)*28)/2</f>
        <v>21</v>
      </c>
      <c r="I49" s="123"/>
      <c r="J49" s="214"/>
      <c r="K49" s="168"/>
      <c r="L49" s="167">
        <v>2</v>
      </c>
      <c r="M49" s="167"/>
      <c r="N49" s="167"/>
      <c r="O49" s="253">
        <f>H49</f>
        <v>21</v>
      </c>
      <c r="P49" s="56" t="s">
        <v>13</v>
      </c>
      <c r="Q49" s="16">
        <v>4</v>
      </c>
      <c r="T49" s="43" t="s">
        <v>192</v>
      </c>
    </row>
    <row r="50" spans="1:20" s="43" customFormat="1" ht="13.5" thickBot="1">
      <c r="A50" s="70">
        <v>21</v>
      </c>
      <c r="B50" s="175" t="s">
        <v>214</v>
      </c>
      <c r="C50" s="180" t="s">
        <v>164</v>
      </c>
      <c r="D50" s="178"/>
      <c r="E50" s="176"/>
      <c r="F50" s="176"/>
      <c r="G50" s="176"/>
      <c r="H50" s="267"/>
      <c r="I50" s="176"/>
      <c r="J50" s="268"/>
      <c r="K50" s="269"/>
      <c r="L50" s="270">
        <v>1</v>
      </c>
      <c r="M50" s="270"/>
      <c r="N50" s="270"/>
      <c r="O50" s="255"/>
      <c r="P50" s="270" t="s">
        <v>96</v>
      </c>
      <c r="Q50" s="271">
        <v>1</v>
      </c>
      <c r="T50" s="43" t="s">
        <v>192</v>
      </c>
    </row>
    <row r="51" spans="1:17" s="43" customFormat="1" ht="12.75">
      <c r="A51" s="749" t="s">
        <v>368</v>
      </c>
      <c r="B51" s="750"/>
      <c r="C51" s="751"/>
      <c r="D51" s="53"/>
      <c r="E51" s="53">
        <f>SUM(E48:E50)</f>
        <v>3</v>
      </c>
      <c r="F51" s="53"/>
      <c r="G51" s="53"/>
      <c r="H51" s="752">
        <f>SUM(H48:H50)</f>
        <v>21</v>
      </c>
      <c r="I51" s="732" t="s">
        <v>46</v>
      </c>
      <c r="J51" s="753">
        <f>SUM(J48:J50)</f>
        <v>1</v>
      </c>
      <c r="K51" s="54"/>
      <c r="L51" s="53">
        <f>SUM(L48:L50)</f>
        <v>3</v>
      </c>
      <c r="M51" s="53"/>
      <c r="N51" s="53"/>
      <c r="O51" s="745">
        <f>SUM(O49:O50)</f>
        <v>21</v>
      </c>
      <c r="P51" s="732" t="s">
        <v>52</v>
      </c>
      <c r="Q51" s="743">
        <f>SUM(Q48:Q50)</f>
        <v>5</v>
      </c>
    </row>
    <row r="52" spans="1:17" s="43" customFormat="1" ht="13.5" thickBot="1">
      <c r="A52" s="683"/>
      <c r="B52" s="684"/>
      <c r="C52" s="685"/>
      <c r="D52" s="736">
        <f>SUM(D51:G51)</f>
        <v>3</v>
      </c>
      <c r="E52" s="735"/>
      <c r="F52" s="735"/>
      <c r="G52" s="735"/>
      <c r="H52" s="746"/>
      <c r="I52" s="720"/>
      <c r="J52" s="754"/>
      <c r="K52" s="736">
        <f>SUM(K51:N51)</f>
        <v>3</v>
      </c>
      <c r="L52" s="735"/>
      <c r="M52" s="735"/>
      <c r="N52" s="735"/>
      <c r="O52" s="746"/>
      <c r="P52" s="720"/>
      <c r="Q52" s="744"/>
    </row>
    <row r="53" spans="1:17" ht="12.75">
      <c r="A53" s="49" t="s">
        <v>47</v>
      </c>
      <c r="B53" s="79"/>
      <c r="C53" s="62"/>
      <c r="D53" s="61"/>
      <c r="E53" s="61"/>
      <c r="F53" s="61"/>
      <c r="G53" s="61"/>
      <c r="H53" s="61"/>
      <c r="I53" s="61"/>
      <c r="J53" s="61"/>
      <c r="K53" s="61"/>
      <c r="L53" s="61"/>
      <c r="M53" s="61"/>
      <c r="N53" s="61"/>
      <c r="O53" s="61"/>
      <c r="P53" s="61"/>
      <c r="Q53" s="61"/>
    </row>
    <row r="54" spans="1:17" ht="12.75">
      <c r="A54" s="102" t="s">
        <v>372</v>
      </c>
      <c r="B54" s="102"/>
      <c r="C54" s="272"/>
      <c r="D54" s="114"/>
      <c r="E54" s="114"/>
      <c r="F54" s="114"/>
      <c r="G54" s="114"/>
      <c r="H54" s="114"/>
      <c r="I54" s="114"/>
      <c r="J54" s="114"/>
      <c r="K54" s="114"/>
      <c r="L54" s="114"/>
      <c r="M54" s="114"/>
      <c r="N54" s="114"/>
      <c r="O54" s="114"/>
      <c r="P54" s="114"/>
      <c r="Q54" s="114"/>
    </row>
    <row r="55" spans="1:17" ht="12" customHeight="1">
      <c r="A55" s="682" t="s">
        <v>355</v>
      </c>
      <c r="B55" s="682"/>
      <c r="C55" s="682"/>
      <c r="D55" s="682"/>
      <c r="E55" s="682"/>
      <c r="F55" s="682"/>
      <c r="G55" s="682"/>
      <c r="H55" s="682"/>
      <c r="I55" s="682"/>
      <c r="J55" s="682"/>
      <c r="K55" s="682"/>
      <c r="L55" s="682"/>
      <c r="M55" s="682"/>
      <c r="N55" s="682"/>
      <c r="O55" s="682"/>
      <c r="P55" s="682"/>
      <c r="Q55" s="682"/>
    </row>
    <row r="56" spans="1:17" ht="12.75">
      <c r="A56" s="430"/>
      <c r="B56" s="431"/>
      <c r="C56" s="62"/>
      <c r="D56" s="61"/>
      <c r="E56" s="61"/>
      <c r="F56" s="61"/>
      <c r="G56" s="61"/>
      <c r="H56" s="61"/>
      <c r="I56" s="61"/>
      <c r="J56" s="61"/>
      <c r="K56" s="61"/>
      <c r="L56" s="61"/>
      <c r="M56" s="61"/>
      <c r="N56" s="61"/>
      <c r="O56" s="61"/>
      <c r="P56" s="61"/>
      <c r="Q56" s="61"/>
    </row>
    <row r="57" spans="1:17" s="43" customFormat="1" ht="12" customHeight="1">
      <c r="A57" s="61"/>
      <c r="B57" s="49"/>
      <c r="C57" s="49"/>
      <c r="D57" s="80"/>
      <c r="E57" s="80"/>
      <c r="F57" s="80"/>
      <c r="G57" s="80"/>
      <c r="H57" s="80"/>
      <c r="I57" s="80"/>
      <c r="J57" s="49"/>
      <c r="K57" s="80"/>
      <c r="L57" s="80"/>
      <c r="M57" s="80"/>
      <c r="N57" s="80"/>
      <c r="O57" s="80"/>
      <c r="P57" s="80"/>
      <c r="Q57" s="49"/>
    </row>
    <row r="58" spans="1:55" s="39" customFormat="1" ht="12" customHeight="1">
      <c r="A58" s="299" t="s">
        <v>385</v>
      </c>
      <c r="B58" s="299"/>
      <c r="C58" s="299"/>
      <c r="D58" s="299"/>
      <c r="E58" s="299"/>
      <c r="F58" s="299"/>
      <c r="G58" s="299"/>
      <c r="H58" s="299"/>
      <c r="I58" s="299"/>
      <c r="J58" s="299"/>
      <c r="K58" s="299"/>
      <c r="L58" s="299"/>
      <c r="M58" s="299"/>
      <c r="N58" s="299"/>
      <c r="O58" s="299"/>
      <c r="P58" s="299"/>
      <c r="Q58" s="299"/>
      <c r="R58" s="44"/>
      <c r="S58" s="44"/>
      <c r="U58" s="44"/>
      <c r="W58" s="44"/>
      <c r="X58" s="44"/>
      <c r="Y58" s="44"/>
      <c r="Z58" s="44"/>
      <c r="AA58" s="44"/>
      <c r="AB58" s="44"/>
      <c r="AC58" s="44"/>
      <c r="AE58" s="44"/>
      <c r="AF58" s="44"/>
      <c r="AG58" s="44"/>
      <c r="AH58" s="44"/>
      <c r="AI58" s="44"/>
      <c r="AJ58" s="44"/>
      <c r="AK58" s="44"/>
      <c r="AL58" s="44"/>
      <c r="AM58" s="44"/>
      <c r="AN58" s="44"/>
      <c r="AO58" s="44"/>
      <c r="AT58" s="44"/>
      <c r="AU58" s="44"/>
      <c r="AW58" s="44"/>
      <c r="AX58" s="44"/>
      <c r="AZ58" s="44"/>
      <c r="BA58" s="44"/>
      <c r="BB58" s="44"/>
      <c r="BC58" s="44"/>
    </row>
    <row r="59" spans="1:55" s="39" customFormat="1" ht="13.5" customHeight="1">
      <c r="A59" s="299" t="s">
        <v>636</v>
      </c>
      <c r="B59" s="299"/>
      <c r="C59" s="299"/>
      <c r="D59" s="299"/>
      <c r="E59" s="299"/>
      <c r="F59" s="299"/>
      <c r="G59" s="299"/>
      <c r="H59" s="299"/>
      <c r="I59" s="299"/>
      <c r="J59" s="299"/>
      <c r="K59" s="299"/>
      <c r="L59" s="299"/>
      <c r="M59" s="299"/>
      <c r="N59" s="110"/>
      <c r="O59" s="110"/>
      <c r="P59" s="110"/>
      <c r="Q59" s="52"/>
      <c r="R59" s="52"/>
      <c r="U59" s="52"/>
      <c r="W59" s="52"/>
      <c r="X59" s="52"/>
      <c r="Y59" s="52"/>
      <c r="Z59" s="52"/>
      <c r="AA59" s="52"/>
      <c r="AB59" s="52"/>
      <c r="AC59" s="52"/>
      <c r="AF59" s="52"/>
      <c r="AG59" s="52"/>
      <c r="AI59" s="52"/>
      <c r="AJ59" s="52"/>
      <c r="AK59" s="52"/>
      <c r="AL59" s="52"/>
      <c r="AM59" s="52"/>
      <c r="AN59" s="52"/>
      <c r="AW59" s="52"/>
      <c r="AX59" s="52"/>
      <c r="AZ59" s="52"/>
      <c r="BA59" s="52"/>
      <c r="BB59" s="52"/>
      <c r="BC59" s="52"/>
    </row>
    <row r="60" spans="1:17" ht="12.75">
      <c r="A60" s="61"/>
      <c r="B60" s="61"/>
      <c r="C60" s="62"/>
      <c r="D60" s="61"/>
      <c r="E60" s="61"/>
      <c r="F60" s="61"/>
      <c r="G60" s="61"/>
      <c r="H60" s="61"/>
      <c r="I60" s="61"/>
      <c r="J60" s="61"/>
      <c r="K60" s="61"/>
      <c r="L60" s="61"/>
      <c r="M60" s="61"/>
      <c r="N60" s="61"/>
      <c r="O60" s="61"/>
      <c r="P60" s="61"/>
      <c r="Q60" s="61"/>
    </row>
  </sheetData>
  <sheetProtection/>
  <mergeCells count="111">
    <mergeCell ref="V12:X12"/>
    <mergeCell ref="D1:Q1"/>
    <mergeCell ref="B4:Q4"/>
    <mergeCell ref="C12:C13"/>
    <mergeCell ref="Q13:Q14"/>
    <mergeCell ref="I13:I14"/>
    <mergeCell ref="O13:O14"/>
    <mergeCell ref="L13:L14"/>
    <mergeCell ref="M13:M14"/>
    <mergeCell ref="D13:D14"/>
    <mergeCell ref="K12:Q12"/>
    <mergeCell ref="A39:C39"/>
    <mergeCell ref="H31:H32"/>
    <mergeCell ref="J31:J32"/>
    <mergeCell ref="O31:O32"/>
    <mergeCell ref="G35:G36"/>
    <mergeCell ref="I39:I40"/>
    <mergeCell ref="D32:G32"/>
    <mergeCell ref="K32:N32"/>
    <mergeCell ref="E13:E14"/>
    <mergeCell ref="A31:C31"/>
    <mergeCell ref="A32:C32"/>
    <mergeCell ref="D40:G40"/>
    <mergeCell ref="D35:D36"/>
    <mergeCell ref="A40:C40"/>
    <mergeCell ref="B12:B14"/>
    <mergeCell ref="D12:J12"/>
    <mergeCell ref="A34:A36"/>
    <mergeCell ref="B34:B36"/>
    <mergeCell ref="H39:H40"/>
    <mergeCell ref="D52:G52"/>
    <mergeCell ref="K52:N52"/>
    <mergeCell ref="F46:F47"/>
    <mergeCell ref="I46:I47"/>
    <mergeCell ref="J51:J52"/>
    <mergeCell ref="J46:J47"/>
    <mergeCell ref="K46:K47"/>
    <mergeCell ref="G46:G47"/>
    <mergeCell ref="L46:L47"/>
    <mergeCell ref="A52:C52"/>
    <mergeCell ref="I51:I52"/>
    <mergeCell ref="A45:A47"/>
    <mergeCell ref="B45:B47"/>
    <mergeCell ref="C45:C47"/>
    <mergeCell ref="D45:J45"/>
    <mergeCell ref="D46:D47"/>
    <mergeCell ref="E46:E47"/>
    <mergeCell ref="H51:H52"/>
    <mergeCell ref="H46:H47"/>
    <mergeCell ref="D43:G43"/>
    <mergeCell ref="A42:C43"/>
    <mergeCell ref="I42:I43"/>
    <mergeCell ref="Q39:Q40"/>
    <mergeCell ref="Q51:Q52"/>
    <mergeCell ref="P42:P43"/>
    <mergeCell ref="O51:O52"/>
    <mergeCell ref="K45:Q45"/>
    <mergeCell ref="J39:J40"/>
    <mergeCell ref="A51:C51"/>
    <mergeCell ref="J42:J43"/>
    <mergeCell ref="O37:O38"/>
    <mergeCell ref="K40:N40"/>
    <mergeCell ref="L37:L38"/>
    <mergeCell ref="J37:J38"/>
    <mergeCell ref="H42:H43"/>
    <mergeCell ref="H37:H38"/>
    <mergeCell ref="Q42:Q43"/>
    <mergeCell ref="M37:M38"/>
    <mergeCell ref="Q46:Q47"/>
    <mergeCell ref="M46:M47"/>
    <mergeCell ref="N46:N47"/>
    <mergeCell ref="O46:O47"/>
    <mergeCell ref="P46:P47"/>
    <mergeCell ref="O39:O40"/>
    <mergeCell ref="O42:O43"/>
    <mergeCell ref="K43:N43"/>
    <mergeCell ref="P51:P52"/>
    <mergeCell ref="N37:N38"/>
    <mergeCell ref="Q37:Q38"/>
    <mergeCell ref="E35:E36"/>
    <mergeCell ref="H35:H36"/>
    <mergeCell ref="F35:F36"/>
    <mergeCell ref="P37:P38"/>
    <mergeCell ref="P35:P36"/>
    <mergeCell ref="N35:N36"/>
    <mergeCell ref="K37:K38"/>
    <mergeCell ref="Q35:Q36"/>
    <mergeCell ref="P13:P14"/>
    <mergeCell ref="H13:H14"/>
    <mergeCell ref="J13:J14"/>
    <mergeCell ref="J35:J36"/>
    <mergeCell ref="K13:K14"/>
    <mergeCell ref="O35:O36"/>
    <mergeCell ref="K34:Q34"/>
    <mergeCell ref="K35:K36"/>
    <mergeCell ref="D37:D38"/>
    <mergeCell ref="E37:E38"/>
    <mergeCell ref="F37:F38"/>
    <mergeCell ref="D34:J34"/>
    <mergeCell ref="I37:I38"/>
    <mergeCell ref="G37:G38"/>
    <mergeCell ref="F13:F14"/>
    <mergeCell ref="G13:G14"/>
    <mergeCell ref="I35:I36"/>
    <mergeCell ref="A55:Q55"/>
    <mergeCell ref="M35:M36"/>
    <mergeCell ref="L35:L36"/>
    <mergeCell ref="Q31:Q32"/>
    <mergeCell ref="N13:N14"/>
    <mergeCell ref="A12:A14"/>
    <mergeCell ref="C34:C36"/>
  </mergeCells>
  <printOptions/>
  <pageMargins left="0.9055118110236221" right="0.4724409448818898" top="0.31496062992125984" bottom="0.4" header="0.07" footer="0"/>
  <pageSetup horizontalDpi="600" verticalDpi="600" orientation="portrait" paperSize="9" scale="95" r:id="rId1"/>
  <headerFooter alignWithMargins="0">
    <oddFooter>&amp;R3/7</oddFooter>
  </headerFooter>
</worksheet>
</file>

<file path=xl/worksheets/sheet4.xml><?xml version="1.0" encoding="utf-8"?>
<worksheet xmlns="http://schemas.openxmlformats.org/spreadsheetml/2006/main" xmlns:r="http://schemas.openxmlformats.org/officeDocument/2006/relationships">
  <dimension ref="A1:AB62"/>
  <sheetViews>
    <sheetView zoomScalePageLayoutView="0" workbookViewId="0" topLeftCell="A37">
      <selection activeCell="V47" sqref="V47"/>
    </sheetView>
  </sheetViews>
  <sheetFormatPr defaultColWidth="9.140625" defaultRowHeight="12.75"/>
  <cols>
    <col min="1" max="1" width="3.28125" style="110" customWidth="1"/>
    <col min="2" max="2" width="38.7109375" style="110" customWidth="1"/>
    <col min="3" max="3" width="11.00390625" style="110" customWidth="1"/>
    <col min="4" max="4" width="2.421875" style="110" customWidth="1"/>
    <col min="5" max="5" width="2.140625" style="110" customWidth="1"/>
    <col min="6" max="6" width="2.7109375" style="110" customWidth="1"/>
    <col min="7" max="7" width="1.8515625" style="110" customWidth="1"/>
    <col min="8" max="8" width="3.7109375" style="110" customWidth="1"/>
    <col min="9" max="9" width="2.8515625" style="110" customWidth="1"/>
    <col min="10" max="10" width="3.7109375" style="110" customWidth="1"/>
    <col min="11" max="11" width="2.421875" style="110" customWidth="1"/>
    <col min="12" max="12" width="2.00390625" style="110" customWidth="1"/>
    <col min="13" max="13" width="2.57421875" style="110" customWidth="1"/>
    <col min="14" max="14" width="1.8515625" style="110" customWidth="1"/>
    <col min="15" max="15" width="3.7109375" style="110" customWidth="1"/>
    <col min="16" max="16" width="3.140625" style="110" customWidth="1"/>
    <col min="17" max="17" width="3.7109375" style="110" customWidth="1"/>
    <col min="18" max="18" width="6.28125" style="110" customWidth="1"/>
    <col min="19" max="19" width="31.8515625" style="110" hidden="1" customWidth="1"/>
    <col min="20" max="20" width="10.7109375" style="110" customWidth="1"/>
    <col min="21" max="21" width="15.421875" style="110" customWidth="1"/>
    <col min="22" max="16384" width="9.140625" style="110" customWidth="1"/>
  </cols>
  <sheetData>
    <row r="1" spans="1:17" s="99" customFormat="1" ht="14.25" customHeight="1">
      <c r="A1" s="96" t="s">
        <v>50</v>
      </c>
      <c r="C1" s="100"/>
      <c r="D1" s="758"/>
      <c r="E1" s="758"/>
      <c r="F1" s="758"/>
      <c r="G1" s="758"/>
      <c r="H1" s="758"/>
      <c r="I1" s="758"/>
      <c r="J1" s="758"/>
      <c r="K1" s="758"/>
      <c r="L1" s="758"/>
      <c r="M1" s="758"/>
      <c r="N1" s="758"/>
      <c r="O1" s="758"/>
      <c r="P1" s="758"/>
      <c r="Q1" s="758"/>
    </row>
    <row r="2" spans="1:17" s="99" customFormat="1" ht="10.5" customHeight="1">
      <c r="A2" s="96" t="s">
        <v>49</v>
      </c>
      <c r="C2" s="100"/>
      <c r="J2" s="8"/>
      <c r="K2" s="97"/>
      <c r="L2" s="97"/>
      <c r="Q2" s="7"/>
    </row>
    <row r="3" spans="3:17" s="99" customFormat="1" ht="12.75" customHeight="1">
      <c r="C3" s="100"/>
      <c r="Q3" s="7"/>
    </row>
    <row r="4" spans="2:17" s="99" customFormat="1" ht="12.75" customHeight="1">
      <c r="B4" s="698" t="s">
        <v>42</v>
      </c>
      <c r="C4" s="698"/>
      <c r="D4" s="698"/>
      <c r="E4" s="698"/>
      <c r="F4" s="698"/>
      <c r="G4" s="698"/>
      <c r="H4" s="698"/>
      <c r="I4" s="698"/>
      <c r="J4" s="698"/>
      <c r="K4" s="698"/>
      <c r="L4" s="698"/>
      <c r="M4" s="698"/>
      <c r="N4" s="698"/>
      <c r="O4" s="698"/>
      <c r="P4" s="698"/>
      <c r="Q4" s="698"/>
    </row>
    <row r="5" spans="3:17" s="99" customFormat="1" ht="9.75">
      <c r="C5" s="100"/>
      <c r="Q5" s="7"/>
    </row>
    <row r="6" spans="1:3" s="99" customFormat="1" ht="9.75">
      <c r="A6" s="99" t="s">
        <v>43</v>
      </c>
      <c r="C6" s="100"/>
    </row>
    <row r="7" spans="1:17" s="99" customFormat="1" ht="9.75">
      <c r="A7" s="99" t="s">
        <v>116</v>
      </c>
      <c r="C7" s="100"/>
      <c r="Q7" s="8"/>
    </row>
    <row r="8" spans="1:17" s="99" customFormat="1" ht="9.75">
      <c r="A8" s="49" t="s">
        <v>357</v>
      </c>
      <c r="C8" s="100"/>
      <c r="Q8" s="8"/>
    </row>
    <row r="9" spans="1:17" s="99" customFormat="1" ht="9.75">
      <c r="A9" s="99" t="s">
        <v>34</v>
      </c>
      <c r="C9" s="100"/>
      <c r="D9" s="8"/>
      <c r="E9" s="8"/>
      <c r="F9" s="8"/>
      <c r="G9" s="8"/>
      <c r="H9" s="8"/>
      <c r="I9" s="8"/>
      <c r="J9" s="8"/>
      <c r="K9" s="8"/>
      <c r="L9" s="8"/>
      <c r="M9" s="8"/>
      <c r="N9" s="8"/>
      <c r="O9" s="8"/>
      <c r="P9" s="8"/>
      <c r="Q9" s="8"/>
    </row>
    <row r="10" spans="1:17" s="99" customFormat="1" ht="9.75">
      <c r="A10" s="101" t="s">
        <v>627</v>
      </c>
      <c r="B10" s="101"/>
      <c r="C10" s="101"/>
      <c r="D10" s="101"/>
      <c r="E10" s="101"/>
      <c r="F10" s="101"/>
      <c r="G10" s="101"/>
      <c r="H10" s="101"/>
      <c r="I10" s="101"/>
      <c r="J10" s="101"/>
      <c r="K10" s="101"/>
      <c r="L10" s="101"/>
      <c r="M10" s="101"/>
      <c r="N10" s="101"/>
      <c r="O10" s="101"/>
      <c r="P10" s="101"/>
      <c r="Q10" s="101"/>
    </row>
    <row r="11" spans="1:17" ht="21" customHeight="1" thickBot="1">
      <c r="A11" s="63" t="s">
        <v>20</v>
      </c>
      <c r="B11" s="64"/>
      <c r="C11" s="64"/>
      <c r="D11" s="64"/>
      <c r="E11" s="64"/>
      <c r="F11" s="64"/>
      <c r="G11" s="64"/>
      <c r="H11" s="64"/>
      <c r="I11" s="64"/>
      <c r="J11" s="64"/>
      <c r="K11" s="64"/>
      <c r="L11" s="64"/>
      <c r="M11" s="64"/>
      <c r="N11" s="64"/>
      <c r="O11" s="64"/>
      <c r="P11" s="64"/>
      <c r="Q11" s="64"/>
    </row>
    <row r="12" spans="1:24" ht="12.75" customHeight="1">
      <c r="A12" s="679" t="s">
        <v>22</v>
      </c>
      <c r="B12" s="699" t="s">
        <v>359</v>
      </c>
      <c r="C12" s="679" t="s">
        <v>367</v>
      </c>
      <c r="D12" s="691" t="s">
        <v>225</v>
      </c>
      <c r="E12" s="692"/>
      <c r="F12" s="692"/>
      <c r="G12" s="692"/>
      <c r="H12" s="692"/>
      <c r="I12" s="692"/>
      <c r="J12" s="693"/>
      <c r="K12" s="691" t="s">
        <v>226</v>
      </c>
      <c r="L12" s="692"/>
      <c r="M12" s="692"/>
      <c r="N12" s="692"/>
      <c r="O12" s="692"/>
      <c r="P12" s="692"/>
      <c r="Q12" s="693"/>
      <c r="T12" s="43" t="s">
        <v>190</v>
      </c>
      <c r="V12" s="723" t="s">
        <v>194</v>
      </c>
      <c r="W12" s="723"/>
      <c r="X12" s="723"/>
    </row>
    <row r="13" spans="1:24" s="43" customFormat="1" ht="12.75" customHeight="1">
      <c r="A13" s="680"/>
      <c r="B13" s="687"/>
      <c r="C13" s="680"/>
      <c r="D13" s="660" t="s">
        <v>13</v>
      </c>
      <c r="E13" s="703" t="s">
        <v>14</v>
      </c>
      <c r="F13" s="703" t="s">
        <v>15</v>
      </c>
      <c r="G13" s="703" t="s">
        <v>16</v>
      </c>
      <c r="H13" s="722" t="s">
        <v>53</v>
      </c>
      <c r="I13" s="666" t="s">
        <v>55</v>
      </c>
      <c r="J13" s="706" t="s">
        <v>56</v>
      </c>
      <c r="K13" s="660" t="s">
        <v>13</v>
      </c>
      <c r="L13" s="703" t="s">
        <v>14</v>
      </c>
      <c r="M13" s="703" t="s">
        <v>15</v>
      </c>
      <c r="N13" s="703" t="s">
        <v>16</v>
      </c>
      <c r="O13" s="722" t="s">
        <v>53</v>
      </c>
      <c r="P13" s="666" t="s">
        <v>55</v>
      </c>
      <c r="Q13" s="706" t="s">
        <v>56</v>
      </c>
      <c r="V13" s="43" t="s">
        <v>199</v>
      </c>
      <c r="W13" s="43" t="s">
        <v>200</v>
      </c>
      <c r="X13" s="322" t="s">
        <v>88</v>
      </c>
    </row>
    <row r="14" spans="1:24" s="43" customFormat="1" ht="13.5" thickBot="1">
      <c r="A14" s="681"/>
      <c r="B14" s="688"/>
      <c r="C14" s="65" t="s">
        <v>205</v>
      </c>
      <c r="D14" s="661"/>
      <c r="E14" s="667"/>
      <c r="F14" s="667"/>
      <c r="G14" s="667"/>
      <c r="H14" s="702"/>
      <c r="I14" s="667"/>
      <c r="J14" s="665"/>
      <c r="K14" s="661"/>
      <c r="L14" s="667"/>
      <c r="M14" s="667"/>
      <c r="N14" s="667"/>
      <c r="O14" s="702"/>
      <c r="P14" s="667"/>
      <c r="Q14" s="665"/>
      <c r="V14" s="321">
        <f>H44</f>
        <v>362</v>
      </c>
      <c r="W14" s="321">
        <f>O44</f>
        <v>262</v>
      </c>
      <c r="X14" s="321">
        <f>V14+W14</f>
        <v>624</v>
      </c>
    </row>
    <row r="15" spans="1:21" s="43" customFormat="1" ht="12.75">
      <c r="A15" s="9">
        <v>1</v>
      </c>
      <c r="B15" s="367" t="s">
        <v>293</v>
      </c>
      <c r="C15" s="127" t="s">
        <v>235</v>
      </c>
      <c r="D15" s="85">
        <v>2</v>
      </c>
      <c r="E15" s="86">
        <v>1</v>
      </c>
      <c r="F15" s="86">
        <v>1</v>
      </c>
      <c r="G15" s="86"/>
      <c r="H15" s="324">
        <f aca="true" t="shared" si="0" ref="H15:H20">(J15*25)-3-(D15+E15+F15+G15)*14</f>
        <v>41</v>
      </c>
      <c r="I15" s="86" t="s">
        <v>17</v>
      </c>
      <c r="J15" s="87">
        <v>4</v>
      </c>
      <c r="K15" s="85"/>
      <c r="L15" s="86"/>
      <c r="M15" s="86"/>
      <c r="N15" s="86"/>
      <c r="O15" s="86"/>
      <c r="P15" s="86"/>
      <c r="Q15" s="374"/>
      <c r="S15" s="356" t="s">
        <v>267</v>
      </c>
      <c r="T15" s="61"/>
      <c r="U15" s="114" t="s">
        <v>394</v>
      </c>
    </row>
    <row r="16" spans="1:21" s="43" customFormat="1" ht="12.75">
      <c r="A16" s="38">
        <v>2</v>
      </c>
      <c r="B16" s="310" t="s">
        <v>187</v>
      </c>
      <c r="C16" s="127" t="s">
        <v>165</v>
      </c>
      <c r="D16" s="55">
        <v>2</v>
      </c>
      <c r="E16" s="56"/>
      <c r="F16" s="56">
        <v>2</v>
      </c>
      <c r="G16" s="56"/>
      <c r="H16" s="324">
        <f t="shared" si="0"/>
        <v>41</v>
      </c>
      <c r="I16" s="56" t="s">
        <v>17</v>
      </c>
      <c r="J16" s="57">
        <v>4</v>
      </c>
      <c r="K16" s="55"/>
      <c r="L16" s="56"/>
      <c r="M16" s="56"/>
      <c r="N16" s="56"/>
      <c r="O16" s="56"/>
      <c r="P16" s="56"/>
      <c r="Q16" s="57"/>
      <c r="S16" s="349"/>
      <c r="T16" s="114" t="s">
        <v>193</v>
      </c>
      <c r="U16" s="114" t="s">
        <v>395</v>
      </c>
    </row>
    <row r="17" spans="1:21" s="43" customFormat="1" ht="12.75">
      <c r="A17" s="90">
        <v>3</v>
      </c>
      <c r="B17" s="310" t="s">
        <v>220</v>
      </c>
      <c r="C17" s="127" t="s">
        <v>166</v>
      </c>
      <c r="D17" s="55">
        <v>2</v>
      </c>
      <c r="E17" s="56"/>
      <c r="F17" s="56">
        <v>2</v>
      </c>
      <c r="G17" s="56"/>
      <c r="H17" s="324">
        <f t="shared" si="0"/>
        <v>41</v>
      </c>
      <c r="I17" s="56" t="s">
        <v>13</v>
      </c>
      <c r="J17" s="57">
        <v>4</v>
      </c>
      <c r="K17" s="55"/>
      <c r="L17" s="56"/>
      <c r="M17" s="56"/>
      <c r="N17" s="56"/>
      <c r="O17" s="56"/>
      <c r="P17" s="56"/>
      <c r="Q17" s="57"/>
      <c r="S17" s="349"/>
      <c r="U17" s="114" t="s">
        <v>407</v>
      </c>
    </row>
    <row r="18" spans="1:19" s="43" customFormat="1" ht="12.75">
      <c r="A18" s="38">
        <v>4</v>
      </c>
      <c r="B18" s="368" t="s">
        <v>216</v>
      </c>
      <c r="C18" s="127" t="s">
        <v>167</v>
      </c>
      <c r="D18" s="275">
        <v>2</v>
      </c>
      <c r="E18" s="276"/>
      <c r="F18" s="276"/>
      <c r="G18" s="276"/>
      <c r="H18" s="324">
        <f t="shared" si="0"/>
        <v>44</v>
      </c>
      <c r="I18" s="276" t="s">
        <v>17</v>
      </c>
      <c r="J18" s="325">
        <v>3</v>
      </c>
      <c r="K18" s="55"/>
      <c r="L18" s="56"/>
      <c r="M18" s="56"/>
      <c r="N18" s="56"/>
      <c r="O18" s="56"/>
      <c r="P18" s="56"/>
      <c r="Q18" s="57"/>
      <c r="S18" s="356" t="s">
        <v>268</v>
      </c>
    </row>
    <row r="19" spans="1:19" s="43" customFormat="1" ht="12.75">
      <c r="A19" s="90">
        <v>5</v>
      </c>
      <c r="B19" s="368" t="s">
        <v>231</v>
      </c>
      <c r="C19" s="127" t="s">
        <v>276</v>
      </c>
      <c r="D19" s="275"/>
      <c r="E19" s="276"/>
      <c r="F19" s="276"/>
      <c r="G19" s="276">
        <v>2</v>
      </c>
      <c r="H19" s="324">
        <f t="shared" si="0"/>
        <v>19</v>
      </c>
      <c r="I19" s="419" t="s">
        <v>16</v>
      </c>
      <c r="J19" s="375">
        <v>2</v>
      </c>
      <c r="K19" s="55"/>
      <c r="L19" s="56"/>
      <c r="M19" s="56"/>
      <c r="N19" s="56"/>
      <c r="O19" s="56"/>
      <c r="P19" s="56"/>
      <c r="Q19" s="122"/>
      <c r="S19" s="349" t="s">
        <v>242</v>
      </c>
    </row>
    <row r="20" spans="1:20" s="43" customFormat="1" ht="12.75">
      <c r="A20" s="90">
        <v>6</v>
      </c>
      <c r="B20" s="369" t="s">
        <v>294</v>
      </c>
      <c r="C20" s="126" t="s">
        <v>296</v>
      </c>
      <c r="D20" s="55">
        <v>2</v>
      </c>
      <c r="E20" s="56"/>
      <c r="F20" s="56"/>
      <c r="G20" s="56"/>
      <c r="H20" s="324">
        <f t="shared" si="0"/>
        <v>19</v>
      </c>
      <c r="I20" s="56" t="s">
        <v>13</v>
      </c>
      <c r="J20" s="122">
        <v>2</v>
      </c>
      <c r="K20" s="55"/>
      <c r="L20" s="56"/>
      <c r="M20" s="56"/>
      <c r="N20" s="56"/>
      <c r="O20" s="56"/>
      <c r="P20" s="56"/>
      <c r="Q20" s="122"/>
      <c r="S20" s="349" t="s">
        <v>254</v>
      </c>
      <c r="T20" s="114" t="s">
        <v>193</v>
      </c>
    </row>
    <row r="21" spans="1:20" s="43" customFormat="1" ht="12.75">
      <c r="A21" s="38">
        <v>7</v>
      </c>
      <c r="B21" s="341" t="s">
        <v>188</v>
      </c>
      <c r="C21" s="126" t="s">
        <v>168</v>
      </c>
      <c r="D21" s="376"/>
      <c r="E21" s="377"/>
      <c r="F21" s="377"/>
      <c r="G21" s="377"/>
      <c r="H21" s="377"/>
      <c r="I21" s="377"/>
      <c r="J21" s="378"/>
      <c r="K21" s="376">
        <v>2</v>
      </c>
      <c r="L21" s="377"/>
      <c r="M21" s="377">
        <v>1</v>
      </c>
      <c r="N21" s="377"/>
      <c r="O21" s="324">
        <f aca="true" t="shared" si="1" ref="O21:O28">(Q21*25)-3-(K21+L21+M21+N21)*14</f>
        <v>30</v>
      </c>
      <c r="P21" s="377" t="s">
        <v>17</v>
      </c>
      <c r="Q21" s="378">
        <v>3</v>
      </c>
      <c r="S21" s="349"/>
      <c r="T21" s="114" t="s">
        <v>193</v>
      </c>
    </row>
    <row r="22" spans="1:21" s="43" customFormat="1" ht="12.75">
      <c r="A22" s="90">
        <v>8</v>
      </c>
      <c r="B22" s="310" t="s">
        <v>189</v>
      </c>
      <c r="C22" s="126" t="s">
        <v>277</v>
      </c>
      <c r="D22" s="275"/>
      <c r="E22" s="276"/>
      <c r="F22" s="276"/>
      <c r="G22" s="276"/>
      <c r="H22" s="276"/>
      <c r="I22" s="276"/>
      <c r="J22" s="325"/>
      <c r="K22" s="379">
        <v>3</v>
      </c>
      <c r="L22" s="276"/>
      <c r="M22" s="276">
        <v>2</v>
      </c>
      <c r="N22" s="276"/>
      <c r="O22" s="324">
        <f t="shared" si="1"/>
        <v>52</v>
      </c>
      <c r="P22" s="276" t="s">
        <v>17</v>
      </c>
      <c r="Q22" s="325">
        <v>5</v>
      </c>
      <c r="S22" s="349"/>
      <c r="T22" s="114" t="s">
        <v>193</v>
      </c>
      <c r="U22" s="114" t="s">
        <v>395</v>
      </c>
    </row>
    <row r="23" spans="1:21" s="43" customFormat="1" ht="12.75">
      <c r="A23" s="38">
        <v>9</v>
      </c>
      <c r="B23" s="370" t="s">
        <v>295</v>
      </c>
      <c r="C23" s="126" t="s">
        <v>297</v>
      </c>
      <c r="D23" s="55"/>
      <c r="E23" s="56"/>
      <c r="F23" s="56"/>
      <c r="G23" s="56"/>
      <c r="H23" s="56"/>
      <c r="I23" s="56"/>
      <c r="J23" s="57"/>
      <c r="K23" s="55">
        <v>2</v>
      </c>
      <c r="L23" s="56"/>
      <c r="M23" s="56">
        <v>1</v>
      </c>
      <c r="N23" s="56"/>
      <c r="O23" s="324">
        <f t="shared" si="1"/>
        <v>30</v>
      </c>
      <c r="P23" s="56" t="s">
        <v>13</v>
      </c>
      <c r="Q23" s="57">
        <v>3</v>
      </c>
      <c r="S23" s="356" t="s">
        <v>269</v>
      </c>
      <c r="T23" s="43" t="s">
        <v>193</v>
      </c>
      <c r="U23" s="114" t="s">
        <v>396</v>
      </c>
    </row>
    <row r="24" spans="1:23" s="43" customFormat="1" ht="14.25" customHeight="1">
      <c r="A24" s="90">
        <v>10</v>
      </c>
      <c r="B24" s="371" t="s">
        <v>298</v>
      </c>
      <c r="C24" s="126" t="s">
        <v>299</v>
      </c>
      <c r="D24" s="55"/>
      <c r="E24" s="56"/>
      <c r="F24" s="56"/>
      <c r="G24" s="56"/>
      <c r="H24" s="324"/>
      <c r="I24" s="56"/>
      <c r="J24" s="57"/>
      <c r="K24" s="55">
        <v>2</v>
      </c>
      <c r="L24" s="56"/>
      <c r="M24" s="56">
        <v>1</v>
      </c>
      <c r="N24" s="56"/>
      <c r="O24" s="324">
        <f t="shared" si="1"/>
        <v>30</v>
      </c>
      <c r="P24" s="56" t="s">
        <v>17</v>
      </c>
      <c r="Q24" s="57">
        <v>3</v>
      </c>
      <c r="S24" s="349" t="s">
        <v>243</v>
      </c>
      <c r="T24" s="429"/>
      <c r="U24" s="114" t="s">
        <v>396</v>
      </c>
      <c r="V24" s="49"/>
      <c r="W24" s="49"/>
    </row>
    <row r="25" spans="1:21" s="43" customFormat="1" ht="12.75">
      <c r="A25" s="90">
        <v>11</v>
      </c>
      <c r="B25" s="372" t="s">
        <v>383</v>
      </c>
      <c r="C25" s="365" t="s">
        <v>300</v>
      </c>
      <c r="D25" s="82"/>
      <c r="E25" s="83"/>
      <c r="F25" s="83"/>
      <c r="G25" s="83"/>
      <c r="H25" s="83"/>
      <c r="I25" s="83"/>
      <c r="J25" s="57"/>
      <c r="K25" s="111">
        <v>1</v>
      </c>
      <c r="L25" s="83"/>
      <c r="M25" s="83">
        <v>2</v>
      </c>
      <c r="N25" s="83"/>
      <c r="O25" s="324">
        <f t="shared" si="1"/>
        <v>30</v>
      </c>
      <c r="P25" s="83" t="s">
        <v>13</v>
      </c>
      <c r="Q25" s="121">
        <v>3</v>
      </c>
      <c r="S25" s="351" t="s">
        <v>258</v>
      </c>
      <c r="T25" s="114" t="s">
        <v>193</v>
      </c>
      <c r="U25" s="441" t="s">
        <v>397</v>
      </c>
    </row>
    <row r="26" spans="1:21" s="43" customFormat="1" ht="12.75">
      <c r="A26" s="38">
        <v>12</v>
      </c>
      <c r="B26" s="368" t="s">
        <v>114</v>
      </c>
      <c r="C26" s="126" t="s">
        <v>246</v>
      </c>
      <c r="D26" s="82"/>
      <c r="E26" s="83"/>
      <c r="F26" s="83"/>
      <c r="G26" s="83"/>
      <c r="H26" s="83"/>
      <c r="I26" s="83"/>
      <c r="J26" s="57"/>
      <c r="K26" s="111">
        <v>2</v>
      </c>
      <c r="L26" s="83">
        <v>1</v>
      </c>
      <c r="M26" s="83"/>
      <c r="N26" s="83"/>
      <c r="O26" s="324">
        <f t="shared" si="1"/>
        <v>30</v>
      </c>
      <c r="P26" s="83" t="s">
        <v>17</v>
      </c>
      <c r="Q26" s="121">
        <v>3</v>
      </c>
      <c r="S26" s="349"/>
      <c r="T26" s="312"/>
      <c r="U26" s="114" t="s">
        <v>398</v>
      </c>
    </row>
    <row r="27" spans="1:22" s="43" customFormat="1" ht="12.75" customHeight="1">
      <c r="A27" s="90">
        <v>13</v>
      </c>
      <c r="B27" s="373" t="s">
        <v>247</v>
      </c>
      <c r="C27" s="132" t="s">
        <v>278</v>
      </c>
      <c r="D27" s="82"/>
      <c r="E27" s="83"/>
      <c r="F27" s="83"/>
      <c r="G27" s="83"/>
      <c r="H27" s="83"/>
      <c r="I27" s="83"/>
      <c r="J27" s="84"/>
      <c r="K27" s="111">
        <v>3</v>
      </c>
      <c r="L27" s="83"/>
      <c r="M27" s="83">
        <v>1</v>
      </c>
      <c r="N27" s="83"/>
      <c r="O27" s="324">
        <f t="shared" si="1"/>
        <v>41</v>
      </c>
      <c r="P27" s="83" t="s">
        <v>17</v>
      </c>
      <c r="Q27" s="121">
        <v>4</v>
      </c>
      <c r="S27" s="352" t="s">
        <v>266</v>
      </c>
      <c r="T27" s="357" t="s">
        <v>193</v>
      </c>
      <c r="U27" s="114" t="s">
        <v>400</v>
      </c>
      <c r="V27" s="357" t="s">
        <v>399</v>
      </c>
    </row>
    <row r="28" spans="1:21" s="43" customFormat="1" ht="21.75" customHeight="1">
      <c r="A28" s="90">
        <v>14</v>
      </c>
      <c r="B28" s="373" t="s">
        <v>248</v>
      </c>
      <c r="C28" s="132" t="s">
        <v>249</v>
      </c>
      <c r="D28" s="82"/>
      <c r="E28" s="83"/>
      <c r="F28" s="83"/>
      <c r="G28" s="83"/>
      <c r="H28" s="83"/>
      <c r="I28" s="83"/>
      <c r="J28" s="84"/>
      <c r="K28" s="111"/>
      <c r="L28" s="83"/>
      <c r="M28" s="83"/>
      <c r="N28" s="83">
        <v>2</v>
      </c>
      <c r="O28" s="324">
        <f t="shared" si="1"/>
        <v>19</v>
      </c>
      <c r="P28" s="420" t="s">
        <v>16</v>
      </c>
      <c r="Q28" s="121">
        <v>2</v>
      </c>
      <c r="S28" s="356" t="s">
        <v>270</v>
      </c>
      <c r="U28" s="114" t="s">
        <v>400</v>
      </c>
    </row>
    <row r="29" spans="1:19" s="43" customFormat="1" ht="13.5" thickBot="1">
      <c r="A29" s="90">
        <v>15</v>
      </c>
      <c r="B29" s="311" t="s">
        <v>302</v>
      </c>
      <c r="C29" s="366" t="s">
        <v>301</v>
      </c>
      <c r="D29" s="74"/>
      <c r="E29" s="13"/>
      <c r="F29" s="13"/>
      <c r="G29" s="13"/>
      <c r="H29" s="13"/>
      <c r="I29" s="13"/>
      <c r="J29" s="75"/>
      <c r="K29" s="48"/>
      <c r="L29" s="13"/>
      <c r="M29" s="13"/>
      <c r="N29" s="13"/>
      <c r="O29" s="432"/>
      <c r="P29" s="13" t="s">
        <v>13</v>
      </c>
      <c r="Q29" s="75">
        <v>4</v>
      </c>
      <c r="S29" s="349" t="s">
        <v>244</v>
      </c>
    </row>
    <row r="30" spans="1:19" s="43" customFormat="1" ht="12.75">
      <c r="A30" s="654" t="s">
        <v>369</v>
      </c>
      <c r="B30" s="655"/>
      <c r="C30" s="656"/>
      <c r="D30" s="733">
        <f>SUM(D15:D29)</f>
        <v>10</v>
      </c>
      <c r="E30" s="731">
        <f>SUM(E15:E29)</f>
        <v>1</v>
      </c>
      <c r="F30" s="731">
        <f>SUM(F15:F29)</f>
        <v>5</v>
      </c>
      <c r="G30" s="731">
        <f>SUM(G15:G29)</f>
        <v>2</v>
      </c>
      <c r="H30" s="711">
        <f>SUM(H15:H29)</f>
        <v>205</v>
      </c>
      <c r="I30" s="36" t="s">
        <v>98</v>
      </c>
      <c r="J30" s="769">
        <f>SUM(J15:J29)</f>
        <v>19</v>
      </c>
      <c r="K30" s="733">
        <f>SUM(K15:K29)</f>
        <v>15</v>
      </c>
      <c r="L30" s="731">
        <f>SUM(L15:L29)</f>
        <v>1</v>
      </c>
      <c r="M30" s="731">
        <f>SUM(M15:M29)</f>
        <v>8</v>
      </c>
      <c r="N30" s="731">
        <f>SUM(N15:N29)</f>
        <v>2</v>
      </c>
      <c r="O30" s="711">
        <f>SUM(O21:O29)</f>
        <v>262</v>
      </c>
      <c r="P30" s="36" t="s">
        <v>99</v>
      </c>
      <c r="Q30" s="769">
        <f>SUM(Q15:Q29)</f>
        <v>30</v>
      </c>
      <c r="S30" s="349"/>
    </row>
    <row r="31" spans="1:19" s="43" customFormat="1" ht="12.75">
      <c r="A31" s="71"/>
      <c r="B31" s="72"/>
      <c r="C31" s="428"/>
      <c r="D31" s="762"/>
      <c r="E31" s="763"/>
      <c r="F31" s="763"/>
      <c r="G31" s="763"/>
      <c r="H31" s="779"/>
      <c r="I31" s="345" t="s">
        <v>52</v>
      </c>
      <c r="J31" s="780"/>
      <c r="K31" s="762"/>
      <c r="L31" s="763"/>
      <c r="M31" s="763"/>
      <c r="N31" s="763"/>
      <c r="O31" s="779"/>
      <c r="P31" s="345" t="s">
        <v>54</v>
      </c>
      <c r="Q31" s="780"/>
      <c r="S31" s="356"/>
    </row>
    <row r="32" spans="1:19" s="43" customFormat="1" ht="13.5" thickBot="1">
      <c r="A32" s="683"/>
      <c r="B32" s="684"/>
      <c r="C32" s="685"/>
      <c r="D32" s="657">
        <f>SUM(D30:G30)</f>
        <v>18</v>
      </c>
      <c r="E32" s="658"/>
      <c r="F32" s="658"/>
      <c r="G32" s="659"/>
      <c r="H32" s="712"/>
      <c r="I32" s="120" t="s">
        <v>362</v>
      </c>
      <c r="J32" s="770"/>
      <c r="K32" s="657">
        <f>SUM(K30:N30)</f>
        <v>26</v>
      </c>
      <c r="L32" s="658"/>
      <c r="M32" s="658"/>
      <c r="N32" s="659"/>
      <c r="O32" s="712"/>
      <c r="P32" s="120" t="s">
        <v>362</v>
      </c>
      <c r="Q32" s="770"/>
      <c r="S32" s="349"/>
    </row>
    <row r="33" spans="1:19" s="43" customFormat="1" ht="13.5" customHeight="1" thickBot="1">
      <c r="A33" s="49"/>
      <c r="B33" s="49"/>
      <c r="C33" s="49"/>
      <c r="D33" s="2"/>
      <c r="E33" s="2"/>
      <c r="F33" s="2"/>
      <c r="G33" s="2"/>
      <c r="H33" s="337"/>
      <c r="I33" s="2"/>
      <c r="J33" s="2"/>
      <c r="K33" s="2"/>
      <c r="L33" s="2"/>
      <c r="M33" s="2"/>
      <c r="N33" s="2"/>
      <c r="O33" s="2"/>
      <c r="P33" s="2"/>
      <c r="Q33" s="2"/>
      <c r="S33" s="349"/>
    </row>
    <row r="34" spans="1:19" ht="12.75" customHeight="1">
      <c r="A34" s="679" t="s">
        <v>22</v>
      </c>
      <c r="B34" s="686" t="s">
        <v>39</v>
      </c>
      <c r="C34" s="679" t="s">
        <v>367</v>
      </c>
      <c r="D34" s="730" t="s">
        <v>225</v>
      </c>
      <c r="E34" s="692"/>
      <c r="F34" s="692"/>
      <c r="G34" s="692"/>
      <c r="H34" s="692"/>
      <c r="I34" s="692"/>
      <c r="J34" s="693"/>
      <c r="K34" s="730" t="s">
        <v>226</v>
      </c>
      <c r="L34" s="692"/>
      <c r="M34" s="692"/>
      <c r="N34" s="692"/>
      <c r="O34" s="692"/>
      <c r="P34" s="692"/>
      <c r="Q34" s="693"/>
      <c r="S34" s="349"/>
    </row>
    <row r="35" spans="1:19" s="43" customFormat="1" ht="12.75" customHeight="1">
      <c r="A35" s="680"/>
      <c r="B35" s="687"/>
      <c r="C35" s="680"/>
      <c r="D35" s="660" t="s">
        <v>13</v>
      </c>
      <c r="E35" s="703" t="s">
        <v>14</v>
      </c>
      <c r="F35" s="703" t="s">
        <v>15</v>
      </c>
      <c r="G35" s="703" t="s">
        <v>16</v>
      </c>
      <c r="H35" s="722" t="s">
        <v>53</v>
      </c>
      <c r="I35" s="666" t="s">
        <v>55</v>
      </c>
      <c r="J35" s="706" t="s">
        <v>56</v>
      </c>
      <c r="K35" s="700" t="s">
        <v>13</v>
      </c>
      <c r="L35" s="666" t="s">
        <v>14</v>
      </c>
      <c r="M35" s="666" t="s">
        <v>15</v>
      </c>
      <c r="N35" s="666" t="s">
        <v>16</v>
      </c>
      <c r="O35" s="701" t="s">
        <v>53</v>
      </c>
      <c r="P35" s="666" t="s">
        <v>55</v>
      </c>
      <c r="Q35" s="706" t="s">
        <v>56</v>
      </c>
      <c r="S35" s="349"/>
    </row>
    <row r="36" spans="1:19" s="43" customFormat="1" ht="12" customHeight="1" thickBot="1">
      <c r="A36" s="680"/>
      <c r="B36" s="688"/>
      <c r="C36" s="681"/>
      <c r="D36" s="661"/>
      <c r="E36" s="667"/>
      <c r="F36" s="667"/>
      <c r="G36" s="667"/>
      <c r="H36" s="702"/>
      <c r="I36" s="667"/>
      <c r="J36" s="665"/>
      <c r="K36" s="661"/>
      <c r="L36" s="667"/>
      <c r="M36" s="667"/>
      <c r="N36" s="667"/>
      <c r="O36" s="702"/>
      <c r="P36" s="667"/>
      <c r="Q36" s="665"/>
      <c r="S36" s="349"/>
    </row>
    <row r="37" spans="1:21" ht="12.75">
      <c r="A37" s="300">
        <v>16</v>
      </c>
      <c r="B37" s="387" t="s">
        <v>303</v>
      </c>
      <c r="C37" s="129" t="s">
        <v>279</v>
      </c>
      <c r="D37" s="785">
        <v>2</v>
      </c>
      <c r="E37" s="729"/>
      <c r="F37" s="729">
        <v>2</v>
      </c>
      <c r="G37" s="729"/>
      <c r="H37" s="711">
        <f>(J37*25)-3-(D37+E37+F37+G37)*14</f>
        <v>91</v>
      </c>
      <c r="I37" s="731" t="s">
        <v>17</v>
      </c>
      <c r="J37" s="775">
        <v>6</v>
      </c>
      <c r="K37" s="660"/>
      <c r="L37" s="703"/>
      <c r="M37" s="703"/>
      <c r="N37" s="703"/>
      <c r="O37" s="722"/>
      <c r="P37" s="731"/>
      <c r="Q37" s="706"/>
      <c r="S37" s="349" t="s">
        <v>251</v>
      </c>
      <c r="T37" s="114" t="s">
        <v>193</v>
      </c>
      <c r="U37" s="114" t="s">
        <v>401</v>
      </c>
    </row>
    <row r="38" spans="1:19" ht="23.25" customHeight="1">
      <c r="A38" s="137">
        <v>17</v>
      </c>
      <c r="B38" s="551" t="s">
        <v>625</v>
      </c>
      <c r="C38" s="129" t="s">
        <v>280</v>
      </c>
      <c r="D38" s="785"/>
      <c r="E38" s="729"/>
      <c r="F38" s="729"/>
      <c r="G38" s="729"/>
      <c r="H38" s="752"/>
      <c r="I38" s="763"/>
      <c r="J38" s="775"/>
      <c r="K38" s="787"/>
      <c r="L38" s="759"/>
      <c r="M38" s="759"/>
      <c r="N38" s="759"/>
      <c r="O38" s="774"/>
      <c r="P38" s="763"/>
      <c r="Q38" s="768"/>
      <c r="S38" s="349"/>
    </row>
    <row r="39" spans="1:21" ht="12.75">
      <c r="A39" s="288">
        <v>18</v>
      </c>
      <c r="B39" s="388" t="s">
        <v>382</v>
      </c>
      <c r="C39" s="129" t="s">
        <v>305</v>
      </c>
      <c r="D39" s="778">
        <v>2</v>
      </c>
      <c r="E39" s="776"/>
      <c r="F39" s="776">
        <v>2</v>
      </c>
      <c r="G39" s="776"/>
      <c r="H39" s="777">
        <f>(J39*25)-3-(D39+E39+F39+G39)*14</f>
        <v>66</v>
      </c>
      <c r="I39" s="788" t="s">
        <v>17</v>
      </c>
      <c r="J39" s="775">
        <v>5</v>
      </c>
      <c r="K39" s="786"/>
      <c r="L39" s="729"/>
      <c r="M39" s="729"/>
      <c r="N39" s="729"/>
      <c r="O39" s="729"/>
      <c r="P39" s="781"/>
      <c r="Q39" s="775"/>
      <c r="S39" s="349"/>
      <c r="T39" s="114" t="s">
        <v>193</v>
      </c>
      <c r="U39" s="114" t="s">
        <v>402</v>
      </c>
    </row>
    <row r="40" spans="1:20" ht="13.5" thickBot="1">
      <c r="A40" s="287">
        <v>19</v>
      </c>
      <c r="B40" s="389" t="s">
        <v>304</v>
      </c>
      <c r="C40" s="67" t="s">
        <v>306</v>
      </c>
      <c r="D40" s="778"/>
      <c r="E40" s="776"/>
      <c r="F40" s="776"/>
      <c r="G40" s="776"/>
      <c r="H40" s="752"/>
      <c r="I40" s="763"/>
      <c r="J40" s="775"/>
      <c r="K40" s="786"/>
      <c r="L40" s="729"/>
      <c r="M40" s="729"/>
      <c r="N40" s="729"/>
      <c r="O40" s="729"/>
      <c r="P40" s="763"/>
      <c r="Q40" s="775"/>
      <c r="S40" s="349"/>
      <c r="T40" s="43"/>
    </row>
    <row r="41" spans="1:17" s="43" customFormat="1" ht="12.75">
      <c r="A41" s="749" t="s">
        <v>370</v>
      </c>
      <c r="B41" s="655"/>
      <c r="C41" s="656"/>
      <c r="D41" s="68">
        <f>SUM(D37:D40)</f>
        <v>4</v>
      </c>
      <c r="E41" s="29"/>
      <c r="F41" s="29">
        <f>SUM(F37:F40)</f>
        <v>4</v>
      </c>
      <c r="G41" s="29"/>
      <c r="H41" s="711">
        <f>SUM(H37:H40)</f>
        <v>157</v>
      </c>
      <c r="I41" s="36" t="s">
        <v>45</v>
      </c>
      <c r="J41" s="769">
        <f>SUM(J37:J40)</f>
        <v>11</v>
      </c>
      <c r="K41" s="68"/>
      <c r="L41" s="29"/>
      <c r="M41" s="29"/>
      <c r="N41" s="29"/>
      <c r="O41" s="711"/>
      <c r="P41" s="731"/>
      <c r="Q41" s="769"/>
    </row>
    <row r="42" spans="1:17" s="43" customFormat="1" ht="13.5" thickBot="1">
      <c r="A42" s="683"/>
      <c r="B42" s="684"/>
      <c r="C42" s="685"/>
      <c r="D42" s="657">
        <f>SUM(D41:G41)</f>
        <v>8</v>
      </c>
      <c r="E42" s="658"/>
      <c r="F42" s="658"/>
      <c r="G42" s="659"/>
      <c r="H42" s="712"/>
      <c r="I42" s="120"/>
      <c r="J42" s="770"/>
      <c r="K42" s="657"/>
      <c r="L42" s="658"/>
      <c r="M42" s="658"/>
      <c r="N42" s="659"/>
      <c r="O42" s="712"/>
      <c r="P42" s="721"/>
      <c r="Q42" s="770"/>
    </row>
    <row r="43" spans="1:17" s="43" customFormat="1" ht="13.5" thickBot="1">
      <c r="A43" s="72"/>
      <c r="B43" s="72"/>
      <c r="C43" s="72"/>
      <c r="D43" s="153"/>
      <c r="E43" s="153"/>
      <c r="F43" s="153"/>
      <c r="G43" s="153"/>
      <c r="H43" s="72"/>
      <c r="I43" s="72"/>
      <c r="J43" s="139"/>
      <c r="K43" s="72"/>
      <c r="L43" s="72"/>
      <c r="M43" s="72"/>
      <c r="N43" s="72"/>
      <c r="O43" s="144"/>
      <c r="P43" s="72"/>
      <c r="Q43" s="139"/>
    </row>
    <row r="44" spans="1:19" ht="12.75">
      <c r="A44" s="668" t="s">
        <v>58</v>
      </c>
      <c r="B44" s="669"/>
      <c r="C44" s="669"/>
      <c r="D44" s="764">
        <f>D30+D41</f>
        <v>14</v>
      </c>
      <c r="E44" s="766">
        <f>E30+E41</f>
        <v>1</v>
      </c>
      <c r="F44" s="766">
        <f>F30+F41</f>
        <v>9</v>
      </c>
      <c r="G44" s="771">
        <f>G30+G41</f>
        <v>2</v>
      </c>
      <c r="H44" s="717">
        <f>H30+H41</f>
        <v>362</v>
      </c>
      <c r="I44" s="715" t="s">
        <v>371</v>
      </c>
      <c r="J44" s="704">
        <f aca="true" t="shared" si="2" ref="J44:O44">J30+J41</f>
        <v>30</v>
      </c>
      <c r="K44" s="764">
        <f t="shared" si="2"/>
        <v>15</v>
      </c>
      <c r="L44" s="766">
        <f t="shared" si="2"/>
        <v>1</v>
      </c>
      <c r="M44" s="766">
        <f t="shared" si="2"/>
        <v>8</v>
      </c>
      <c r="N44" s="766">
        <f t="shared" si="2"/>
        <v>2</v>
      </c>
      <c r="O44" s="717">
        <f t="shared" si="2"/>
        <v>262</v>
      </c>
      <c r="P44" s="715" t="s">
        <v>363</v>
      </c>
      <c r="Q44" s="704">
        <f>Q30+Q41</f>
        <v>30</v>
      </c>
      <c r="S44" s="346" t="s">
        <v>238</v>
      </c>
    </row>
    <row r="45" spans="1:19" ht="12.75">
      <c r="A45" s="783"/>
      <c r="B45" s="784"/>
      <c r="C45" s="784"/>
      <c r="D45" s="765"/>
      <c r="E45" s="767"/>
      <c r="F45" s="767"/>
      <c r="G45" s="772"/>
      <c r="H45" s="761"/>
      <c r="I45" s="773"/>
      <c r="J45" s="760"/>
      <c r="K45" s="765"/>
      <c r="L45" s="767"/>
      <c r="M45" s="767"/>
      <c r="N45" s="767"/>
      <c r="O45" s="761"/>
      <c r="P45" s="773"/>
      <c r="Q45" s="760"/>
      <c r="S45" s="346"/>
    </row>
    <row r="46" spans="1:17" ht="13.5" thickBot="1">
      <c r="A46" s="671"/>
      <c r="B46" s="672"/>
      <c r="C46" s="673"/>
      <c r="D46" s="708">
        <f>D32+D42</f>
        <v>26</v>
      </c>
      <c r="E46" s="709"/>
      <c r="F46" s="709"/>
      <c r="G46" s="710"/>
      <c r="H46" s="718"/>
      <c r="I46" s="724"/>
      <c r="J46" s="705"/>
      <c r="K46" s="709">
        <f>K32+K42</f>
        <v>26</v>
      </c>
      <c r="L46" s="709"/>
      <c r="M46" s="709"/>
      <c r="N46" s="710"/>
      <c r="O46" s="718"/>
      <c r="P46" s="724"/>
      <c r="Q46" s="705"/>
    </row>
    <row r="47" spans="1:17" s="43" customFormat="1" ht="12.75" customHeight="1" thickBot="1">
      <c r="A47" s="49"/>
      <c r="B47" s="49"/>
      <c r="C47" s="49"/>
      <c r="D47" s="2"/>
      <c r="E47" s="2"/>
      <c r="F47" s="2"/>
      <c r="G47" s="2"/>
      <c r="H47" s="2"/>
      <c r="I47" s="2"/>
      <c r="J47" s="2"/>
      <c r="K47" s="2"/>
      <c r="L47" s="2"/>
      <c r="M47" s="2"/>
      <c r="N47" s="2"/>
      <c r="O47" s="2"/>
      <c r="P47" s="2"/>
      <c r="Q47" s="2"/>
    </row>
    <row r="48" spans="1:17" ht="12.75" customHeight="1">
      <c r="A48" s="679" t="s">
        <v>22</v>
      </c>
      <c r="B48" s="686" t="s">
        <v>18</v>
      </c>
      <c r="C48" s="679" t="s">
        <v>367</v>
      </c>
      <c r="D48" s="730" t="s">
        <v>225</v>
      </c>
      <c r="E48" s="692"/>
      <c r="F48" s="692"/>
      <c r="G48" s="692"/>
      <c r="H48" s="692"/>
      <c r="I48" s="692"/>
      <c r="J48" s="693"/>
      <c r="K48" s="730" t="s">
        <v>226</v>
      </c>
      <c r="L48" s="692"/>
      <c r="M48" s="692"/>
      <c r="N48" s="692"/>
      <c r="O48" s="692"/>
      <c r="P48" s="692"/>
      <c r="Q48" s="693"/>
    </row>
    <row r="49" spans="1:17" s="43" customFormat="1" ht="12.75" customHeight="1">
      <c r="A49" s="680"/>
      <c r="B49" s="687"/>
      <c r="C49" s="680"/>
      <c r="D49" s="660" t="s">
        <v>13</v>
      </c>
      <c r="E49" s="703" t="s">
        <v>14</v>
      </c>
      <c r="F49" s="703" t="s">
        <v>15</v>
      </c>
      <c r="G49" s="703" t="s">
        <v>16</v>
      </c>
      <c r="H49" s="722" t="s">
        <v>53</v>
      </c>
      <c r="I49" s="666" t="s">
        <v>55</v>
      </c>
      <c r="J49" s="706" t="s">
        <v>56</v>
      </c>
      <c r="K49" s="660" t="s">
        <v>13</v>
      </c>
      <c r="L49" s="703" t="s">
        <v>14</v>
      </c>
      <c r="M49" s="703" t="s">
        <v>15</v>
      </c>
      <c r="N49" s="703" t="s">
        <v>16</v>
      </c>
      <c r="O49" s="722" t="s">
        <v>53</v>
      </c>
      <c r="P49" s="666" t="s">
        <v>55</v>
      </c>
      <c r="Q49" s="706" t="s">
        <v>56</v>
      </c>
    </row>
    <row r="50" spans="1:17" s="43" customFormat="1" ht="13.5" thickBot="1">
      <c r="A50" s="681"/>
      <c r="B50" s="688"/>
      <c r="C50" s="681"/>
      <c r="D50" s="661"/>
      <c r="E50" s="667"/>
      <c r="F50" s="667"/>
      <c r="G50" s="667"/>
      <c r="H50" s="702"/>
      <c r="I50" s="667"/>
      <c r="J50" s="665"/>
      <c r="K50" s="661"/>
      <c r="L50" s="667"/>
      <c r="M50" s="667"/>
      <c r="N50" s="667"/>
      <c r="O50" s="702"/>
      <c r="P50" s="667"/>
      <c r="Q50" s="665"/>
    </row>
    <row r="51" spans="1:17" s="43" customFormat="1" ht="12.75">
      <c r="A51" s="116">
        <v>20</v>
      </c>
      <c r="B51" s="390" t="s">
        <v>307</v>
      </c>
      <c r="C51" s="134" t="s">
        <v>281</v>
      </c>
      <c r="D51" s="109">
        <v>2</v>
      </c>
      <c r="E51" s="107"/>
      <c r="F51" s="107">
        <v>1</v>
      </c>
      <c r="G51" s="107"/>
      <c r="H51" s="254">
        <f>(J51*25)-3-(D51+E51+F51+G51)*14</f>
        <v>30</v>
      </c>
      <c r="I51" s="107" t="s">
        <v>13</v>
      </c>
      <c r="J51" s="218">
        <v>3</v>
      </c>
      <c r="K51" s="109"/>
      <c r="L51" s="107"/>
      <c r="M51" s="107"/>
      <c r="N51" s="107"/>
      <c r="O51" s="108"/>
      <c r="P51" s="107"/>
      <c r="Q51" s="117"/>
    </row>
    <row r="52" spans="1:20" s="135" customFormat="1" ht="13.5" thickBot="1">
      <c r="A52" s="221">
        <v>21</v>
      </c>
      <c r="B52" s="391" t="s">
        <v>236</v>
      </c>
      <c r="C52" s="221" t="s">
        <v>282</v>
      </c>
      <c r="D52" s="222"/>
      <c r="E52" s="223"/>
      <c r="F52" s="223"/>
      <c r="G52" s="223"/>
      <c r="H52" s="251"/>
      <c r="I52" s="223"/>
      <c r="J52" s="224"/>
      <c r="K52" s="225">
        <v>2</v>
      </c>
      <c r="L52" s="223"/>
      <c r="M52" s="226">
        <v>2</v>
      </c>
      <c r="N52" s="223"/>
      <c r="O52" s="255">
        <f>(Q52*25)-3-(K52+L52+M52+N52)*14</f>
        <v>41</v>
      </c>
      <c r="P52" s="226" t="s">
        <v>13</v>
      </c>
      <c r="Q52" s="227">
        <v>4</v>
      </c>
      <c r="T52" s="313"/>
    </row>
    <row r="53" spans="1:17" s="1" customFormat="1" ht="9.75">
      <c r="A53" s="654" t="s">
        <v>368</v>
      </c>
      <c r="B53" s="655"/>
      <c r="C53" s="656"/>
      <c r="D53" s="28">
        <f>SUM(D51:D52)</f>
        <v>2</v>
      </c>
      <c r="E53" s="29"/>
      <c r="F53" s="29">
        <f>SUM(F51:F52)</f>
        <v>1</v>
      </c>
      <c r="G53" s="29"/>
      <c r="H53" s="739">
        <f>SUM(H51:H52)</f>
        <v>30</v>
      </c>
      <c r="I53" s="728" t="s">
        <v>46</v>
      </c>
      <c r="J53" s="782">
        <f>SUM(J51:J52)</f>
        <v>3</v>
      </c>
      <c r="K53" s="28">
        <f>SUM(K51:K52)</f>
        <v>2</v>
      </c>
      <c r="L53" s="29"/>
      <c r="M53" s="29">
        <f>SUM(M51:M52)</f>
        <v>2</v>
      </c>
      <c r="N53" s="29"/>
      <c r="O53" s="728">
        <f>SUM(O51:O52)</f>
        <v>41</v>
      </c>
      <c r="P53" s="719" t="s">
        <v>46</v>
      </c>
      <c r="Q53" s="782">
        <f>SUM(Q51:Q52)</f>
        <v>4</v>
      </c>
    </row>
    <row r="54" spans="1:17" s="1" customFormat="1" ht="10.5" thickBot="1">
      <c r="A54" s="683"/>
      <c r="B54" s="684"/>
      <c r="C54" s="685"/>
      <c r="D54" s="736">
        <f>SUM(D53:G53)</f>
        <v>3</v>
      </c>
      <c r="E54" s="735"/>
      <c r="F54" s="735"/>
      <c r="G54" s="735"/>
      <c r="H54" s="746"/>
      <c r="I54" s="735"/>
      <c r="J54" s="744"/>
      <c r="K54" s="736">
        <f>SUM(K53:N53)</f>
        <v>4</v>
      </c>
      <c r="L54" s="735"/>
      <c r="M54" s="735"/>
      <c r="N54" s="735"/>
      <c r="O54" s="735"/>
      <c r="P54" s="720"/>
      <c r="Q54" s="744"/>
    </row>
    <row r="55" spans="1:17" s="1" customFormat="1" ht="9.75">
      <c r="A55" s="49" t="s">
        <v>47</v>
      </c>
      <c r="B55" s="91"/>
      <c r="C55" s="72"/>
      <c r="D55" s="73"/>
      <c r="E55" s="73"/>
      <c r="F55" s="73"/>
      <c r="G55" s="73"/>
      <c r="H55" s="73"/>
      <c r="I55" s="73"/>
      <c r="J55" s="73"/>
      <c r="K55" s="73"/>
      <c r="L55" s="73"/>
      <c r="M55" s="73"/>
      <c r="N55" s="73"/>
      <c r="O55" s="73"/>
      <c r="P55" s="73"/>
      <c r="Q55" s="73"/>
    </row>
    <row r="56" spans="1:17" ht="12.75">
      <c r="A56" s="102" t="s">
        <v>372</v>
      </c>
      <c r="B56" s="102"/>
      <c r="C56" s="272"/>
      <c r="D56" s="114"/>
      <c r="E56" s="114"/>
      <c r="F56" s="114"/>
      <c r="G56" s="114"/>
      <c r="H56" s="114"/>
      <c r="I56" s="114"/>
      <c r="J56" s="114"/>
      <c r="K56" s="114"/>
      <c r="L56" s="114"/>
      <c r="M56" s="114"/>
      <c r="N56" s="114"/>
      <c r="O56" s="114"/>
      <c r="P56" s="114"/>
      <c r="Q56" s="114"/>
    </row>
    <row r="57" spans="1:17" ht="12.75">
      <c r="A57" s="49"/>
      <c r="B57" s="79"/>
      <c r="C57" s="62"/>
      <c r="D57" s="61"/>
      <c r="E57" s="61"/>
      <c r="F57" s="61"/>
      <c r="G57" s="61"/>
      <c r="H57" s="61"/>
      <c r="I57" s="61"/>
      <c r="J57" s="61"/>
      <c r="K57" s="61"/>
      <c r="L57" s="61"/>
      <c r="M57" s="61"/>
      <c r="N57" s="61"/>
      <c r="O57" s="61"/>
      <c r="P57" s="61"/>
      <c r="Q57" s="61"/>
    </row>
    <row r="58" spans="1:17" ht="12.75">
      <c r="A58" s="49"/>
      <c r="B58" s="79"/>
      <c r="C58" s="62"/>
      <c r="D58" s="61"/>
      <c r="E58" s="61"/>
      <c r="F58" s="61"/>
      <c r="G58" s="61"/>
      <c r="H58" s="61"/>
      <c r="I58" s="61"/>
      <c r="J58" s="61"/>
      <c r="K58" s="61"/>
      <c r="L58" s="61"/>
      <c r="M58" s="61"/>
      <c r="N58" s="61"/>
      <c r="O58" s="61"/>
      <c r="P58" s="61"/>
      <c r="Q58" s="61"/>
    </row>
    <row r="59" spans="1:17" s="1" customFormat="1" ht="9.75">
      <c r="A59" s="49"/>
      <c r="B59" s="49"/>
      <c r="C59" s="49"/>
      <c r="D59" s="80"/>
      <c r="E59" s="80"/>
      <c r="F59" s="80"/>
      <c r="G59" s="80"/>
      <c r="H59" s="80"/>
      <c r="I59" s="80"/>
      <c r="J59" s="49"/>
      <c r="K59" s="73"/>
      <c r="L59" s="73"/>
      <c r="M59" s="73"/>
      <c r="N59" s="73"/>
      <c r="O59" s="73"/>
      <c r="P59" s="73"/>
      <c r="Q59" s="2"/>
    </row>
    <row r="60" spans="1:28" s="39" customFormat="1" ht="12" customHeight="1">
      <c r="A60" s="299" t="s">
        <v>125</v>
      </c>
      <c r="B60" s="299"/>
      <c r="C60" s="299"/>
      <c r="D60" s="299"/>
      <c r="E60" s="299"/>
      <c r="F60" s="299"/>
      <c r="G60" s="299"/>
      <c r="H60" s="299"/>
      <c r="I60" s="299"/>
      <c r="J60" s="299"/>
      <c r="K60" s="299"/>
      <c r="L60" s="299"/>
      <c r="M60" s="299"/>
      <c r="Q60" s="44"/>
      <c r="S60" s="44"/>
      <c r="T60" s="44"/>
      <c r="V60" s="44"/>
      <c r="W60" s="44"/>
      <c r="Y60" s="44"/>
      <c r="Z60" s="44"/>
      <c r="AA60" s="44"/>
      <c r="AB60" s="44"/>
    </row>
    <row r="61" spans="1:28" s="39" customFormat="1" ht="12.75" customHeight="1">
      <c r="A61" s="299" t="s">
        <v>636</v>
      </c>
      <c r="B61" s="299"/>
      <c r="C61" s="299"/>
      <c r="D61" s="299"/>
      <c r="E61" s="299"/>
      <c r="F61" s="299"/>
      <c r="G61" s="299"/>
      <c r="H61" s="299"/>
      <c r="I61" s="299"/>
      <c r="J61" s="299"/>
      <c r="K61" s="299"/>
      <c r="L61" s="299"/>
      <c r="M61" s="299"/>
      <c r="N61" s="110"/>
      <c r="O61" s="110"/>
      <c r="P61" s="110"/>
      <c r="Q61" s="44"/>
      <c r="V61" s="52"/>
      <c r="W61" s="52"/>
      <c r="Y61" s="52"/>
      <c r="Z61" s="52"/>
      <c r="AA61" s="52"/>
      <c r="AB61" s="52"/>
    </row>
    <row r="62" spans="1:17" ht="12.75">
      <c r="A62" s="61"/>
      <c r="B62" s="4"/>
      <c r="C62" s="4"/>
      <c r="D62" s="49"/>
      <c r="E62" s="4"/>
      <c r="F62" s="4"/>
      <c r="G62" s="4"/>
      <c r="H62" s="4"/>
      <c r="I62" s="4"/>
      <c r="J62" s="4"/>
      <c r="K62" s="61"/>
      <c r="L62" s="61"/>
      <c r="M62" s="61"/>
      <c r="N62" s="61"/>
      <c r="O62" s="61"/>
      <c r="P62" s="61"/>
      <c r="Q62" s="61"/>
    </row>
  </sheetData>
  <sheetProtection/>
  <mergeCells count="140">
    <mergeCell ref="V12:X12"/>
    <mergeCell ref="A32:C32"/>
    <mergeCell ref="A41:C41"/>
    <mergeCell ref="C34:C36"/>
    <mergeCell ref="B34:B36"/>
    <mergeCell ref="A34:A36"/>
    <mergeCell ref="K39:K40"/>
    <mergeCell ref="K37:K38"/>
    <mergeCell ref="I37:I38"/>
    <mergeCell ref="I39:I40"/>
    <mergeCell ref="D1:Q1"/>
    <mergeCell ref="B4:Q4"/>
    <mergeCell ref="C12:C13"/>
    <mergeCell ref="J37:J38"/>
    <mergeCell ref="D37:D38"/>
    <mergeCell ref="E37:E38"/>
    <mergeCell ref="F37:F38"/>
    <mergeCell ref="Q30:Q32"/>
    <mergeCell ref="A30:C30"/>
    <mergeCell ref="K35:K36"/>
    <mergeCell ref="D54:G54"/>
    <mergeCell ref="D42:G42"/>
    <mergeCell ref="A54:C54"/>
    <mergeCell ref="D48:J48"/>
    <mergeCell ref="A48:A50"/>
    <mergeCell ref="A53:C53"/>
    <mergeCell ref="I53:I54"/>
    <mergeCell ref="J53:J54"/>
    <mergeCell ref="D49:D50"/>
    <mergeCell ref="B48:B50"/>
    <mergeCell ref="C48:C50"/>
    <mergeCell ref="H49:H50"/>
    <mergeCell ref="A42:C42"/>
    <mergeCell ref="E49:E50"/>
    <mergeCell ref="F49:F50"/>
    <mergeCell ref="A44:C46"/>
    <mergeCell ref="G49:G50"/>
    <mergeCell ref="H44:H46"/>
    <mergeCell ref="D46:G46"/>
    <mergeCell ref="D44:D45"/>
    <mergeCell ref="H53:H54"/>
    <mergeCell ref="H41:H42"/>
    <mergeCell ref="I44:I46"/>
    <mergeCell ref="Q53:Q54"/>
    <mergeCell ref="K54:N54"/>
    <mergeCell ref="O49:O50"/>
    <mergeCell ref="Q49:Q50"/>
    <mergeCell ref="K49:K50"/>
    <mergeCell ref="L49:L50"/>
    <mergeCell ref="M49:M50"/>
    <mergeCell ref="O53:O54"/>
    <mergeCell ref="P53:P54"/>
    <mergeCell ref="Q35:Q36"/>
    <mergeCell ref="O41:O42"/>
    <mergeCell ref="O39:O40"/>
    <mergeCell ref="P37:P38"/>
    <mergeCell ref="P39:P40"/>
    <mergeCell ref="Q44:Q46"/>
    <mergeCell ref="Q39:Q40"/>
    <mergeCell ref="K48:Q48"/>
    <mergeCell ref="K12:Q12"/>
    <mergeCell ref="O13:O14"/>
    <mergeCell ref="Q13:Q14"/>
    <mergeCell ref="K13:K14"/>
    <mergeCell ref="P13:P14"/>
    <mergeCell ref="N13:N14"/>
    <mergeCell ref="M13:M14"/>
    <mergeCell ref="L13:L14"/>
    <mergeCell ref="G13:G14"/>
    <mergeCell ref="M35:M36"/>
    <mergeCell ref="N35:N36"/>
    <mergeCell ref="K34:Q34"/>
    <mergeCell ref="L35:L36"/>
    <mergeCell ref="O35:O36"/>
    <mergeCell ref="P35:P36"/>
    <mergeCell ref="J13:J14"/>
    <mergeCell ref="J35:J36"/>
    <mergeCell ref="O30:O32"/>
    <mergeCell ref="G37:G38"/>
    <mergeCell ref="J41:J42"/>
    <mergeCell ref="A12:A14"/>
    <mergeCell ref="B12:B14"/>
    <mergeCell ref="D12:J12"/>
    <mergeCell ref="G35:G36"/>
    <mergeCell ref="H35:H36"/>
    <mergeCell ref="E35:E36"/>
    <mergeCell ref="H13:H14"/>
    <mergeCell ref="I13:I14"/>
    <mergeCell ref="K46:N46"/>
    <mergeCell ref="K42:N42"/>
    <mergeCell ref="M30:M31"/>
    <mergeCell ref="N30:N31"/>
    <mergeCell ref="N44:N45"/>
    <mergeCell ref="L30:L31"/>
    <mergeCell ref="F35:F36"/>
    <mergeCell ref="H30:H32"/>
    <mergeCell ref="D35:D36"/>
    <mergeCell ref="I35:I36"/>
    <mergeCell ref="J30:J32"/>
    <mergeCell ref="K32:N32"/>
    <mergeCell ref="D13:D14"/>
    <mergeCell ref="E13:E14"/>
    <mergeCell ref="F13:F14"/>
    <mergeCell ref="F39:F40"/>
    <mergeCell ref="G39:G40"/>
    <mergeCell ref="H39:H40"/>
    <mergeCell ref="D39:D40"/>
    <mergeCell ref="E39:E40"/>
    <mergeCell ref="D32:G32"/>
    <mergeCell ref="D34:J34"/>
    <mergeCell ref="E44:E45"/>
    <mergeCell ref="F44:F45"/>
    <mergeCell ref="G44:G45"/>
    <mergeCell ref="P44:P46"/>
    <mergeCell ref="L39:L40"/>
    <mergeCell ref="O37:O38"/>
    <mergeCell ref="J39:J40"/>
    <mergeCell ref="H37:H38"/>
    <mergeCell ref="N39:N40"/>
    <mergeCell ref="L37:L38"/>
    <mergeCell ref="I49:I50"/>
    <mergeCell ref="N49:N50"/>
    <mergeCell ref="K44:K45"/>
    <mergeCell ref="L44:L45"/>
    <mergeCell ref="M44:M45"/>
    <mergeCell ref="Q37:Q38"/>
    <mergeCell ref="M37:M38"/>
    <mergeCell ref="M39:M40"/>
    <mergeCell ref="P41:P42"/>
    <mergeCell ref="Q41:Q42"/>
    <mergeCell ref="J49:J50"/>
    <mergeCell ref="P49:P50"/>
    <mergeCell ref="N37:N38"/>
    <mergeCell ref="J44:J46"/>
    <mergeCell ref="O44:O46"/>
    <mergeCell ref="D30:D31"/>
    <mergeCell ref="E30:E31"/>
    <mergeCell ref="F30:F31"/>
    <mergeCell ref="G30:G31"/>
    <mergeCell ref="K30:K31"/>
  </mergeCells>
  <printOptions/>
  <pageMargins left="0.9055118110236221" right="0.4724409448818898" top="0.31496062992125984" bottom="0.6692913385826772" header="0.07" footer="0"/>
  <pageSetup horizontalDpi="600" verticalDpi="600" orientation="portrait" paperSize="9" scale="95" r:id="rId1"/>
  <headerFooter alignWithMargins="0">
    <oddFooter>&amp;R4/7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D66"/>
  <sheetViews>
    <sheetView zoomScalePageLayoutView="0" workbookViewId="0" topLeftCell="A10">
      <selection activeCell="W52" sqref="W52"/>
    </sheetView>
  </sheetViews>
  <sheetFormatPr defaultColWidth="9.140625" defaultRowHeight="12.75"/>
  <cols>
    <col min="1" max="1" width="3.421875" style="1" customWidth="1"/>
    <col min="2" max="2" width="37.28125" style="1" customWidth="1"/>
    <col min="3" max="3" width="10.57421875" style="1" customWidth="1"/>
    <col min="4" max="7" width="2.7109375" style="1" customWidth="1"/>
    <col min="8" max="8" width="4.00390625" style="1" customWidth="1"/>
    <col min="9" max="9" width="2.8515625" style="1" customWidth="1"/>
    <col min="10" max="10" width="3.8515625" style="1" customWidth="1"/>
    <col min="11" max="12" width="2.7109375" style="1" customWidth="1"/>
    <col min="13" max="13" width="2.57421875" style="1" customWidth="1"/>
    <col min="14" max="14" width="3.421875" style="1" customWidth="1"/>
    <col min="15" max="15" width="3.57421875" style="1" customWidth="1"/>
    <col min="16" max="16" width="2.8515625" style="1" customWidth="1"/>
    <col min="17" max="17" width="3.8515625" style="1" customWidth="1"/>
    <col min="18" max="18" width="7.00390625" style="43" customWidth="1"/>
    <col min="19" max="19" width="30.00390625" style="43" hidden="1" customWidth="1"/>
    <col min="20" max="20" width="11.00390625" style="43" customWidth="1"/>
    <col min="21" max="21" width="14.421875" style="43" customWidth="1"/>
    <col min="22" max="16384" width="9.140625" style="43" customWidth="1"/>
  </cols>
  <sheetData>
    <row r="1" spans="1:17" s="99" customFormat="1" ht="14.25" customHeight="1">
      <c r="A1" s="96" t="s">
        <v>50</v>
      </c>
      <c r="C1" s="100"/>
      <c r="D1" s="758"/>
      <c r="E1" s="758"/>
      <c r="F1" s="758"/>
      <c r="G1" s="758"/>
      <c r="H1" s="758"/>
      <c r="I1" s="758"/>
      <c r="J1" s="758"/>
      <c r="K1" s="758"/>
      <c r="L1" s="758"/>
      <c r="M1" s="758"/>
      <c r="N1" s="758"/>
      <c r="O1" s="758"/>
      <c r="P1" s="758"/>
      <c r="Q1" s="758"/>
    </row>
    <row r="2" spans="1:17" s="99" customFormat="1" ht="10.5" customHeight="1">
      <c r="A2" s="96" t="s">
        <v>49</v>
      </c>
      <c r="C2" s="100"/>
      <c r="J2" s="8"/>
      <c r="K2" s="97"/>
      <c r="L2" s="97"/>
      <c r="Q2" s="7"/>
    </row>
    <row r="3" spans="3:17" s="99" customFormat="1" ht="12.75" customHeight="1">
      <c r="C3" s="100"/>
      <c r="Q3" s="7"/>
    </row>
    <row r="4" spans="2:17" s="99" customFormat="1" ht="12.75" customHeight="1">
      <c r="B4" s="698" t="s">
        <v>42</v>
      </c>
      <c r="C4" s="698"/>
      <c r="D4" s="698"/>
      <c r="E4" s="698"/>
      <c r="F4" s="698"/>
      <c r="G4" s="698"/>
      <c r="H4" s="698"/>
      <c r="I4" s="698"/>
      <c r="J4" s="698"/>
      <c r="K4" s="698"/>
      <c r="L4" s="698"/>
      <c r="M4" s="698"/>
      <c r="N4" s="698"/>
      <c r="O4" s="698"/>
      <c r="P4" s="698"/>
      <c r="Q4" s="698"/>
    </row>
    <row r="5" spans="3:17" s="99" customFormat="1" ht="9.75">
      <c r="C5" s="100"/>
      <c r="Q5" s="7"/>
    </row>
    <row r="6" spans="1:3" s="99" customFormat="1" ht="9.75">
      <c r="A6" s="99" t="s">
        <v>43</v>
      </c>
      <c r="C6" s="100"/>
    </row>
    <row r="7" spans="1:17" s="99" customFormat="1" ht="9.75">
      <c r="A7" s="99" t="s">
        <v>116</v>
      </c>
      <c r="C7" s="100"/>
      <c r="Q7" s="8"/>
    </row>
    <row r="8" spans="1:17" s="99" customFormat="1" ht="9.75">
      <c r="A8" s="49" t="s">
        <v>357</v>
      </c>
      <c r="C8" s="100"/>
      <c r="Q8" s="8"/>
    </row>
    <row r="9" spans="1:17" s="99" customFormat="1" ht="9.75">
      <c r="A9" s="99" t="s">
        <v>34</v>
      </c>
      <c r="C9" s="100"/>
      <c r="D9" s="8"/>
      <c r="E9" s="8"/>
      <c r="F9" s="8"/>
      <c r="G9" s="8"/>
      <c r="H9" s="8"/>
      <c r="I9" s="8"/>
      <c r="J9" s="8"/>
      <c r="K9" s="8"/>
      <c r="L9" s="8"/>
      <c r="M9" s="8"/>
      <c r="N9" s="8"/>
      <c r="O9" s="8"/>
      <c r="P9" s="8"/>
      <c r="Q9" s="8"/>
    </row>
    <row r="10" spans="1:17" s="99" customFormat="1" ht="9.75">
      <c r="A10" s="101" t="s">
        <v>627</v>
      </c>
      <c r="B10" s="101"/>
      <c r="C10" s="101"/>
      <c r="D10" s="101"/>
      <c r="E10" s="101"/>
      <c r="F10" s="101"/>
      <c r="G10" s="101"/>
      <c r="H10" s="101"/>
      <c r="I10" s="101"/>
      <c r="J10" s="101"/>
      <c r="K10" s="101"/>
      <c r="L10" s="101"/>
      <c r="M10" s="101"/>
      <c r="N10" s="101"/>
      <c r="O10" s="101"/>
      <c r="P10" s="101"/>
      <c r="Q10" s="101"/>
    </row>
    <row r="11" spans="1:17" s="110" customFormat="1" ht="21" customHeight="1" thickBot="1">
      <c r="A11" s="63" t="s">
        <v>21</v>
      </c>
      <c r="B11" s="64"/>
      <c r="C11" s="64"/>
      <c r="D11" s="64"/>
      <c r="E11" s="64"/>
      <c r="F11" s="64"/>
      <c r="G11" s="64"/>
      <c r="H11" s="64"/>
      <c r="I11" s="64"/>
      <c r="J11" s="64"/>
      <c r="K11" s="64"/>
      <c r="L11" s="64"/>
      <c r="M11" s="64"/>
      <c r="N11" s="64"/>
      <c r="O11" s="64"/>
      <c r="P11" s="64"/>
      <c r="Q11" s="64"/>
    </row>
    <row r="12" spans="1:24" s="110" customFormat="1" ht="12.75" customHeight="1">
      <c r="A12" s="679" t="s">
        <v>22</v>
      </c>
      <c r="B12" s="699" t="s">
        <v>359</v>
      </c>
      <c r="C12" s="679" t="s">
        <v>367</v>
      </c>
      <c r="D12" s="691" t="s">
        <v>227</v>
      </c>
      <c r="E12" s="692"/>
      <c r="F12" s="692"/>
      <c r="G12" s="692"/>
      <c r="H12" s="692"/>
      <c r="I12" s="692"/>
      <c r="J12" s="693"/>
      <c r="K12" s="691" t="s">
        <v>228</v>
      </c>
      <c r="L12" s="692"/>
      <c r="M12" s="692"/>
      <c r="N12" s="692"/>
      <c r="O12" s="692"/>
      <c r="P12" s="692"/>
      <c r="Q12" s="693"/>
      <c r="T12" s="43" t="s">
        <v>190</v>
      </c>
      <c r="U12" s="114" t="s">
        <v>410</v>
      </c>
      <c r="V12" s="723" t="s">
        <v>194</v>
      </c>
      <c r="W12" s="723"/>
      <c r="X12" s="723"/>
    </row>
    <row r="13" spans="1:24" ht="12.75" customHeight="1">
      <c r="A13" s="680"/>
      <c r="B13" s="687"/>
      <c r="C13" s="680"/>
      <c r="D13" s="660" t="s">
        <v>13</v>
      </c>
      <c r="E13" s="703" t="s">
        <v>14</v>
      </c>
      <c r="F13" s="703" t="s">
        <v>15</v>
      </c>
      <c r="G13" s="703" t="s">
        <v>16</v>
      </c>
      <c r="H13" s="722" t="s">
        <v>53</v>
      </c>
      <c r="I13" s="666" t="s">
        <v>55</v>
      </c>
      <c r="J13" s="706" t="s">
        <v>56</v>
      </c>
      <c r="K13" s="660" t="s">
        <v>13</v>
      </c>
      <c r="L13" s="703" t="s">
        <v>14</v>
      </c>
      <c r="M13" s="703" t="s">
        <v>15</v>
      </c>
      <c r="N13" s="703" t="s">
        <v>16</v>
      </c>
      <c r="O13" s="722" t="s">
        <v>53</v>
      </c>
      <c r="P13" s="666" t="s">
        <v>55</v>
      </c>
      <c r="Q13" s="706" t="s">
        <v>56</v>
      </c>
      <c r="V13" s="43" t="s">
        <v>201</v>
      </c>
      <c r="W13" s="43" t="s">
        <v>202</v>
      </c>
      <c r="X13" s="322" t="s">
        <v>89</v>
      </c>
    </row>
    <row r="14" spans="1:24" ht="13.5" thickBot="1">
      <c r="A14" s="681"/>
      <c r="B14" s="688"/>
      <c r="C14" s="65" t="s">
        <v>205</v>
      </c>
      <c r="D14" s="661"/>
      <c r="E14" s="667"/>
      <c r="F14" s="667"/>
      <c r="G14" s="667"/>
      <c r="H14" s="702"/>
      <c r="I14" s="667"/>
      <c r="J14" s="665"/>
      <c r="K14" s="661"/>
      <c r="L14" s="667"/>
      <c r="M14" s="667"/>
      <c r="N14" s="667"/>
      <c r="O14" s="702"/>
      <c r="P14" s="667"/>
      <c r="Q14" s="665"/>
      <c r="V14" s="321">
        <f>H45</f>
        <v>365</v>
      </c>
      <c r="W14" s="321">
        <f>O45</f>
        <v>290</v>
      </c>
      <c r="X14" s="321">
        <f>V14+W14</f>
        <v>655</v>
      </c>
    </row>
    <row r="15" spans="1:21" ht="15" customHeight="1">
      <c r="A15" s="92">
        <v>1</v>
      </c>
      <c r="B15" s="392" t="s">
        <v>308</v>
      </c>
      <c r="C15" s="131" t="s">
        <v>309</v>
      </c>
      <c r="D15" s="85">
        <v>2</v>
      </c>
      <c r="E15" s="86"/>
      <c r="F15" s="86">
        <v>1</v>
      </c>
      <c r="G15" s="86"/>
      <c r="H15" s="324">
        <f>(J15*25)-3-(D15+E15+F15+G15)*14</f>
        <v>30</v>
      </c>
      <c r="I15" s="86" t="s">
        <v>17</v>
      </c>
      <c r="J15" s="87">
        <v>3</v>
      </c>
      <c r="K15" s="85"/>
      <c r="L15" s="86"/>
      <c r="M15" s="86"/>
      <c r="N15" s="86"/>
      <c r="O15" s="86"/>
      <c r="P15" s="86"/>
      <c r="Q15" s="87"/>
      <c r="S15" s="352" t="s">
        <v>264</v>
      </c>
      <c r="U15" s="114" t="s">
        <v>400</v>
      </c>
    </row>
    <row r="16" spans="1:21" s="112" customFormat="1" ht="15" customHeight="1">
      <c r="A16" s="93">
        <v>2</v>
      </c>
      <c r="B16" s="371" t="s">
        <v>310</v>
      </c>
      <c r="C16" s="126" t="s">
        <v>311</v>
      </c>
      <c r="D16" s="82">
        <v>2</v>
      </c>
      <c r="E16" s="83"/>
      <c r="F16" s="83">
        <v>1</v>
      </c>
      <c r="G16" s="83"/>
      <c r="H16" s="324">
        <f>(J16*25)-3-(D16+E16+F16+G16)*14</f>
        <v>30</v>
      </c>
      <c r="I16" s="83" t="s">
        <v>13</v>
      </c>
      <c r="J16" s="121">
        <v>3</v>
      </c>
      <c r="K16" s="58"/>
      <c r="L16" s="56"/>
      <c r="M16" s="56"/>
      <c r="N16" s="56"/>
      <c r="O16" s="59"/>
      <c r="P16" s="56"/>
      <c r="Q16" s="60"/>
      <c r="S16" s="350" t="s">
        <v>271</v>
      </c>
      <c r="T16" s="440" t="s">
        <v>193</v>
      </c>
      <c r="U16" s="440" t="s">
        <v>403</v>
      </c>
    </row>
    <row r="17" spans="1:21" ht="23.25" customHeight="1">
      <c r="A17" s="93">
        <v>3</v>
      </c>
      <c r="B17" s="393" t="s">
        <v>312</v>
      </c>
      <c r="C17" s="365" t="s">
        <v>313</v>
      </c>
      <c r="D17" s="111">
        <v>3</v>
      </c>
      <c r="E17" s="83"/>
      <c r="F17" s="83">
        <v>2</v>
      </c>
      <c r="G17" s="83"/>
      <c r="H17" s="324">
        <f>(J17*25)-3-(D17+E17+F17+G17)*14</f>
        <v>77</v>
      </c>
      <c r="I17" s="83" t="s">
        <v>17</v>
      </c>
      <c r="J17" s="121">
        <v>6</v>
      </c>
      <c r="K17" s="111"/>
      <c r="L17" s="83"/>
      <c r="M17" s="83"/>
      <c r="N17" s="83"/>
      <c r="O17" s="83"/>
      <c r="P17" s="83"/>
      <c r="Q17" s="121"/>
      <c r="S17" s="350" t="s">
        <v>271</v>
      </c>
      <c r="T17" s="114" t="s">
        <v>193</v>
      </c>
      <c r="U17" s="114" t="s">
        <v>404</v>
      </c>
    </row>
    <row r="18" spans="1:22" ht="15.75" customHeight="1">
      <c r="A18" s="22">
        <v>4</v>
      </c>
      <c r="B18" s="394" t="s">
        <v>209</v>
      </c>
      <c r="C18" s="126" t="s">
        <v>283</v>
      </c>
      <c r="D18" s="323">
        <v>2</v>
      </c>
      <c r="E18" s="276"/>
      <c r="F18" s="276">
        <v>1</v>
      </c>
      <c r="G18" s="276"/>
      <c r="H18" s="324">
        <f>(J18*25)-3-(D18+E18+F18+G18)*14</f>
        <v>55</v>
      </c>
      <c r="I18" s="276" t="s">
        <v>17</v>
      </c>
      <c r="J18" s="375">
        <v>4</v>
      </c>
      <c r="K18" s="326"/>
      <c r="L18" s="276"/>
      <c r="M18" s="276"/>
      <c r="N18" s="276"/>
      <c r="O18" s="395"/>
      <c r="P18" s="276"/>
      <c r="Q18" s="325"/>
      <c r="S18" s="356" t="s">
        <v>334</v>
      </c>
      <c r="U18" s="114" t="s">
        <v>405</v>
      </c>
      <c r="V18" s="357"/>
    </row>
    <row r="19" spans="1:21" ht="14.25" customHeight="1">
      <c r="A19" s="22">
        <v>5</v>
      </c>
      <c r="B19" s="396" t="s">
        <v>314</v>
      </c>
      <c r="C19" s="126" t="s">
        <v>315</v>
      </c>
      <c r="D19" s="323">
        <v>1</v>
      </c>
      <c r="E19" s="276">
        <v>1</v>
      </c>
      <c r="F19" s="276"/>
      <c r="G19" s="276"/>
      <c r="H19" s="324">
        <f>(J19*25)-3-(D19+E19+F19+G19)*14</f>
        <v>44</v>
      </c>
      <c r="I19" s="276" t="s">
        <v>13</v>
      </c>
      <c r="J19" s="375">
        <v>3</v>
      </c>
      <c r="K19" s="326"/>
      <c r="L19" s="276"/>
      <c r="M19" s="276"/>
      <c r="N19" s="276"/>
      <c r="O19" s="59"/>
      <c r="P19" s="276"/>
      <c r="Q19" s="325"/>
      <c r="S19" s="356" t="s">
        <v>272</v>
      </c>
      <c r="T19" s="442" t="s">
        <v>193</v>
      </c>
      <c r="U19" s="114" t="s">
        <v>400</v>
      </c>
    </row>
    <row r="20" spans="1:22" ht="15" customHeight="1">
      <c r="A20" s="22">
        <v>6</v>
      </c>
      <c r="B20" s="649" t="s">
        <v>667</v>
      </c>
      <c r="C20" s="126" t="s">
        <v>284</v>
      </c>
      <c r="D20" s="323"/>
      <c r="E20" s="276"/>
      <c r="F20" s="276"/>
      <c r="G20" s="276"/>
      <c r="H20" s="276"/>
      <c r="I20" s="276"/>
      <c r="J20" s="325"/>
      <c r="K20" s="424">
        <v>2</v>
      </c>
      <c r="L20" s="276"/>
      <c r="M20" s="276">
        <v>2</v>
      </c>
      <c r="N20" s="276"/>
      <c r="O20" s="324">
        <f>(Q20*25)-3-(K20+L20+M20+N20)*14</f>
        <v>41</v>
      </c>
      <c r="P20" s="276" t="s">
        <v>17</v>
      </c>
      <c r="Q20" s="325">
        <v>4</v>
      </c>
      <c r="S20" s="356" t="s">
        <v>335</v>
      </c>
      <c r="U20" s="114" t="s">
        <v>406</v>
      </c>
      <c r="V20" s="357"/>
    </row>
    <row r="21" spans="1:21" ht="14.25" customHeight="1">
      <c r="A21" s="22">
        <v>7</v>
      </c>
      <c r="B21" s="386" t="s">
        <v>316</v>
      </c>
      <c r="C21" s="126" t="s">
        <v>318</v>
      </c>
      <c r="D21" s="323"/>
      <c r="E21" s="276"/>
      <c r="F21" s="276"/>
      <c r="G21" s="276"/>
      <c r="H21" s="276"/>
      <c r="I21" s="276"/>
      <c r="J21" s="325"/>
      <c r="K21" s="323">
        <v>2</v>
      </c>
      <c r="L21" s="276"/>
      <c r="M21" s="276"/>
      <c r="N21" s="276">
        <v>1</v>
      </c>
      <c r="O21" s="324">
        <f>(Q21*25)-3-(K21+L21+M21+N21)*14</f>
        <v>55</v>
      </c>
      <c r="P21" s="276" t="s">
        <v>17</v>
      </c>
      <c r="Q21" s="325">
        <v>4</v>
      </c>
      <c r="S21" s="350" t="s">
        <v>273</v>
      </c>
      <c r="U21" s="114" t="s">
        <v>412</v>
      </c>
    </row>
    <row r="22" spans="1:21" ht="14.25" customHeight="1">
      <c r="A22" s="22">
        <v>8</v>
      </c>
      <c r="B22" s="397" t="s">
        <v>317</v>
      </c>
      <c r="C22" s="365" t="s">
        <v>319</v>
      </c>
      <c r="D22" s="323"/>
      <c r="E22" s="276"/>
      <c r="F22" s="276"/>
      <c r="G22" s="276"/>
      <c r="H22" s="276"/>
      <c r="I22" s="276"/>
      <c r="J22" s="325"/>
      <c r="K22" s="326">
        <v>2</v>
      </c>
      <c r="L22" s="276">
        <v>1</v>
      </c>
      <c r="M22" s="276"/>
      <c r="N22" s="276"/>
      <c r="O22" s="324">
        <f>(Q22*25)-3-(K22+L22+M22+N22)*14</f>
        <v>30</v>
      </c>
      <c r="P22" s="276" t="s">
        <v>13</v>
      </c>
      <c r="Q22" s="325">
        <v>3</v>
      </c>
      <c r="S22" s="350" t="s">
        <v>273</v>
      </c>
      <c r="U22" s="114" t="s">
        <v>405</v>
      </c>
    </row>
    <row r="23" spans="1:19" ht="21">
      <c r="A23" s="22">
        <v>9</v>
      </c>
      <c r="B23" s="398" t="s">
        <v>345</v>
      </c>
      <c r="C23" s="126" t="s">
        <v>285</v>
      </c>
      <c r="D23" s="323"/>
      <c r="E23" s="276"/>
      <c r="F23" s="276"/>
      <c r="G23" s="276"/>
      <c r="H23" s="276"/>
      <c r="I23" s="276"/>
      <c r="J23" s="325"/>
      <c r="K23" s="326"/>
      <c r="L23" s="276"/>
      <c r="M23" s="327"/>
      <c r="N23" s="276"/>
      <c r="O23" s="432"/>
      <c r="P23" s="276" t="s">
        <v>13</v>
      </c>
      <c r="Q23" s="325">
        <v>3</v>
      </c>
      <c r="S23" s="349"/>
    </row>
    <row r="24" spans="1:19" ht="14.25" customHeight="1" thickBot="1">
      <c r="A24" s="22">
        <v>10</v>
      </c>
      <c r="B24" s="398" t="s">
        <v>233</v>
      </c>
      <c r="C24" s="126" t="s">
        <v>286</v>
      </c>
      <c r="D24" s="323"/>
      <c r="E24" s="276"/>
      <c r="F24" s="276"/>
      <c r="G24" s="276"/>
      <c r="H24" s="276"/>
      <c r="I24" s="276"/>
      <c r="J24" s="325"/>
      <c r="K24" s="326"/>
      <c r="L24" s="276"/>
      <c r="M24" s="327"/>
      <c r="N24" s="276">
        <v>4</v>
      </c>
      <c r="O24" s="324">
        <f>(Q24*25)-3-(K24+L24+M24+N24)*14</f>
        <v>41</v>
      </c>
      <c r="P24" s="276" t="s">
        <v>13</v>
      </c>
      <c r="Q24" s="325">
        <v>4</v>
      </c>
      <c r="S24" s="349"/>
    </row>
    <row r="25" spans="1:19" ht="14.25" customHeight="1">
      <c r="A25" s="654" t="s">
        <v>369</v>
      </c>
      <c r="B25" s="655"/>
      <c r="C25" s="656"/>
      <c r="D25" s="68">
        <f>SUM(D15:D24)</f>
        <v>10</v>
      </c>
      <c r="E25" s="29">
        <f>SUM(E15:E24)</f>
        <v>1</v>
      </c>
      <c r="F25" s="29">
        <f>SUM(F15:F24)</f>
        <v>5</v>
      </c>
      <c r="G25" s="29"/>
      <c r="H25" s="711">
        <f>SUM(H15:H24)</f>
        <v>236</v>
      </c>
      <c r="I25" s="36" t="s">
        <v>98</v>
      </c>
      <c r="J25" s="769">
        <f>SUM(J15:J24)</f>
        <v>19</v>
      </c>
      <c r="K25" s="328">
        <f>(SUM(K15:K24))</f>
        <v>6</v>
      </c>
      <c r="L25" s="329">
        <f>SUM(L15:L24)</f>
        <v>1</v>
      </c>
      <c r="M25" s="329">
        <f>SUM(M15:M24)</f>
        <v>2</v>
      </c>
      <c r="N25" s="330">
        <f>SUM(N15:N24)</f>
        <v>5</v>
      </c>
      <c r="O25" s="689">
        <f>SUM(O20:O24)</f>
        <v>167</v>
      </c>
      <c r="P25" s="331" t="s">
        <v>45</v>
      </c>
      <c r="Q25" s="674">
        <f>SUM(Q15:Q24)</f>
        <v>18</v>
      </c>
      <c r="S25" s="349"/>
    </row>
    <row r="26" spans="1:19" ht="13.5" thickBot="1">
      <c r="A26" s="683"/>
      <c r="B26" s="684"/>
      <c r="C26" s="685"/>
      <c r="D26" s="657">
        <f>SUM(D25:G25)</f>
        <v>16</v>
      </c>
      <c r="E26" s="658"/>
      <c r="F26" s="658"/>
      <c r="G26" s="659"/>
      <c r="H26" s="712"/>
      <c r="I26" s="120" t="s">
        <v>52</v>
      </c>
      <c r="J26" s="770"/>
      <c r="K26" s="807">
        <f>SUM(K25:N25)</f>
        <v>14</v>
      </c>
      <c r="L26" s="808"/>
      <c r="M26" s="808"/>
      <c r="N26" s="809"/>
      <c r="O26" s="690"/>
      <c r="P26" s="332" t="s">
        <v>54</v>
      </c>
      <c r="Q26" s="675"/>
      <c r="S26" s="349"/>
    </row>
    <row r="27" spans="1:19" ht="14.25" customHeight="1" thickBot="1">
      <c r="A27" s="49"/>
      <c r="B27" s="49"/>
      <c r="C27" s="49"/>
      <c r="D27" s="49"/>
      <c r="E27" s="49"/>
      <c r="F27" s="49"/>
      <c r="G27" s="49"/>
      <c r="H27" s="339"/>
      <c r="I27" s="49"/>
      <c r="J27" s="49"/>
      <c r="K27" s="49"/>
      <c r="L27" s="49"/>
      <c r="M27" s="49"/>
      <c r="N27" s="49"/>
      <c r="O27" s="49"/>
      <c r="P27" s="49"/>
      <c r="Q27" s="49"/>
      <c r="S27" s="349"/>
    </row>
    <row r="28" spans="1:19" ht="9" customHeight="1" hidden="1" thickBot="1">
      <c r="A28" s="49"/>
      <c r="B28" s="49"/>
      <c r="C28" s="49"/>
      <c r="D28" s="49"/>
      <c r="E28" s="49"/>
      <c r="F28" s="49"/>
      <c r="G28" s="49"/>
      <c r="H28" s="49"/>
      <c r="I28" s="49"/>
      <c r="J28" s="49"/>
      <c r="K28" s="49"/>
      <c r="L28" s="49"/>
      <c r="M28" s="49"/>
      <c r="N28" s="49"/>
      <c r="O28" s="49"/>
      <c r="P28" s="49"/>
      <c r="Q28" s="49"/>
      <c r="S28" s="349"/>
    </row>
    <row r="29" spans="1:19" s="110" customFormat="1" ht="13.5" customHeight="1">
      <c r="A29" s="679" t="s">
        <v>22</v>
      </c>
      <c r="B29" s="686" t="s">
        <v>39</v>
      </c>
      <c r="C29" s="679" t="s">
        <v>367</v>
      </c>
      <c r="D29" s="730" t="s">
        <v>227</v>
      </c>
      <c r="E29" s="692"/>
      <c r="F29" s="692"/>
      <c r="G29" s="692"/>
      <c r="H29" s="692"/>
      <c r="I29" s="692"/>
      <c r="J29" s="693"/>
      <c r="K29" s="730" t="s">
        <v>228</v>
      </c>
      <c r="L29" s="692"/>
      <c r="M29" s="692"/>
      <c r="N29" s="692"/>
      <c r="O29" s="692"/>
      <c r="P29" s="692"/>
      <c r="Q29" s="693"/>
      <c r="S29" s="349"/>
    </row>
    <row r="30" spans="1:19" ht="12.75" customHeight="1">
      <c r="A30" s="680"/>
      <c r="B30" s="687"/>
      <c r="C30" s="680"/>
      <c r="D30" s="660" t="s">
        <v>13</v>
      </c>
      <c r="E30" s="703" t="s">
        <v>14</v>
      </c>
      <c r="F30" s="703" t="s">
        <v>15</v>
      </c>
      <c r="G30" s="703" t="s">
        <v>16</v>
      </c>
      <c r="H30" s="666" t="s">
        <v>53</v>
      </c>
      <c r="I30" s="666" t="s">
        <v>55</v>
      </c>
      <c r="J30" s="706" t="s">
        <v>56</v>
      </c>
      <c r="K30" s="660" t="s">
        <v>13</v>
      </c>
      <c r="L30" s="703" t="s">
        <v>14</v>
      </c>
      <c r="M30" s="703" t="s">
        <v>15</v>
      </c>
      <c r="N30" s="703" t="s">
        <v>16</v>
      </c>
      <c r="O30" s="722" t="s">
        <v>53</v>
      </c>
      <c r="P30" s="666" t="s">
        <v>55</v>
      </c>
      <c r="Q30" s="706" t="s">
        <v>56</v>
      </c>
      <c r="S30" s="349"/>
    </row>
    <row r="31" spans="1:19" ht="13.5" thickBot="1">
      <c r="A31" s="680"/>
      <c r="B31" s="688"/>
      <c r="C31" s="681"/>
      <c r="D31" s="661"/>
      <c r="E31" s="667"/>
      <c r="F31" s="667"/>
      <c r="G31" s="667"/>
      <c r="H31" s="667"/>
      <c r="I31" s="667"/>
      <c r="J31" s="665"/>
      <c r="K31" s="661"/>
      <c r="L31" s="667"/>
      <c r="M31" s="667"/>
      <c r="N31" s="667"/>
      <c r="O31" s="702"/>
      <c r="P31" s="667"/>
      <c r="Q31" s="665"/>
      <c r="S31" s="349"/>
    </row>
    <row r="32" spans="1:21" ht="14.25" customHeight="1">
      <c r="A32" s="159">
        <v>11</v>
      </c>
      <c r="B32" s="301" t="s">
        <v>259</v>
      </c>
      <c r="C32" s="399" t="s">
        <v>287</v>
      </c>
      <c r="D32" s="803">
        <v>2</v>
      </c>
      <c r="E32" s="796"/>
      <c r="F32" s="796"/>
      <c r="G32" s="796">
        <v>1</v>
      </c>
      <c r="H32" s="793">
        <f>(J32*25)-3-(D32+E32+F32+G32)*14</f>
        <v>55</v>
      </c>
      <c r="I32" s="731" t="s">
        <v>17</v>
      </c>
      <c r="J32" s="743">
        <v>4</v>
      </c>
      <c r="K32" s="762"/>
      <c r="L32" s="763"/>
      <c r="M32" s="763"/>
      <c r="N32" s="763"/>
      <c r="O32" s="763"/>
      <c r="P32" s="731"/>
      <c r="Q32" s="743"/>
      <c r="S32" s="349"/>
      <c r="U32" s="357" t="s">
        <v>407</v>
      </c>
    </row>
    <row r="33" spans="1:21" ht="24.75" customHeight="1">
      <c r="A33" s="288">
        <v>12</v>
      </c>
      <c r="B33" s="388" t="s">
        <v>320</v>
      </c>
      <c r="C33" s="129" t="s">
        <v>169</v>
      </c>
      <c r="D33" s="785"/>
      <c r="E33" s="801"/>
      <c r="F33" s="801"/>
      <c r="G33" s="801"/>
      <c r="H33" s="793"/>
      <c r="I33" s="763"/>
      <c r="J33" s="775"/>
      <c r="K33" s="786"/>
      <c r="L33" s="729"/>
      <c r="M33" s="729"/>
      <c r="N33" s="729"/>
      <c r="O33" s="729"/>
      <c r="P33" s="763"/>
      <c r="Q33" s="775"/>
      <c r="S33" s="356" t="s">
        <v>274</v>
      </c>
      <c r="T33" s="114" t="s">
        <v>193</v>
      </c>
      <c r="U33" s="114" t="s">
        <v>390</v>
      </c>
    </row>
    <row r="34" spans="1:21" ht="14.25" customHeight="1">
      <c r="A34" s="288">
        <v>13</v>
      </c>
      <c r="B34" s="371" t="s">
        <v>252</v>
      </c>
      <c r="C34" s="129" t="s">
        <v>170</v>
      </c>
      <c r="D34" s="802">
        <v>3</v>
      </c>
      <c r="E34" s="795"/>
      <c r="F34" s="795">
        <v>2</v>
      </c>
      <c r="G34" s="795">
        <v>2</v>
      </c>
      <c r="H34" s="793">
        <f>(J34*25)-3-(D34+E34+F34+G34)*14</f>
        <v>74</v>
      </c>
      <c r="I34" s="781" t="s">
        <v>17</v>
      </c>
      <c r="J34" s="789">
        <v>7</v>
      </c>
      <c r="K34" s="816"/>
      <c r="L34" s="781"/>
      <c r="M34" s="781"/>
      <c r="N34" s="781"/>
      <c r="O34" s="781"/>
      <c r="P34" s="781"/>
      <c r="Q34" s="789"/>
      <c r="R34" s="815"/>
      <c r="S34" s="814" t="s">
        <v>253</v>
      </c>
      <c r="T34" s="114" t="s">
        <v>193</v>
      </c>
      <c r="U34" s="114" t="s">
        <v>408</v>
      </c>
    </row>
    <row r="35" spans="1:21" ht="15" customHeight="1">
      <c r="A35" s="288">
        <v>14</v>
      </c>
      <c r="B35" s="371" t="s">
        <v>260</v>
      </c>
      <c r="C35" s="129" t="s">
        <v>245</v>
      </c>
      <c r="D35" s="803"/>
      <c r="E35" s="796"/>
      <c r="F35" s="796"/>
      <c r="G35" s="796"/>
      <c r="H35" s="793"/>
      <c r="I35" s="763"/>
      <c r="J35" s="743"/>
      <c r="K35" s="762"/>
      <c r="L35" s="763"/>
      <c r="M35" s="763"/>
      <c r="N35" s="763"/>
      <c r="O35" s="763"/>
      <c r="P35" s="763"/>
      <c r="Q35" s="743"/>
      <c r="R35" s="815"/>
      <c r="S35" s="814"/>
      <c r="U35" s="114" t="s">
        <v>408</v>
      </c>
    </row>
    <row r="36" spans="1:21" ht="15" customHeight="1">
      <c r="A36" s="288">
        <v>15</v>
      </c>
      <c r="B36" s="400" t="s">
        <v>321</v>
      </c>
      <c r="C36" s="129" t="s">
        <v>171</v>
      </c>
      <c r="D36" s="802"/>
      <c r="E36" s="795"/>
      <c r="F36" s="795"/>
      <c r="G36" s="795"/>
      <c r="H36" s="795"/>
      <c r="I36" s="781"/>
      <c r="J36" s="789"/>
      <c r="K36" s="786">
        <v>2</v>
      </c>
      <c r="L36" s="729"/>
      <c r="M36" s="729">
        <v>2</v>
      </c>
      <c r="N36" s="729"/>
      <c r="O36" s="777">
        <f>(Q36*25)-3-(K36+L36+M36+N36)*14</f>
        <v>41</v>
      </c>
      <c r="P36" s="795" t="s">
        <v>17</v>
      </c>
      <c r="Q36" s="794">
        <v>4</v>
      </c>
      <c r="S36" s="349" t="s">
        <v>250</v>
      </c>
      <c r="T36" s="43" t="s">
        <v>193</v>
      </c>
      <c r="U36" s="114" t="s">
        <v>394</v>
      </c>
    </row>
    <row r="37" spans="1:21" ht="23.25" customHeight="1">
      <c r="A37" s="288">
        <v>16</v>
      </c>
      <c r="B37" s="443" t="s">
        <v>328</v>
      </c>
      <c r="C37" s="67" t="s">
        <v>172</v>
      </c>
      <c r="D37" s="803"/>
      <c r="E37" s="796"/>
      <c r="F37" s="796"/>
      <c r="G37" s="796"/>
      <c r="H37" s="796"/>
      <c r="I37" s="763"/>
      <c r="J37" s="743"/>
      <c r="K37" s="786"/>
      <c r="L37" s="729"/>
      <c r="M37" s="729"/>
      <c r="N37" s="729"/>
      <c r="O37" s="752"/>
      <c r="P37" s="796"/>
      <c r="Q37" s="794"/>
      <c r="S37" s="349" t="s">
        <v>250</v>
      </c>
      <c r="U37" s="114" t="s">
        <v>409</v>
      </c>
    </row>
    <row r="38" spans="1:21" ht="15" customHeight="1">
      <c r="A38" s="288">
        <v>17</v>
      </c>
      <c r="B38" s="387" t="s">
        <v>322</v>
      </c>
      <c r="C38" s="129" t="s">
        <v>173</v>
      </c>
      <c r="D38" s="802"/>
      <c r="E38" s="795"/>
      <c r="F38" s="795"/>
      <c r="G38" s="795"/>
      <c r="H38" s="795"/>
      <c r="I38" s="781"/>
      <c r="J38" s="789"/>
      <c r="K38" s="786">
        <v>2</v>
      </c>
      <c r="L38" s="729">
        <v>1</v>
      </c>
      <c r="M38" s="729"/>
      <c r="N38" s="729"/>
      <c r="O38" s="777">
        <f>(Q38*25)-3-(K38+L38+M38+N38)*14</f>
        <v>30</v>
      </c>
      <c r="P38" s="795" t="s">
        <v>13</v>
      </c>
      <c r="Q38" s="794">
        <v>3</v>
      </c>
      <c r="S38" s="349" t="s">
        <v>250</v>
      </c>
      <c r="U38" s="114" t="s">
        <v>405</v>
      </c>
    </row>
    <row r="39" spans="1:19" ht="14.25" customHeight="1">
      <c r="A39" s="288">
        <v>18</v>
      </c>
      <c r="B39" s="389" t="s">
        <v>323</v>
      </c>
      <c r="C39" s="67" t="s">
        <v>174</v>
      </c>
      <c r="D39" s="803"/>
      <c r="E39" s="796"/>
      <c r="F39" s="796"/>
      <c r="G39" s="796"/>
      <c r="H39" s="796"/>
      <c r="I39" s="763"/>
      <c r="J39" s="743"/>
      <c r="K39" s="786"/>
      <c r="L39" s="729"/>
      <c r="M39" s="729"/>
      <c r="N39" s="729"/>
      <c r="O39" s="752"/>
      <c r="P39" s="796"/>
      <c r="Q39" s="794"/>
      <c r="S39" s="356" t="s">
        <v>274</v>
      </c>
    </row>
    <row r="40" spans="1:21" ht="14.25" customHeight="1">
      <c r="A40" s="288">
        <v>19</v>
      </c>
      <c r="B40" s="401" t="s">
        <v>40</v>
      </c>
      <c r="C40" s="399" t="s">
        <v>175</v>
      </c>
      <c r="D40" s="785"/>
      <c r="E40" s="801"/>
      <c r="F40" s="801"/>
      <c r="G40" s="801"/>
      <c r="H40" s="801"/>
      <c r="I40" s="781"/>
      <c r="J40" s="775"/>
      <c r="K40" s="786">
        <v>2</v>
      </c>
      <c r="L40" s="729">
        <v>1</v>
      </c>
      <c r="M40" s="729">
        <v>2</v>
      </c>
      <c r="N40" s="729"/>
      <c r="O40" s="777">
        <f>(Q40*25)-3-(K40+L40+M40+N40)*14</f>
        <v>52</v>
      </c>
      <c r="P40" s="795" t="s">
        <v>17</v>
      </c>
      <c r="Q40" s="794">
        <v>5</v>
      </c>
      <c r="S40" s="364" t="s">
        <v>333</v>
      </c>
      <c r="U40" s="114" t="s">
        <v>395</v>
      </c>
    </row>
    <row r="41" spans="1:25" ht="15.75" customHeight="1" thickBot="1">
      <c r="A41" s="287">
        <v>20</v>
      </c>
      <c r="B41" s="402" t="s">
        <v>324</v>
      </c>
      <c r="C41" s="403" t="s">
        <v>288</v>
      </c>
      <c r="D41" s="802"/>
      <c r="E41" s="795"/>
      <c r="F41" s="795"/>
      <c r="G41" s="795"/>
      <c r="H41" s="795"/>
      <c r="I41" s="721"/>
      <c r="J41" s="789"/>
      <c r="K41" s="786"/>
      <c r="L41" s="729"/>
      <c r="M41" s="729"/>
      <c r="N41" s="729"/>
      <c r="O41" s="712"/>
      <c r="P41" s="696"/>
      <c r="Q41" s="794"/>
      <c r="S41" s="349" t="s">
        <v>250</v>
      </c>
      <c r="V41" s="357"/>
      <c r="W41" s="112"/>
      <c r="X41" s="112"/>
      <c r="Y41" s="112"/>
    </row>
    <row r="42" spans="1:19" ht="12.75">
      <c r="A42" s="749" t="s">
        <v>366</v>
      </c>
      <c r="B42" s="655"/>
      <c r="C42" s="656"/>
      <c r="D42" s="68">
        <f>SUM(D32:D41)</f>
        <v>5</v>
      </c>
      <c r="E42" s="29"/>
      <c r="F42" s="29">
        <f>SUM(F32:F41)</f>
        <v>2</v>
      </c>
      <c r="G42" s="29">
        <f>SUM(G32:G41)</f>
        <v>3</v>
      </c>
      <c r="H42" s="711">
        <f>SUM(H32:H41)</f>
        <v>129</v>
      </c>
      <c r="I42" s="797" t="s">
        <v>325</v>
      </c>
      <c r="J42" s="769">
        <f aca="true" t="shared" si="0" ref="J42:O42">SUM(J32:J41)</f>
        <v>11</v>
      </c>
      <c r="K42" s="68">
        <f t="shared" si="0"/>
        <v>6</v>
      </c>
      <c r="L42" s="69">
        <f t="shared" si="0"/>
        <v>2</v>
      </c>
      <c r="M42" s="69">
        <f t="shared" si="0"/>
        <v>4</v>
      </c>
      <c r="N42" s="29"/>
      <c r="O42" s="711">
        <f t="shared" si="0"/>
        <v>123</v>
      </c>
      <c r="P42" s="331" t="s">
        <v>45</v>
      </c>
      <c r="Q42" s="674">
        <f>SUM(Q32:Q41)</f>
        <v>12</v>
      </c>
      <c r="S42" s="349"/>
    </row>
    <row r="43" spans="1:19" ht="13.5" thickBot="1">
      <c r="A43" s="683"/>
      <c r="B43" s="684"/>
      <c r="C43" s="685"/>
      <c r="D43" s="657">
        <f>SUM(D42:G42)</f>
        <v>10</v>
      </c>
      <c r="E43" s="658"/>
      <c r="F43" s="658"/>
      <c r="G43" s="659"/>
      <c r="H43" s="712"/>
      <c r="I43" s="798"/>
      <c r="J43" s="770"/>
      <c r="K43" s="804">
        <f>SUM(K42:N42)</f>
        <v>12</v>
      </c>
      <c r="L43" s="805"/>
      <c r="M43" s="805"/>
      <c r="N43" s="806"/>
      <c r="O43" s="712"/>
      <c r="P43" s="332" t="s">
        <v>46</v>
      </c>
      <c r="Q43" s="675"/>
      <c r="S43" s="349"/>
    </row>
    <row r="44" spans="1:17" ht="13.5" thickBot="1">
      <c r="A44" s="72"/>
      <c r="B44" s="72"/>
      <c r="C44" s="72"/>
      <c r="D44" s="153"/>
      <c r="E44" s="153"/>
      <c r="F44" s="153"/>
      <c r="G44" s="153"/>
      <c r="H44" s="340"/>
      <c r="I44" s="145"/>
      <c r="J44" s="139"/>
      <c r="K44" s="72"/>
      <c r="L44" s="72"/>
      <c r="M44" s="72"/>
      <c r="N44" s="72"/>
      <c r="O44" s="144"/>
      <c r="P44" s="333"/>
      <c r="Q44" s="334"/>
    </row>
    <row r="45" spans="1:19" ht="12.75">
      <c r="A45" s="668" t="s">
        <v>58</v>
      </c>
      <c r="B45" s="669"/>
      <c r="C45" s="669"/>
      <c r="D45" s="220">
        <f>D25+D42</f>
        <v>15</v>
      </c>
      <c r="E45" s="158">
        <f>E25+E42</f>
        <v>1</v>
      </c>
      <c r="F45" s="158">
        <f>F25+F42</f>
        <v>7</v>
      </c>
      <c r="G45" s="158">
        <f>G25+G42</f>
        <v>3</v>
      </c>
      <c r="H45" s="717">
        <f>H25+H42</f>
        <v>365</v>
      </c>
      <c r="I45" s="715" t="s">
        <v>327</v>
      </c>
      <c r="J45" s="704">
        <f aca="true" t="shared" si="1" ref="J45:O45">J25+J42</f>
        <v>30</v>
      </c>
      <c r="K45" s="143">
        <f t="shared" si="1"/>
        <v>12</v>
      </c>
      <c r="L45" s="143">
        <f t="shared" si="1"/>
        <v>3</v>
      </c>
      <c r="M45" s="143">
        <f t="shared" si="1"/>
        <v>6</v>
      </c>
      <c r="N45" s="143">
        <f t="shared" si="1"/>
        <v>5</v>
      </c>
      <c r="O45" s="717">
        <f t="shared" si="1"/>
        <v>290</v>
      </c>
      <c r="P45" s="812" t="s">
        <v>326</v>
      </c>
      <c r="Q45" s="810">
        <f>Q25+Q42</f>
        <v>30</v>
      </c>
      <c r="S45" s="346" t="s">
        <v>238</v>
      </c>
    </row>
    <row r="46" spans="1:17" ht="13.5" thickBot="1">
      <c r="A46" s="671"/>
      <c r="B46" s="672"/>
      <c r="C46" s="673"/>
      <c r="D46" s="708">
        <f>D26+D43</f>
        <v>26</v>
      </c>
      <c r="E46" s="709"/>
      <c r="F46" s="709"/>
      <c r="G46" s="710"/>
      <c r="H46" s="718"/>
      <c r="I46" s="724"/>
      <c r="J46" s="705"/>
      <c r="K46" s="799">
        <f>K26+K43</f>
        <v>26</v>
      </c>
      <c r="L46" s="799"/>
      <c r="M46" s="799"/>
      <c r="N46" s="800"/>
      <c r="O46" s="718"/>
      <c r="P46" s="813"/>
      <c r="Q46" s="811"/>
    </row>
    <row r="47" spans="1:17" ht="13.5" thickBot="1">
      <c r="A47" s="146"/>
      <c r="B47" s="146"/>
      <c r="C47" s="146"/>
      <c r="D47" s="146"/>
      <c r="E47" s="146"/>
      <c r="F47" s="146"/>
      <c r="G47" s="146"/>
      <c r="H47" s="31"/>
      <c r="I47" s="148"/>
      <c r="J47" s="149"/>
      <c r="K47" s="146"/>
      <c r="L47" s="146"/>
      <c r="M47" s="146"/>
      <c r="N47" s="146"/>
      <c r="O47" s="147"/>
      <c r="P47" s="148"/>
      <c r="Q47" s="149"/>
    </row>
    <row r="48" spans="1:17" ht="13.5" thickBot="1">
      <c r="A48" s="150"/>
      <c r="B48" s="416" t="s">
        <v>60</v>
      </c>
      <c r="C48" s="152"/>
      <c r="D48" s="153"/>
      <c r="E48" s="153"/>
      <c r="F48" s="153"/>
      <c r="G48" s="153"/>
      <c r="H48" s="153"/>
      <c r="I48" s="154"/>
      <c r="J48" s="151"/>
      <c r="K48" s="155"/>
      <c r="L48" s="155"/>
      <c r="M48" s="155"/>
      <c r="N48" s="155"/>
      <c r="O48" s="153"/>
      <c r="P48" s="156"/>
      <c r="Q48" s="157">
        <v>10</v>
      </c>
    </row>
    <row r="49" spans="1:17" ht="9" customHeight="1" thickBot="1">
      <c r="A49" s="49"/>
      <c r="B49" s="94"/>
      <c r="C49" s="49"/>
      <c r="D49" s="49"/>
      <c r="E49" s="49"/>
      <c r="F49" s="49"/>
      <c r="G49" s="49"/>
      <c r="H49" s="49"/>
      <c r="I49" s="49"/>
      <c r="J49" s="49"/>
      <c r="K49" s="49"/>
      <c r="L49" s="49"/>
      <c r="M49" s="49"/>
      <c r="N49" s="49"/>
      <c r="O49" s="49"/>
      <c r="P49" s="49"/>
      <c r="Q49" s="49"/>
    </row>
    <row r="50" spans="1:17" s="110" customFormat="1" ht="13.5" customHeight="1">
      <c r="A50" s="679" t="s">
        <v>22</v>
      </c>
      <c r="B50" s="686" t="s">
        <v>18</v>
      </c>
      <c r="C50" s="679" t="s">
        <v>10</v>
      </c>
      <c r="D50" s="730" t="s">
        <v>227</v>
      </c>
      <c r="E50" s="692"/>
      <c r="F50" s="692"/>
      <c r="G50" s="692"/>
      <c r="H50" s="692"/>
      <c r="I50" s="692"/>
      <c r="J50" s="693"/>
      <c r="K50" s="730" t="s">
        <v>228</v>
      </c>
      <c r="L50" s="692"/>
      <c r="M50" s="692"/>
      <c r="N50" s="692"/>
      <c r="O50" s="692"/>
      <c r="P50" s="692"/>
      <c r="Q50" s="693"/>
    </row>
    <row r="51" spans="1:17" ht="12.75" customHeight="1">
      <c r="A51" s="680"/>
      <c r="B51" s="687"/>
      <c r="C51" s="680"/>
      <c r="D51" s="660" t="s">
        <v>13</v>
      </c>
      <c r="E51" s="703" t="s">
        <v>14</v>
      </c>
      <c r="F51" s="703" t="s">
        <v>15</v>
      </c>
      <c r="G51" s="703" t="s">
        <v>16</v>
      </c>
      <c r="H51" s="722" t="s">
        <v>53</v>
      </c>
      <c r="I51" s="666" t="s">
        <v>55</v>
      </c>
      <c r="J51" s="706" t="s">
        <v>56</v>
      </c>
      <c r="K51" s="660" t="s">
        <v>13</v>
      </c>
      <c r="L51" s="703" t="s">
        <v>14</v>
      </c>
      <c r="M51" s="703" t="s">
        <v>15</v>
      </c>
      <c r="N51" s="703" t="s">
        <v>16</v>
      </c>
      <c r="O51" s="722" t="s">
        <v>53</v>
      </c>
      <c r="P51" s="666" t="s">
        <v>55</v>
      </c>
      <c r="Q51" s="706" t="s">
        <v>56</v>
      </c>
    </row>
    <row r="52" spans="1:17" ht="13.5" customHeight="1" thickBot="1">
      <c r="A52" s="680"/>
      <c r="B52" s="687"/>
      <c r="C52" s="680"/>
      <c r="D52" s="660"/>
      <c r="E52" s="703"/>
      <c r="F52" s="703"/>
      <c r="G52" s="703"/>
      <c r="H52" s="722"/>
      <c r="I52" s="667"/>
      <c r="J52" s="665"/>
      <c r="K52" s="661"/>
      <c r="L52" s="667"/>
      <c r="M52" s="667"/>
      <c r="N52" s="667"/>
      <c r="O52" s="702"/>
      <c r="P52" s="667"/>
      <c r="Q52" s="665"/>
    </row>
    <row r="53" spans="1:30" ht="14.25" customHeight="1">
      <c r="A53" s="14">
        <v>21</v>
      </c>
      <c r="B53" s="410" t="s">
        <v>255</v>
      </c>
      <c r="C53" s="413" t="s">
        <v>289</v>
      </c>
      <c r="D53" s="408">
        <v>2</v>
      </c>
      <c r="E53" s="330"/>
      <c r="F53" s="330">
        <v>1</v>
      </c>
      <c r="G53" s="330"/>
      <c r="H53" s="407">
        <f>(J53*25)-3-(D53+E53+F53+G53)*14</f>
        <v>30</v>
      </c>
      <c r="I53" s="404" t="s">
        <v>13</v>
      </c>
      <c r="J53" s="405">
        <v>3</v>
      </c>
      <c r="K53" s="345"/>
      <c r="L53" s="343"/>
      <c r="M53" s="343"/>
      <c r="N53" s="343"/>
      <c r="O53" s="360"/>
      <c r="P53" s="343"/>
      <c r="Q53" s="19"/>
      <c r="S53" s="314"/>
      <c r="T53" s="444" t="s">
        <v>193</v>
      </c>
      <c r="U53" s="314"/>
      <c r="V53" s="314"/>
      <c r="W53" s="314"/>
      <c r="X53" s="280"/>
      <c r="Y53" s="112"/>
      <c r="Z53" s="112"/>
      <c r="AA53" s="112"/>
      <c r="AB53" s="112"/>
      <c r="AC53" s="112"/>
      <c r="AD53" s="112"/>
    </row>
    <row r="54" spans="1:20" ht="21">
      <c r="A54" s="34">
        <v>22</v>
      </c>
      <c r="B54" s="411" t="s">
        <v>275</v>
      </c>
      <c r="C54" s="418" t="s">
        <v>234</v>
      </c>
      <c r="D54" s="415">
        <v>3</v>
      </c>
      <c r="E54" s="414"/>
      <c r="F54" s="414">
        <v>2</v>
      </c>
      <c r="G54" s="414"/>
      <c r="H54" s="406">
        <f>(J54*25)-3-(D54+E54+F54+G54)*14</f>
        <v>52</v>
      </c>
      <c r="I54" s="414" t="s">
        <v>17</v>
      </c>
      <c r="J54" s="417">
        <v>5</v>
      </c>
      <c r="K54" s="215"/>
      <c r="L54" s="179"/>
      <c r="M54" s="179"/>
      <c r="N54" s="179"/>
      <c r="O54" s="179"/>
      <c r="P54" s="179"/>
      <c r="Q54" s="216"/>
      <c r="T54" s="43" t="s">
        <v>193</v>
      </c>
    </row>
    <row r="55" spans="1:20" ht="12.75">
      <c r="A55" s="363">
        <v>23</v>
      </c>
      <c r="B55" s="310" t="s">
        <v>261</v>
      </c>
      <c r="C55" s="409" t="s">
        <v>290</v>
      </c>
      <c r="D55" s="326"/>
      <c r="E55" s="276"/>
      <c r="F55" s="276"/>
      <c r="G55" s="276"/>
      <c r="H55" s="406"/>
      <c r="I55" s="276"/>
      <c r="J55" s="325"/>
      <c r="K55" s="359">
        <v>2</v>
      </c>
      <c r="L55" s="358"/>
      <c r="M55" s="358">
        <v>2</v>
      </c>
      <c r="N55" s="358"/>
      <c r="O55" s="354">
        <f>(Q55*25)-3-(K55+L55+M55+N55)*14</f>
        <v>41</v>
      </c>
      <c r="P55" s="358" t="s">
        <v>17</v>
      </c>
      <c r="Q55" s="361">
        <v>4</v>
      </c>
      <c r="T55" s="43" t="s">
        <v>193</v>
      </c>
    </row>
    <row r="56" spans="1:20" ht="13.5" thickBot="1">
      <c r="A56" s="290">
        <v>24</v>
      </c>
      <c r="B56" s="412" t="s">
        <v>217</v>
      </c>
      <c r="C56" s="650" t="s">
        <v>668</v>
      </c>
      <c r="D56" s="178">
        <v>2</v>
      </c>
      <c r="E56" s="176">
        <v>3</v>
      </c>
      <c r="F56" s="176"/>
      <c r="G56" s="176"/>
      <c r="H56" s="316">
        <v>18</v>
      </c>
      <c r="I56" s="176"/>
      <c r="J56" s="317"/>
      <c r="K56" s="318">
        <v>1</v>
      </c>
      <c r="L56" s="315">
        <v>3</v>
      </c>
      <c r="M56" s="315"/>
      <c r="N56" s="315"/>
      <c r="O56" s="315">
        <v>31</v>
      </c>
      <c r="P56" s="315" t="s">
        <v>13</v>
      </c>
      <c r="Q56" s="319">
        <v>7</v>
      </c>
      <c r="T56" s="114" t="s">
        <v>386</v>
      </c>
    </row>
    <row r="57" spans="1:17" ht="12.75">
      <c r="A57" s="654" t="s">
        <v>368</v>
      </c>
      <c r="B57" s="655"/>
      <c r="C57" s="656"/>
      <c r="D57" s="28">
        <f>SUM(D53:D56)</f>
        <v>7</v>
      </c>
      <c r="E57" s="29">
        <f>SUM(E53:E56)</f>
        <v>3</v>
      </c>
      <c r="F57" s="29">
        <f>SUM(F53:F56)</f>
        <v>3</v>
      </c>
      <c r="G57" s="29"/>
      <c r="H57" s="711">
        <f>SUM(H53:H56)</f>
        <v>100</v>
      </c>
      <c r="I57" s="719" t="s">
        <v>329</v>
      </c>
      <c r="J57" s="791">
        <f>SUM(J53:J54)</f>
        <v>8</v>
      </c>
      <c r="K57" s="29">
        <f>SUM(K53:K56)</f>
        <v>3</v>
      </c>
      <c r="L57" s="29">
        <f>SUM(L53:L56)</f>
        <v>3</v>
      </c>
      <c r="M57" s="29">
        <f>SUM(M53:M56)</f>
        <v>2</v>
      </c>
      <c r="N57" s="29"/>
      <c r="O57" s="711">
        <f>SUM(O53:O56)</f>
        <v>72</v>
      </c>
      <c r="P57" s="719" t="s">
        <v>329</v>
      </c>
      <c r="Q57" s="791">
        <f>SUM(Q53:Q56)</f>
        <v>11</v>
      </c>
    </row>
    <row r="58" spans="1:17" ht="13.5" thickBot="1">
      <c r="A58" s="683"/>
      <c r="B58" s="684"/>
      <c r="C58" s="685"/>
      <c r="D58" s="657">
        <f>SUM(D57:G57)</f>
        <v>13</v>
      </c>
      <c r="E58" s="658"/>
      <c r="F58" s="658"/>
      <c r="G58" s="659"/>
      <c r="H58" s="721"/>
      <c r="I58" s="720"/>
      <c r="J58" s="792"/>
      <c r="K58" s="657">
        <f>SUM(K57:N57)</f>
        <v>8</v>
      </c>
      <c r="L58" s="658"/>
      <c r="M58" s="658"/>
      <c r="N58" s="659"/>
      <c r="O58" s="712"/>
      <c r="P58" s="790"/>
      <c r="Q58" s="792"/>
    </row>
    <row r="59" spans="1:17" ht="12.75">
      <c r="A59" s="49" t="s">
        <v>47</v>
      </c>
      <c r="B59" s="79"/>
      <c r="C59" s="72"/>
      <c r="D59" s="73"/>
      <c r="E59" s="73"/>
      <c r="F59" s="73"/>
      <c r="G59" s="73"/>
      <c r="H59" s="73"/>
      <c r="I59" s="73"/>
      <c r="J59" s="73"/>
      <c r="K59" s="73"/>
      <c r="L59" s="73"/>
      <c r="M59" s="73"/>
      <c r="N59" s="73"/>
      <c r="O59" s="73"/>
      <c r="P59" s="73"/>
      <c r="Q59" s="73"/>
    </row>
    <row r="60" spans="1:17" ht="12.75">
      <c r="A60" s="102" t="s">
        <v>373</v>
      </c>
      <c r="B60" s="102"/>
      <c r="C60" s="272"/>
      <c r="D60" s="114"/>
      <c r="E60" s="114"/>
      <c r="F60" s="114"/>
      <c r="G60" s="114"/>
      <c r="H60" s="114"/>
      <c r="I60" s="114"/>
      <c r="J60" s="114"/>
      <c r="K60" s="114"/>
      <c r="L60" s="114"/>
      <c r="M60" s="114"/>
      <c r="N60" s="114"/>
      <c r="O60" s="114"/>
      <c r="P60" s="114"/>
      <c r="Q60" s="114"/>
    </row>
    <row r="61" spans="1:17" s="110" customFormat="1" ht="12.75">
      <c r="A61" s="49"/>
      <c r="B61" s="79"/>
      <c r="C61" s="62"/>
      <c r="D61" s="61"/>
      <c r="E61" s="61"/>
      <c r="F61" s="61"/>
      <c r="G61" s="61"/>
      <c r="H61" s="61"/>
      <c r="I61" s="61"/>
      <c r="J61" s="61"/>
      <c r="K61" s="61"/>
      <c r="L61" s="61"/>
      <c r="M61" s="61"/>
      <c r="N61" s="61"/>
      <c r="O61" s="61"/>
      <c r="P61" s="61"/>
      <c r="Q61" s="61"/>
    </row>
    <row r="62" spans="1:17" s="110" customFormat="1" ht="12.75">
      <c r="A62" s="49"/>
      <c r="B62" s="79"/>
      <c r="C62" s="62"/>
      <c r="D62" s="61"/>
      <c r="E62" s="61"/>
      <c r="F62" s="61"/>
      <c r="G62" s="61"/>
      <c r="H62" s="61"/>
      <c r="I62" s="61"/>
      <c r="J62" s="61"/>
      <c r="K62" s="61"/>
      <c r="L62" s="61"/>
      <c r="M62" s="61"/>
      <c r="N62" s="61"/>
      <c r="O62" s="61"/>
      <c r="P62" s="61"/>
      <c r="Q62" s="61"/>
    </row>
    <row r="63" spans="1:17" ht="12.75">
      <c r="A63" s="49"/>
      <c r="B63" s="49"/>
      <c r="C63" s="49"/>
      <c r="D63" s="80"/>
      <c r="E63" s="80"/>
      <c r="F63" s="80"/>
      <c r="G63" s="80"/>
      <c r="H63" s="80"/>
      <c r="I63" s="80"/>
      <c r="J63" s="49"/>
      <c r="K63" s="73"/>
      <c r="L63" s="73"/>
      <c r="M63" s="73"/>
      <c r="N63" s="73"/>
      <c r="O63" s="73"/>
      <c r="P63" s="73"/>
      <c r="Q63" s="2"/>
    </row>
    <row r="64" spans="1:30" s="39" customFormat="1" ht="12" customHeight="1">
      <c r="A64" s="299" t="s">
        <v>125</v>
      </c>
      <c r="B64" s="299"/>
      <c r="C64" s="299"/>
      <c r="D64" s="299"/>
      <c r="E64" s="299"/>
      <c r="F64" s="299"/>
      <c r="G64" s="299"/>
      <c r="H64" s="299"/>
      <c r="I64" s="299"/>
      <c r="J64" s="299"/>
      <c r="K64" s="299"/>
      <c r="L64" s="299"/>
      <c r="M64" s="299"/>
      <c r="Q64" s="44"/>
      <c r="U64" s="44"/>
      <c r="V64" s="44"/>
      <c r="X64" s="44"/>
      <c r="Y64" s="44"/>
      <c r="AA64" s="44"/>
      <c r="AB64" s="44"/>
      <c r="AC64" s="44"/>
      <c r="AD64" s="44"/>
    </row>
    <row r="65" spans="1:30" s="39" customFormat="1" ht="13.5" customHeight="1">
      <c r="A65" s="299" t="s">
        <v>636</v>
      </c>
      <c r="B65" s="299"/>
      <c r="C65" s="299"/>
      <c r="D65" s="299"/>
      <c r="E65" s="299"/>
      <c r="F65" s="299"/>
      <c r="G65" s="299"/>
      <c r="H65" s="299"/>
      <c r="I65" s="299"/>
      <c r="J65" s="299"/>
      <c r="K65" s="299"/>
      <c r="L65" s="299"/>
      <c r="M65" s="299"/>
      <c r="N65" s="110"/>
      <c r="O65" s="110"/>
      <c r="P65" s="110"/>
      <c r="Q65" s="52"/>
      <c r="X65" s="52"/>
      <c r="Y65" s="52"/>
      <c r="AA65" s="52"/>
      <c r="AB65" s="52"/>
      <c r="AC65" s="52"/>
      <c r="AD65" s="52"/>
    </row>
    <row r="66" spans="1:17" s="24" customFormat="1" ht="12.75">
      <c r="A66" s="95"/>
      <c r="B66" s="4"/>
      <c r="C66" s="4"/>
      <c r="D66" s="95"/>
      <c r="E66" s="4"/>
      <c r="F66" s="4"/>
      <c r="G66" s="4"/>
      <c r="H66" s="4"/>
      <c r="I66" s="4"/>
      <c r="J66" s="4"/>
      <c r="K66" s="4"/>
      <c r="L66" s="4"/>
      <c r="M66" s="4"/>
      <c r="N66" s="4"/>
      <c r="O66" s="4"/>
      <c r="P66" s="4"/>
      <c r="Q66" s="4"/>
    </row>
  </sheetData>
  <sheetProtection/>
  <mergeCells count="168">
    <mergeCell ref="G34:G35"/>
    <mergeCell ref="H34:H35"/>
    <mergeCell ref="I34:I35"/>
    <mergeCell ref="J34:J35"/>
    <mergeCell ref="K34:K35"/>
    <mergeCell ref="M34:M35"/>
    <mergeCell ref="V12:X12"/>
    <mergeCell ref="S34:S35"/>
    <mergeCell ref="R34:R35"/>
    <mergeCell ref="P13:P14"/>
    <mergeCell ref="O32:O33"/>
    <mergeCell ref="P32:P33"/>
    <mergeCell ref="K29:Q29"/>
    <mergeCell ref="O13:O14"/>
    <mergeCell ref="N13:N14"/>
    <mergeCell ref="Q32:Q33"/>
    <mergeCell ref="P34:P35"/>
    <mergeCell ref="Q34:Q35"/>
    <mergeCell ref="Q40:Q41"/>
    <mergeCell ref="N38:N39"/>
    <mergeCell ref="M36:M37"/>
    <mergeCell ref="N36:N37"/>
    <mergeCell ref="P36:P37"/>
    <mergeCell ref="N34:N35"/>
    <mergeCell ref="O34:O35"/>
    <mergeCell ref="Q51:Q52"/>
    <mergeCell ref="K51:K52"/>
    <mergeCell ref="L51:L52"/>
    <mergeCell ref="M51:M52"/>
    <mergeCell ref="O40:O41"/>
    <mergeCell ref="Q45:Q46"/>
    <mergeCell ref="P45:P46"/>
    <mergeCell ref="N40:N41"/>
    <mergeCell ref="P40:P41"/>
    <mergeCell ref="K40:K41"/>
    <mergeCell ref="D1:Q1"/>
    <mergeCell ref="B4:Q4"/>
    <mergeCell ref="C12:C13"/>
    <mergeCell ref="Q13:Q14"/>
    <mergeCell ref="G13:G14"/>
    <mergeCell ref="L13:L14"/>
    <mergeCell ref="M13:M14"/>
    <mergeCell ref="E13:E14"/>
    <mergeCell ref="I13:I14"/>
    <mergeCell ref="F13:F14"/>
    <mergeCell ref="P30:P31"/>
    <mergeCell ref="Q25:Q26"/>
    <mergeCell ref="H25:H26"/>
    <mergeCell ref="J25:J26"/>
    <mergeCell ref="Q30:Q31"/>
    <mergeCell ref="O30:O31"/>
    <mergeCell ref="J30:J31"/>
    <mergeCell ref="I30:I31"/>
    <mergeCell ref="O25:O26"/>
    <mergeCell ref="A12:A14"/>
    <mergeCell ref="B12:B14"/>
    <mergeCell ref="A25:C25"/>
    <mergeCell ref="D13:D14"/>
    <mergeCell ref="D12:J12"/>
    <mergeCell ref="M30:M31"/>
    <mergeCell ref="K12:Q12"/>
    <mergeCell ref="K26:N26"/>
    <mergeCell ref="N30:N31"/>
    <mergeCell ref="K30:K31"/>
    <mergeCell ref="G30:G31"/>
    <mergeCell ref="D30:D31"/>
    <mergeCell ref="D26:G26"/>
    <mergeCell ref="L30:L31"/>
    <mergeCell ref="K13:K14"/>
    <mergeCell ref="H13:H14"/>
    <mergeCell ref="J13:J14"/>
    <mergeCell ref="E34:E35"/>
    <mergeCell ref="F34:F35"/>
    <mergeCell ref="D29:J29"/>
    <mergeCell ref="H30:H31"/>
    <mergeCell ref="E30:E31"/>
    <mergeCell ref="F30:F31"/>
    <mergeCell ref="F32:F33"/>
    <mergeCell ref="E32:E33"/>
    <mergeCell ref="G32:G33"/>
    <mergeCell ref="I32:I33"/>
    <mergeCell ref="F36:F37"/>
    <mergeCell ref="I38:I39"/>
    <mergeCell ref="G36:G37"/>
    <mergeCell ref="G38:G39"/>
    <mergeCell ref="F38:F39"/>
    <mergeCell ref="H38:H39"/>
    <mergeCell ref="E36:E37"/>
    <mergeCell ref="E38:E39"/>
    <mergeCell ref="O45:O46"/>
    <mergeCell ref="J42:J43"/>
    <mergeCell ref="K43:N43"/>
    <mergeCell ref="H40:H41"/>
    <mergeCell ref="F40:F41"/>
    <mergeCell ref="H36:H37"/>
    <mergeCell ref="I36:I37"/>
    <mergeCell ref="E40:E41"/>
    <mergeCell ref="D40:D41"/>
    <mergeCell ref="D38:D39"/>
    <mergeCell ref="A26:C26"/>
    <mergeCell ref="A29:A31"/>
    <mergeCell ref="B29:B31"/>
    <mergeCell ref="C29:C31"/>
    <mergeCell ref="D36:D37"/>
    <mergeCell ref="D32:D33"/>
    <mergeCell ref="D34:D35"/>
    <mergeCell ref="A50:A52"/>
    <mergeCell ref="B50:B52"/>
    <mergeCell ref="C50:C52"/>
    <mergeCell ref="D51:D52"/>
    <mergeCell ref="A45:C46"/>
    <mergeCell ref="A57:C57"/>
    <mergeCell ref="D50:J50"/>
    <mergeCell ref="J51:J52"/>
    <mergeCell ref="I51:I52"/>
    <mergeCell ref="A58:C58"/>
    <mergeCell ref="L40:L41"/>
    <mergeCell ref="K50:Q50"/>
    <mergeCell ref="H45:H46"/>
    <mergeCell ref="D43:G43"/>
    <mergeCell ref="D46:G46"/>
    <mergeCell ref="G40:G41"/>
    <mergeCell ref="M40:M41"/>
    <mergeCell ref="Q57:Q58"/>
    <mergeCell ref="D58:G58"/>
    <mergeCell ref="K58:N58"/>
    <mergeCell ref="E51:E52"/>
    <mergeCell ref="H57:H58"/>
    <mergeCell ref="H51:H52"/>
    <mergeCell ref="O57:O58"/>
    <mergeCell ref="P51:P52"/>
    <mergeCell ref="O51:O52"/>
    <mergeCell ref="F51:F52"/>
    <mergeCell ref="G51:G52"/>
    <mergeCell ref="N51:N52"/>
    <mergeCell ref="A42:C42"/>
    <mergeCell ref="H42:H43"/>
    <mergeCell ref="A43:C43"/>
    <mergeCell ref="I42:I43"/>
    <mergeCell ref="Q42:Q43"/>
    <mergeCell ref="K46:N46"/>
    <mergeCell ref="H32:H33"/>
    <mergeCell ref="N32:N33"/>
    <mergeCell ref="L32:L33"/>
    <mergeCell ref="Q38:Q39"/>
    <mergeCell ref="L38:L39"/>
    <mergeCell ref="O36:O37"/>
    <mergeCell ref="Q36:Q37"/>
    <mergeCell ref="P38:P39"/>
    <mergeCell ref="O38:O39"/>
    <mergeCell ref="L34:L35"/>
    <mergeCell ref="J32:J33"/>
    <mergeCell ref="L36:L37"/>
    <mergeCell ref="J36:J37"/>
    <mergeCell ref="K38:K39"/>
    <mergeCell ref="J38:J39"/>
    <mergeCell ref="M32:M33"/>
    <mergeCell ref="K32:K33"/>
    <mergeCell ref="I40:I41"/>
    <mergeCell ref="J40:J41"/>
    <mergeCell ref="K36:K37"/>
    <mergeCell ref="P57:P58"/>
    <mergeCell ref="I57:I58"/>
    <mergeCell ref="J57:J58"/>
    <mergeCell ref="O42:O43"/>
    <mergeCell ref="I45:I46"/>
    <mergeCell ref="J45:J46"/>
    <mergeCell ref="M38:M39"/>
  </mergeCells>
  <printOptions/>
  <pageMargins left="0.7086614173228347" right="0.4330708661417323" top="0.31496062992125984" bottom="0.6692913385826772" header="0" footer="0"/>
  <pageSetup fitToHeight="1" fitToWidth="1" horizontalDpi="600" verticalDpi="600" orientation="portrait" paperSize="9" scale="89" r:id="rId1"/>
  <headerFooter alignWithMargins="0">
    <oddFooter>&amp;R5/7</oddFooter>
  </headerFooter>
</worksheet>
</file>

<file path=xl/worksheets/sheet6.xml><?xml version="1.0" encoding="utf-8"?>
<worksheet xmlns="http://schemas.openxmlformats.org/spreadsheetml/2006/main" xmlns:r="http://schemas.openxmlformats.org/officeDocument/2006/relationships">
  <dimension ref="A1:V58"/>
  <sheetViews>
    <sheetView zoomScalePageLayoutView="0" workbookViewId="0" topLeftCell="A7">
      <selection activeCell="P29" sqref="P29"/>
    </sheetView>
  </sheetViews>
  <sheetFormatPr defaultColWidth="9.140625" defaultRowHeight="12.75"/>
  <cols>
    <col min="1" max="1" width="4.140625" style="0" customWidth="1"/>
    <col min="2" max="2" width="33.57421875" style="0" customWidth="1"/>
    <col min="3" max="3" width="3.7109375" style="0" customWidth="1"/>
    <col min="4" max="4" width="6.8515625" style="0" customWidth="1"/>
    <col min="5" max="8" width="3.7109375" style="0" customWidth="1"/>
    <col min="9" max="9" width="7.28125" style="0" customWidth="1"/>
    <col min="10" max="11" width="3.7109375" style="0" customWidth="1"/>
    <col min="12" max="12" width="6.7109375" style="0" customWidth="1"/>
    <col min="13" max="13" width="7.8515625" style="0" customWidth="1"/>
    <col min="17" max="17" width="10.8515625" style="0" customWidth="1"/>
    <col min="18" max="18" width="11.140625" style="0" customWidth="1"/>
  </cols>
  <sheetData>
    <row r="1" spans="1:13" s="99" customFormat="1" ht="14.25" customHeight="1">
      <c r="A1" s="96" t="s">
        <v>50</v>
      </c>
      <c r="C1" s="100"/>
      <c r="E1" s="758"/>
      <c r="F1" s="758"/>
      <c r="G1" s="758"/>
      <c r="H1" s="758"/>
      <c r="I1" s="758"/>
      <c r="J1" s="758"/>
      <c r="K1" s="758"/>
      <c r="L1" s="758"/>
      <c r="M1" s="758"/>
    </row>
    <row r="2" spans="1:13" s="99" customFormat="1" ht="10.5" customHeight="1">
      <c r="A2" s="96" t="s">
        <v>49</v>
      </c>
      <c r="C2" s="100"/>
      <c r="H2" s="932"/>
      <c r="I2" s="932"/>
      <c r="J2" s="932"/>
      <c r="K2" s="932"/>
      <c r="L2" s="97"/>
      <c r="M2" s="96"/>
    </row>
    <row r="3" spans="3:13" s="99" customFormat="1" ht="12.75" customHeight="1">
      <c r="C3" s="100"/>
      <c r="L3" s="97"/>
      <c r="M3" s="96"/>
    </row>
    <row r="4" spans="2:12" s="99" customFormat="1" ht="12.75" customHeight="1">
      <c r="B4" s="698" t="s">
        <v>42</v>
      </c>
      <c r="C4" s="698"/>
      <c r="D4" s="698"/>
      <c r="E4" s="698"/>
      <c r="F4" s="698"/>
      <c r="G4" s="698"/>
      <c r="H4" s="698"/>
      <c r="I4" s="698"/>
      <c r="J4" s="698"/>
      <c r="K4" s="698"/>
      <c r="L4" s="4"/>
    </row>
    <row r="5" spans="3:12" s="99" customFormat="1" ht="9.75">
      <c r="C5" s="100"/>
      <c r="L5" s="4"/>
    </row>
    <row r="6" spans="1:12" s="99" customFormat="1" ht="9.75">
      <c r="A6" s="99" t="s">
        <v>43</v>
      </c>
      <c r="C6" s="100"/>
      <c r="L6" s="2"/>
    </row>
    <row r="7" spans="1:3" s="99" customFormat="1" ht="9.75">
      <c r="A7" s="99" t="s">
        <v>116</v>
      </c>
      <c r="C7" s="100"/>
    </row>
    <row r="8" spans="1:3" s="99" customFormat="1" ht="9.75">
      <c r="A8" s="49" t="s">
        <v>357</v>
      </c>
      <c r="C8" s="100"/>
    </row>
    <row r="9" spans="1:12" s="99" customFormat="1" ht="9.75">
      <c r="A9" s="99" t="s">
        <v>34</v>
      </c>
      <c r="C9" s="100"/>
      <c r="D9" s="8"/>
      <c r="E9" s="8"/>
      <c r="F9" s="8"/>
      <c r="G9" s="8"/>
      <c r="H9" s="8"/>
      <c r="I9" s="8"/>
      <c r="J9" s="8"/>
      <c r="K9" s="8"/>
      <c r="L9" s="4"/>
    </row>
    <row r="10" spans="1:13" s="99" customFormat="1" ht="9.75">
      <c r="A10" s="825" t="s">
        <v>627</v>
      </c>
      <c r="B10" s="825"/>
      <c r="C10" s="825"/>
      <c r="D10" s="825"/>
      <c r="E10" s="825"/>
      <c r="F10" s="825"/>
      <c r="G10" s="825"/>
      <c r="H10" s="825"/>
      <c r="I10" s="825"/>
      <c r="J10" s="825"/>
      <c r="K10" s="825"/>
      <c r="L10" s="825"/>
      <c r="M10" s="825"/>
    </row>
    <row r="11" spans="1:13" s="99" customFormat="1" ht="9.75">
      <c r="A11" s="101"/>
      <c r="B11" s="101"/>
      <c r="C11" s="101"/>
      <c r="D11" s="101"/>
      <c r="E11" s="101"/>
      <c r="F11" s="101"/>
      <c r="G11" s="101"/>
      <c r="H11" s="101"/>
      <c r="I11" s="101"/>
      <c r="J11" s="101"/>
      <c r="K11" s="101"/>
      <c r="L11" s="101"/>
      <c r="M11" s="101"/>
    </row>
    <row r="12" spans="1:13" s="99" customFormat="1" ht="10.5" thickBot="1">
      <c r="A12" s="101"/>
      <c r="B12" s="101"/>
      <c r="C12" s="101"/>
      <c r="D12" s="101"/>
      <c r="E12" s="101"/>
      <c r="F12" s="101"/>
      <c r="G12" s="101"/>
      <c r="H12" s="101"/>
      <c r="I12" s="101"/>
      <c r="J12" s="101"/>
      <c r="K12" s="101"/>
      <c r="L12" s="101"/>
      <c r="M12" s="101"/>
    </row>
    <row r="13" spans="1:13" s="99" customFormat="1" ht="26.25" customHeight="1">
      <c r="A13" s="101"/>
      <c r="B13" s="935" t="s">
        <v>120</v>
      </c>
      <c r="C13" s="936"/>
      <c r="D13" s="936"/>
      <c r="E13" s="934" t="s">
        <v>360</v>
      </c>
      <c r="F13" s="934"/>
      <c r="G13" s="934"/>
      <c r="H13" s="934"/>
      <c r="I13" s="934"/>
      <c r="J13" s="922" t="s">
        <v>361</v>
      </c>
      <c r="K13" s="923"/>
      <c r="L13" s="924"/>
      <c r="M13" s="101"/>
    </row>
    <row r="14" spans="1:20" s="99" customFormat="1" ht="12.75" customHeight="1" thickBot="1">
      <c r="A14" s="101"/>
      <c r="B14" s="928" t="s">
        <v>121</v>
      </c>
      <c r="C14" s="841"/>
      <c r="D14" s="841"/>
      <c r="E14" s="841" t="s">
        <v>4</v>
      </c>
      <c r="F14" s="841"/>
      <c r="G14" s="841"/>
      <c r="H14" s="841" t="s">
        <v>5</v>
      </c>
      <c r="I14" s="841"/>
      <c r="J14" s="841" t="s">
        <v>4</v>
      </c>
      <c r="K14" s="841"/>
      <c r="L14" s="433" t="s">
        <v>5</v>
      </c>
      <c r="M14" s="101"/>
      <c r="P14" s="353" t="s">
        <v>257</v>
      </c>
      <c r="Q14" s="353" t="s">
        <v>256</v>
      </c>
      <c r="R14" s="353" t="s">
        <v>376</v>
      </c>
      <c r="S14" s="2" t="s">
        <v>53</v>
      </c>
      <c r="T14" s="49" t="s">
        <v>375</v>
      </c>
    </row>
    <row r="15" spans="1:19" s="99" customFormat="1" ht="12.75">
      <c r="A15" s="101"/>
      <c r="B15" s="837" t="s">
        <v>6</v>
      </c>
      <c r="C15" s="838"/>
      <c r="D15" s="838"/>
      <c r="E15" s="838">
        <v>14</v>
      </c>
      <c r="F15" s="838"/>
      <c r="G15" s="838"/>
      <c r="H15" s="838">
        <v>14</v>
      </c>
      <c r="I15" s="838"/>
      <c r="J15" s="925">
        <f>'an I'!D36</f>
        <v>26</v>
      </c>
      <c r="K15" s="925"/>
      <c r="L15" s="296">
        <f>'an I'!K36</f>
        <v>26</v>
      </c>
      <c r="M15" s="101"/>
      <c r="P15" s="99">
        <f>(J15+L15)*14</f>
        <v>728</v>
      </c>
      <c r="S15" s="434">
        <f>'an I'!X14</f>
        <v>708</v>
      </c>
    </row>
    <row r="16" spans="1:19" s="99" customFormat="1" ht="12.75">
      <c r="A16" s="101"/>
      <c r="B16" s="839" t="s">
        <v>7</v>
      </c>
      <c r="C16" s="836"/>
      <c r="D16" s="836"/>
      <c r="E16" s="836">
        <v>14</v>
      </c>
      <c r="F16" s="836"/>
      <c r="G16" s="836"/>
      <c r="H16" s="836">
        <v>14</v>
      </c>
      <c r="I16" s="836"/>
      <c r="J16" s="836">
        <f>'an II'!D43</f>
        <v>26</v>
      </c>
      <c r="K16" s="836"/>
      <c r="L16" s="297">
        <f>'an II'!K43</f>
        <v>26</v>
      </c>
      <c r="M16" s="101"/>
      <c r="P16" s="99">
        <f>(J16+L16)*14</f>
        <v>728</v>
      </c>
      <c r="S16" s="434">
        <f>'an II'!X14</f>
        <v>608</v>
      </c>
    </row>
    <row r="17" spans="1:19" s="99" customFormat="1" ht="12.75">
      <c r="A17" s="101"/>
      <c r="B17" s="839" t="s">
        <v>8</v>
      </c>
      <c r="C17" s="836"/>
      <c r="D17" s="836"/>
      <c r="E17" s="836">
        <v>14</v>
      </c>
      <c r="F17" s="836"/>
      <c r="G17" s="836"/>
      <c r="H17" s="836">
        <v>14</v>
      </c>
      <c r="I17" s="836"/>
      <c r="J17" s="836">
        <f>'an III'!D46</f>
        <v>26</v>
      </c>
      <c r="K17" s="836"/>
      <c r="L17" s="297">
        <f>'an III'!K46</f>
        <v>26</v>
      </c>
      <c r="M17" s="101"/>
      <c r="P17" s="99">
        <f>(J17+L17)*14</f>
        <v>728</v>
      </c>
      <c r="S17" s="434">
        <f>'an III'!X14</f>
        <v>624</v>
      </c>
    </row>
    <row r="18" spans="1:19" s="99" customFormat="1" ht="13.5" thickBot="1">
      <c r="A18" s="101"/>
      <c r="B18" s="928" t="s">
        <v>63</v>
      </c>
      <c r="C18" s="841"/>
      <c r="D18" s="841"/>
      <c r="E18" s="841">
        <v>14</v>
      </c>
      <c r="F18" s="841"/>
      <c r="G18" s="841"/>
      <c r="H18" s="841" t="s">
        <v>122</v>
      </c>
      <c r="I18" s="841"/>
      <c r="J18" s="918">
        <f>'an IV'!D46</f>
        <v>26</v>
      </c>
      <c r="K18" s="918"/>
      <c r="L18" s="421">
        <f>'an IV'!K46</f>
        <v>26</v>
      </c>
      <c r="M18" s="101"/>
      <c r="P18" s="99">
        <f>(J18+L18)*14</f>
        <v>728</v>
      </c>
      <c r="S18" s="434">
        <f>'an IV'!X14</f>
        <v>655</v>
      </c>
    </row>
    <row r="19" spans="1:22" s="99" customFormat="1" ht="9.75">
      <c r="A19" s="101"/>
      <c r="B19" s="101" t="s">
        <v>364</v>
      </c>
      <c r="C19" s="426"/>
      <c r="D19" s="426"/>
      <c r="E19" s="101"/>
      <c r="F19" s="101"/>
      <c r="G19" s="101"/>
      <c r="H19" s="101"/>
      <c r="I19" s="101"/>
      <c r="J19" s="101"/>
      <c r="K19" s="101"/>
      <c r="L19" s="101"/>
      <c r="M19" s="101"/>
      <c r="P19" s="49">
        <f>SUM(P15:P18)</f>
        <v>2912</v>
      </c>
      <c r="Q19" s="99">
        <v>240</v>
      </c>
      <c r="R19" s="95">
        <f>P19+Q19</f>
        <v>3152</v>
      </c>
      <c r="S19" s="339">
        <f>SUM(S15:S18)</f>
        <v>2595</v>
      </c>
      <c r="T19" s="434">
        <f>R19+S19</f>
        <v>5747</v>
      </c>
      <c r="U19" s="236">
        <f>T19/240</f>
        <v>23.945833333333333</v>
      </c>
      <c r="V19" s="49" t="s">
        <v>377</v>
      </c>
    </row>
    <row r="20" spans="1:13" s="99" customFormat="1" ht="26.25" customHeight="1">
      <c r="A20" s="101"/>
      <c r="B20" s="847" t="s">
        <v>221</v>
      </c>
      <c r="C20" s="848"/>
      <c r="D20" s="848"/>
      <c r="E20" s="848"/>
      <c r="F20" s="848"/>
      <c r="G20" s="848"/>
      <c r="H20" s="848"/>
      <c r="I20" s="848"/>
      <c r="J20" s="848"/>
      <c r="K20" s="848"/>
      <c r="L20" s="101"/>
      <c r="M20" s="101"/>
    </row>
    <row r="21" spans="1:13" s="99" customFormat="1" ht="9.75">
      <c r="A21" s="101"/>
      <c r="B21" s="850" t="s">
        <v>365</v>
      </c>
      <c r="C21" s="851"/>
      <c r="D21" s="851"/>
      <c r="E21" s="851"/>
      <c r="F21" s="851"/>
      <c r="G21" s="851"/>
      <c r="H21" s="851"/>
      <c r="I21" s="851"/>
      <c r="J21" s="851"/>
      <c r="K21" s="851"/>
      <c r="L21" s="851"/>
      <c r="M21" s="101"/>
    </row>
    <row r="22" spans="2:12" s="99" customFormat="1" ht="24" customHeight="1">
      <c r="B22" s="851"/>
      <c r="C22" s="851"/>
      <c r="D22" s="851"/>
      <c r="E22" s="851"/>
      <c r="F22" s="851"/>
      <c r="G22" s="851"/>
      <c r="H22" s="851"/>
      <c r="I22" s="851"/>
      <c r="J22" s="851"/>
      <c r="K22" s="851"/>
      <c r="L22" s="851"/>
    </row>
    <row r="23" spans="1:13" s="99" customFormat="1" ht="9.75">
      <c r="A23" s="825"/>
      <c r="B23" s="825"/>
      <c r="C23" s="825"/>
      <c r="D23" s="825"/>
      <c r="E23" s="825"/>
      <c r="F23" s="825"/>
      <c r="G23" s="825"/>
      <c r="H23" s="825"/>
      <c r="I23" s="825"/>
      <c r="J23" s="825"/>
      <c r="K23" s="825"/>
      <c r="L23" s="825"/>
      <c r="M23" s="825"/>
    </row>
    <row r="24" spans="1:12" ht="20.25" customHeight="1">
      <c r="A24" s="12" t="s">
        <v>123</v>
      </c>
      <c r="B24" s="12"/>
      <c r="C24" s="12"/>
      <c r="D24" s="12"/>
      <c r="E24" s="12"/>
      <c r="F24" s="12"/>
      <c r="G24" s="12"/>
      <c r="H24" s="12"/>
      <c r="I24" s="12"/>
      <c r="J24" s="12"/>
      <c r="K24" s="12"/>
      <c r="L24" s="12"/>
    </row>
    <row r="25" spans="1:12" ht="15.75" thickBot="1">
      <c r="A25" s="937"/>
      <c r="B25" s="937"/>
      <c r="C25" s="937"/>
      <c r="D25" s="937"/>
      <c r="E25" s="937"/>
      <c r="F25" s="937"/>
      <c r="G25" s="937"/>
      <c r="H25" s="937"/>
      <c r="I25" s="937"/>
      <c r="J25" s="937"/>
      <c r="K25" s="937"/>
      <c r="L25" s="46"/>
    </row>
    <row r="26" spans="1:12" ht="23.25" customHeight="1" thickBot="1">
      <c r="A26" s="26" t="s">
        <v>22</v>
      </c>
      <c r="B26" s="10" t="s">
        <v>65</v>
      </c>
      <c r="C26" s="45"/>
      <c r="D26" s="11"/>
      <c r="E26" s="917" t="s">
        <v>66</v>
      </c>
      <c r="F26" s="917"/>
      <c r="G26" s="917"/>
      <c r="H26" s="917" t="s">
        <v>67</v>
      </c>
      <c r="I26" s="917"/>
      <c r="J26" s="933" t="s">
        <v>68</v>
      </c>
      <c r="K26" s="933"/>
      <c r="L26" s="47"/>
    </row>
    <row r="27" spans="1:12" ht="12.75">
      <c r="A27" s="926" t="s">
        <v>25</v>
      </c>
      <c r="B27" s="871" t="s">
        <v>374</v>
      </c>
      <c r="C27" s="872"/>
      <c r="D27" s="872"/>
      <c r="E27" s="855">
        <f>(SUM('an I'!D32:G32)+SUM('an I'!K32:N32)+SUM('an II'!D32:G32)+SUM('an II'!K32:N32)+SUM('an III'!D32:G32)+SUM('an III'!K32:N32)+SUM('an IV'!D26:G26))*14+SUM('an IV'!K26:N26)*14+180+60</f>
        <v>2718</v>
      </c>
      <c r="F27" s="855"/>
      <c r="G27" s="855"/>
      <c r="H27" s="913">
        <f>E27/E31*100</f>
        <v>86.23096446700508</v>
      </c>
      <c r="I27" s="913"/>
      <c r="J27" s="875" t="s">
        <v>69</v>
      </c>
      <c r="K27" s="875"/>
      <c r="L27" s="32"/>
    </row>
    <row r="28" spans="1:12" ht="12.75">
      <c r="A28" s="927"/>
      <c r="B28" s="929" t="s">
        <v>380</v>
      </c>
      <c r="C28" s="930"/>
      <c r="D28" s="931"/>
      <c r="E28" s="855">
        <v>240</v>
      </c>
      <c r="F28" s="855"/>
      <c r="G28" s="855"/>
      <c r="H28" s="913"/>
      <c r="I28" s="913"/>
      <c r="J28" s="875"/>
      <c r="K28" s="875"/>
      <c r="L28" s="32"/>
    </row>
    <row r="29" spans="1:12" ht="12.75">
      <c r="A29" s="25" t="s">
        <v>26</v>
      </c>
      <c r="B29" s="834" t="s">
        <v>71</v>
      </c>
      <c r="C29" s="835"/>
      <c r="D29" s="835"/>
      <c r="E29" s="855">
        <f>(SUM('an II'!K40:N40)+SUM('an II'!D40:G40)+SUM('an III'!D42:G42)+SUM('an III'!K42:N42)+SUM('an IV'!D43:G43))*14+SUM('an IV'!K43:N43)*14</f>
        <v>434</v>
      </c>
      <c r="F29" s="855"/>
      <c r="G29" s="855"/>
      <c r="H29" s="913">
        <f>E29/E31*100</f>
        <v>13.769035532994925</v>
      </c>
      <c r="I29" s="913"/>
      <c r="J29" s="921" t="s">
        <v>70</v>
      </c>
      <c r="K29" s="921"/>
      <c r="L29" s="32"/>
    </row>
    <row r="30" spans="1:12" s="105" customFormat="1" ht="6.75" customHeight="1" hidden="1">
      <c r="A30" s="103" t="s">
        <v>27</v>
      </c>
      <c r="B30" s="919" t="s">
        <v>28</v>
      </c>
      <c r="C30" s="920"/>
      <c r="D30" s="920"/>
      <c r="E30" s="854">
        <f>(SUM('an I'!D46:G46)+SUM('an I'!K46:N46)+SUM('an II'!D52:G52)+SUM('an II'!K52:N52)+SUM('an III'!D54:G54)+SUM('an III'!K54:N54)+SUM('an IV'!D58:G58)+SUM('an IV'!K58:N58))*14</f>
        <v>616</v>
      </c>
      <c r="F30" s="854"/>
      <c r="G30" s="854"/>
      <c r="H30" s="840"/>
      <c r="I30" s="840"/>
      <c r="J30" s="184"/>
      <c r="K30" s="185"/>
      <c r="L30" s="104"/>
    </row>
    <row r="31" spans="1:13" ht="12.75">
      <c r="A31" s="25"/>
      <c r="B31" s="914" t="s">
        <v>379</v>
      </c>
      <c r="C31" s="915"/>
      <c r="D31" s="916"/>
      <c r="E31" s="909">
        <f>E27+E29</f>
        <v>3152</v>
      </c>
      <c r="F31" s="909"/>
      <c r="G31" s="909"/>
      <c r="H31" s="852">
        <f>H27+H29</f>
        <v>100</v>
      </c>
      <c r="I31" s="852"/>
      <c r="J31" s="849">
        <v>100</v>
      </c>
      <c r="K31" s="849"/>
      <c r="L31" s="32"/>
      <c r="M31" s="33"/>
    </row>
    <row r="32" spans="1:13" ht="12.75">
      <c r="A32" s="289" t="s">
        <v>27</v>
      </c>
      <c r="B32" s="910" t="s">
        <v>97</v>
      </c>
      <c r="C32" s="911"/>
      <c r="D32" s="912"/>
      <c r="E32" s="887">
        <f>14*(SUM('an I'!D41:G41)+SUM('an I'!D42:G42)+SUM('an I'!D43:G43)+SUM('an I'!K43:N43)+SUM('an I'!K44:N44)+SUM('an II'!D48:G48)+SUM('an II'!D49:G49)+SUM('an II'!K49:N49)+SUM('an II'!K50:N50)+SUM('an III'!D51:G51)+SUM('an III'!K52:N52)+SUM('an IV'!D53:G53)+SUM('an IV'!D54:G54)+SUM('an IV'!D56:G56)+SUM('an IV'!K55:N55)+SUM('an IV'!K56:N56))</f>
        <v>616</v>
      </c>
      <c r="F32" s="887"/>
      <c r="G32" s="887"/>
      <c r="H32" s="853">
        <f>100*E32/E31</f>
        <v>19.543147208121827</v>
      </c>
      <c r="I32" s="853"/>
      <c r="J32" s="897" t="s">
        <v>72</v>
      </c>
      <c r="K32" s="897"/>
      <c r="L32" s="32"/>
      <c r="M32" s="33"/>
    </row>
    <row r="33" spans="1:13" ht="13.5" thickBot="1">
      <c r="A33" s="290"/>
      <c r="B33" s="842" t="s">
        <v>124</v>
      </c>
      <c r="C33" s="843"/>
      <c r="D33" s="844"/>
      <c r="E33" s="831">
        <f>E31+E32</f>
        <v>3768</v>
      </c>
      <c r="F33" s="831"/>
      <c r="G33" s="831"/>
      <c r="H33" s="856">
        <v>100</v>
      </c>
      <c r="I33" s="856"/>
      <c r="J33" s="817">
        <v>100</v>
      </c>
      <c r="K33" s="817"/>
      <c r="L33" s="32"/>
      <c r="M33" s="33"/>
    </row>
    <row r="34" spans="1:13" ht="13.5" thickBot="1">
      <c r="A34" s="5"/>
      <c r="B34" s="183"/>
      <c r="C34" s="183"/>
      <c r="D34" s="183"/>
      <c r="E34" s="181"/>
      <c r="F34" s="181"/>
      <c r="G34" s="181"/>
      <c r="H34" s="32"/>
      <c r="I34" s="32"/>
      <c r="J34" s="177"/>
      <c r="K34" s="177"/>
      <c r="L34" s="32"/>
      <c r="M34" s="33"/>
    </row>
    <row r="35" spans="1:13" ht="14.25" customHeight="1" thickBot="1">
      <c r="A35" s="868" t="s">
        <v>22</v>
      </c>
      <c r="B35" s="868" t="s">
        <v>23</v>
      </c>
      <c r="C35" s="868"/>
      <c r="D35" s="868"/>
      <c r="E35" s="829" t="s">
        <v>66</v>
      </c>
      <c r="F35" s="829"/>
      <c r="G35" s="829"/>
      <c r="H35" s="829" t="s">
        <v>73</v>
      </c>
      <c r="I35" s="829"/>
      <c r="J35" s="866" t="s">
        <v>74</v>
      </c>
      <c r="K35" s="866"/>
      <c r="L35" s="865" t="s">
        <v>78</v>
      </c>
      <c r="M35" s="865"/>
    </row>
    <row r="36" spans="1:13" ht="23.25" customHeight="1" thickBot="1">
      <c r="A36" s="869"/>
      <c r="B36" s="869"/>
      <c r="C36" s="869"/>
      <c r="D36" s="869"/>
      <c r="E36" s="830"/>
      <c r="F36" s="830"/>
      <c r="G36" s="830"/>
      <c r="H36" s="830"/>
      <c r="I36" s="830"/>
      <c r="J36" s="867"/>
      <c r="K36" s="867"/>
      <c r="L36" s="202" t="s">
        <v>79</v>
      </c>
      <c r="M36" s="202" t="s">
        <v>80</v>
      </c>
    </row>
    <row r="37" spans="1:13" ht="12.75">
      <c r="A37" s="6" t="s">
        <v>25</v>
      </c>
      <c r="B37" s="871" t="s">
        <v>30</v>
      </c>
      <c r="C37" s="872"/>
      <c r="D37" s="872"/>
      <c r="E37" s="893">
        <f>((SUM('an I'!D15:G15)+SUM('an I'!D16:G16)+SUM('an I'!D17:G17)+SUM('an I'!D19:G19))+SUM('an I'!D20:G20)+SUM('an I'!K26:N26)+SUM('an I'!K27:N27)+SUM('an I'!K28:N28)+SUM('an I'!K25:N25)+SUM('an II'!K24:N24))*14</f>
        <v>546</v>
      </c>
      <c r="F37" s="894"/>
      <c r="G37" s="894"/>
      <c r="H37" s="857">
        <f>E37/E41*100</f>
        <v>17.32233502538071</v>
      </c>
      <c r="I37" s="858"/>
      <c r="J37" s="895" t="s">
        <v>76</v>
      </c>
      <c r="K37" s="896"/>
      <c r="L37" s="187">
        <f>14*('an I'!D15+'an I'!D16+'an I'!D17+'an I'!D19+'an I'!D20+'an I'!K25+'an I'!K26+'an I'!K27+'an I'!K28+'an II'!K24)</f>
        <v>280</v>
      </c>
      <c r="M37" s="188">
        <f>E37-L37</f>
        <v>266</v>
      </c>
    </row>
    <row r="38" spans="1:13" ht="12.75">
      <c r="A38" s="25" t="s">
        <v>26</v>
      </c>
      <c r="B38" s="873" t="s">
        <v>100</v>
      </c>
      <c r="C38" s="874"/>
      <c r="D38" s="874"/>
      <c r="E38" s="845">
        <f>(SUM('an I'!D18:G18)+SUM('an I'!K29:N29)+SUM('an I'!K30:N30)+SUM('an II'!D15:G15)+SUM('an II'!D16:G16)+SUM('an II'!D17:G17)+SUM('an II'!D18:G18)+SUM('an II'!D19:G19)+SUM('an II'!K25:N25)+SUM('an II'!K26:N26)+SUM('an II'!K27:N27)+SUM('an II'!K28:N28)+SUM('an II'!K29:N29)+SUM('an III'!D15:G15)+SUM('an III'!D16:G16)+SUM('an III'!D17:G17)+SUM('an III'!D18:G18)+SUM('an III'!D19:G19)+SUM('an III'!D20:G20)+SUM('an III'!D39:G39)+SUM('an III'!K21:N21)+SUM('an III'!K22:N22)+SUM('an III'!K23:N23)+SUM('an III'!K24:N24)+SUM('an III'!K25:N25)+SUM('an III'!K26:N26)+SUM('an III'!K27:N27)+SUM('an III'!K28:N28)+SUM('an IV'!D15:G15)+SUM('an IV'!D18:G18))*14+90</f>
        <v>1574</v>
      </c>
      <c r="F38" s="846"/>
      <c r="G38" s="846"/>
      <c r="H38" s="832">
        <f>E38/E41*100</f>
        <v>49.93654822335025</v>
      </c>
      <c r="I38" s="833"/>
      <c r="J38" s="860" t="s">
        <v>93</v>
      </c>
      <c r="K38" s="861"/>
      <c r="L38" s="191">
        <f>14*('an I'!D18+'an I'!K29+'an I'!K30+'an II'!D15+'an II'!D16+'an II'!D18+'an II'!D19+'an II'!K25+'an II'!K26+'an II'!K27+'an II'!K28+'an II'!K29+'an III'!D15+'an III'!D16+'an III'!D17+'an III'!D18+'an III'!D19+'an III'!D20+'an III'!D39+'an III'!K21+'an III'!K22+'an III'!K23+'an III'!K24+'an III'!K25+'an III'!K26+'an III'!K27+'an IV'!D15+'an IV'!D18)</f>
        <v>798</v>
      </c>
      <c r="M38" s="192">
        <f>E38-L38</f>
        <v>776</v>
      </c>
    </row>
    <row r="39" spans="1:15" ht="12.75">
      <c r="A39" s="27" t="s">
        <v>27</v>
      </c>
      <c r="B39" s="834" t="s">
        <v>32</v>
      </c>
      <c r="C39" s="835"/>
      <c r="D39" s="835"/>
      <c r="E39" s="845">
        <f>(SUM('an III'!D37:G37)+SUM('an IV'!D16:G16)+SUM('an IV'!D17:G17)+SUM('an IV'!D19:G19)+SUM('an IV'!D32:G32)+SUM('an IV'!D34:G34)+SUM('an IV'!K20:N20)+SUM('an IV'!K21:N21)+SUM('an IV'!K22:N22)+SUM('an IV'!K24:N24)+SUM('an IV'!K36:N36)+SUM('an IV'!K38:N38)+SUM('an IV'!K40:N40))*14+90+60</f>
        <v>850</v>
      </c>
      <c r="F39" s="846"/>
      <c r="G39" s="846"/>
      <c r="H39" s="832">
        <f>E39/E41*100</f>
        <v>26.96700507614213</v>
      </c>
      <c r="I39" s="833"/>
      <c r="J39" s="860" t="s">
        <v>77</v>
      </c>
      <c r="K39" s="861"/>
      <c r="L39" s="190">
        <f>14*('an II'!D17+'an III'!D37+'an IV'!D16+'an IV'!D17+'an IV'!D19+'an IV'!D33+'an IV'!D34+'an IV'!K20+'an IV'!K21+'an IV'!K22+'an IV'!K36+'an IV'!K38+'an IV'!K40)</f>
        <v>350</v>
      </c>
      <c r="M39" s="190">
        <f>E39-L39</f>
        <v>500</v>
      </c>
      <c r="O39" s="33"/>
    </row>
    <row r="40" spans="1:13" ht="13.5" thickBot="1">
      <c r="A40" s="34" t="s">
        <v>29</v>
      </c>
      <c r="B40" s="888" t="s">
        <v>31</v>
      </c>
      <c r="C40" s="889"/>
      <c r="D40" s="889"/>
      <c r="E40" s="890">
        <f>(SUM('an I'!D21:G21)+SUM('an I'!D22:G22)+SUM('an I'!D23:G23)+SUM('an I'!K23:N23)+SUM('an I'!K24:N24)+SUM('an II'!D20:G20)+SUM('an II'!D21:G21)+SUM('an II'!D22:G22)+SUM('an II'!K22:N22)+SUM('an II'!K23:N23)+SUM('an II'!D37:G37))*14</f>
        <v>182</v>
      </c>
      <c r="F40" s="891"/>
      <c r="G40" s="891"/>
      <c r="H40" s="902">
        <f>E40/E41*100</f>
        <v>5.774111675126903</v>
      </c>
      <c r="I40" s="903"/>
      <c r="J40" s="906" t="s">
        <v>75</v>
      </c>
      <c r="K40" s="799"/>
      <c r="L40" s="189">
        <f>14*('an II'!D20+'an II'!D37)</f>
        <v>42</v>
      </c>
      <c r="M40" s="190">
        <f>E40-L40</f>
        <v>140</v>
      </c>
    </row>
    <row r="41" spans="1:15" ht="13.5" thickBot="1">
      <c r="A41" s="136"/>
      <c r="B41" s="880" t="s">
        <v>57</v>
      </c>
      <c r="C41" s="881"/>
      <c r="D41" s="881"/>
      <c r="E41" s="907">
        <f>SUM(E37:E40)</f>
        <v>3152</v>
      </c>
      <c r="F41" s="908"/>
      <c r="G41" s="908"/>
      <c r="H41" s="900">
        <f>SUM(H37:I40)</f>
        <v>100</v>
      </c>
      <c r="I41" s="901"/>
      <c r="J41" s="904"/>
      <c r="K41" s="905"/>
      <c r="L41" s="193">
        <f>SUM(L37:L40)</f>
        <v>1470</v>
      </c>
      <c r="M41" s="193">
        <f>SUM(M37:M40)</f>
        <v>1682</v>
      </c>
      <c r="O41" s="33">
        <f>L41+M41</f>
        <v>3152</v>
      </c>
    </row>
    <row r="42" spans="1:13" ht="13.5" hidden="1" thickBot="1">
      <c r="A42" s="35" t="s">
        <v>33</v>
      </c>
      <c r="B42" s="877" t="s">
        <v>41</v>
      </c>
      <c r="C42" s="878"/>
      <c r="D42" s="879"/>
      <c r="E42" s="882">
        <f>(SUM('an I'!D36:G36)+SUM('an I'!K36:N36)+SUM('an II'!D43:G43)+SUM('an II'!K43:N43)+SUM('an III'!D46:G46)+SUM('an III'!K46:N46)+SUM('an IV'!D46:G46)+SUM('an IV'!K46:N46)+'an I'!D35+'an I'!K35+'an II'!D42+'an II'!K42+'an III'!D44+'an III'!K44+'an IV'!D45+'an IV'!K45)*14+240</f>
        <v>4650</v>
      </c>
      <c r="F42" s="883"/>
      <c r="G42" s="884"/>
      <c r="H42" s="32"/>
      <c r="I42" s="32"/>
      <c r="J42" s="31"/>
      <c r="K42" s="31"/>
      <c r="L42" s="186"/>
      <c r="M42" s="186"/>
    </row>
    <row r="43" spans="1:12" ht="15" customHeight="1" thickBot="1">
      <c r="A43" s="5"/>
      <c r="B43" s="23"/>
      <c r="C43" s="23"/>
      <c r="D43" s="23"/>
      <c r="E43" s="181"/>
      <c r="F43" s="181"/>
      <c r="G43" s="181"/>
      <c r="H43" s="32"/>
      <c r="I43" s="32"/>
      <c r="J43" s="31"/>
      <c r="K43" s="31"/>
      <c r="L43" s="32"/>
    </row>
    <row r="44" spans="2:4" ht="13.5" thickBot="1">
      <c r="B44" s="138" t="s">
        <v>330</v>
      </c>
      <c r="C44" s="885">
        <f>L41/(M41)</f>
        <v>0.8739595719381689</v>
      </c>
      <c r="D44" s="886"/>
    </row>
    <row r="45" spans="2:4" ht="12.75" customHeight="1" hidden="1">
      <c r="B45" s="1" t="s">
        <v>61</v>
      </c>
      <c r="C45" s="876">
        <f>14*(SUM('an I'!H35:H36)+SUM('an I'!O35:O36)+SUM('an II'!H42:H43)+SUM('an II'!O42:O43)+SUM('an III'!H44:H46)+SUM('an III'!O44:O46)+SUM('an IV'!H45:H46)+SUM('an IV'!O45:O46))</f>
        <v>36330</v>
      </c>
      <c r="D45" s="876"/>
    </row>
    <row r="46" spans="2:4" ht="13.5" thickBot="1">
      <c r="B46" s="1"/>
      <c r="C46" s="98"/>
      <c r="D46" s="98"/>
    </row>
    <row r="47" spans="1:12" ht="13.5" thickBot="1">
      <c r="A47" s="194" t="s">
        <v>81</v>
      </c>
      <c r="B47" s="205" t="s">
        <v>82</v>
      </c>
      <c r="C47" s="862" t="s">
        <v>83</v>
      </c>
      <c r="D47" s="863"/>
      <c r="E47" s="863"/>
      <c r="F47" s="863"/>
      <c r="G47" s="863"/>
      <c r="H47" s="863"/>
      <c r="I47" s="863"/>
      <c r="J47" s="862" t="s">
        <v>64</v>
      </c>
      <c r="K47" s="863"/>
      <c r="L47" s="864"/>
    </row>
    <row r="48" spans="1:12" ht="13.5" thickBot="1">
      <c r="A48" s="196" t="s">
        <v>84</v>
      </c>
      <c r="B48" s="206" t="s">
        <v>85</v>
      </c>
      <c r="C48" s="859" t="s">
        <v>86</v>
      </c>
      <c r="D48" s="859"/>
      <c r="E48" s="859" t="s">
        <v>87</v>
      </c>
      <c r="F48" s="859"/>
      <c r="G48" s="870" t="s">
        <v>88</v>
      </c>
      <c r="H48" s="870"/>
      <c r="I48" s="291" t="s">
        <v>89</v>
      </c>
      <c r="J48" s="819" t="s">
        <v>81</v>
      </c>
      <c r="K48" s="820"/>
      <c r="L48" s="286" t="s">
        <v>24</v>
      </c>
    </row>
    <row r="49" spans="1:12" ht="12.75">
      <c r="A49" s="197">
        <v>1</v>
      </c>
      <c r="B49" s="198" t="s">
        <v>90</v>
      </c>
      <c r="C49" s="822">
        <v>10</v>
      </c>
      <c r="D49" s="822"/>
      <c r="E49" s="822">
        <v>10</v>
      </c>
      <c r="F49" s="822"/>
      <c r="G49" s="822">
        <v>10</v>
      </c>
      <c r="H49" s="822"/>
      <c r="I49" s="335">
        <v>9</v>
      </c>
      <c r="J49" s="898">
        <f>C49+E49+G49+I49</f>
        <v>39</v>
      </c>
      <c r="K49" s="899"/>
      <c r="L49" s="294">
        <f>100*J49/J52</f>
        <v>60</v>
      </c>
    </row>
    <row r="50" spans="1:12" ht="12.75">
      <c r="A50" s="199">
        <v>2</v>
      </c>
      <c r="B50" s="200" t="s">
        <v>91</v>
      </c>
      <c r="C50" s="818">
        <v>6</v>
      </c>
      <c r="D50" s="818"/>
      <c r="E50" s="818">
        <v>7</v>
      </c>
      <c r="F50" s="818"/>
      <c r="G50" s="818">
        <v>5</v>
      </c>
      <c r="H50" s="818"/>
      <c r="I50" s="336">
        <v>6</v>
      </c>
      <c r="J50" s="827">
        <f>C50+E50+G50+I50</f>
        <v>24</v>
      </c>
      <c r="K50" s="828"/>
      <c r="L50" s="295">
        <f>100*J50/J52</f>
        <v>36.92307692307692</v>
      </c>
    </row>
    <row r="51" spans="1:12" ht="13.5" thickBot="1">
      <c r="A51" s="199">
        <v>3</v>
      </c>
      <c r="B51" s="200" t="s">
        <v>92</v>
      </c>
      <c r="C51" s="821">
        <v>0</v>
      </c>
      <c r="D51" s="821"/>
      <c r="E51" s="821">
        <v>0</v>
      </c>
      <c r="F51" s="821"/>
      <c r="G51" s="821">
        <v>2</v>
      </c>
      <c r="H51" s="821"/>
      <c r="I51" s="293">
        <v>0</v>
      </c>
      <c r="J51" s="827">
        <f>C51+E51+G51+I51</f>
        <v>2</v>
      </c>
      <c r="K51" s="828"/>
      <c r="L51" s="422">
        <f>G51*100/J52</f>
        <v>3.076923076923077</v>
      </c>
    </row>
    <row r="52" spans="1:12" ht="13.5" thickBot="1">
      <c r="A52" s="195"/>
      <c r="B52" s="201" t="s">
        <v>57</v>
      </c>
      <c r="C52" s="826">
        <f>SUM(C49:D51)</f>
        <v>16</v>
      </c>
      <c r="D52" s="826"/>
      <c r="E52" s="826">
        <f>SUM(E49:F51)</f>
        <v>17</v>
      </c>
      <c r="F52" s="826"/>
      <c r="G52" s="826">
        <f>SUM(G49:H51)</f>
        <v>17</v>
      </c>
      <c r="H52" s="826"/>
      <c r="I52" s="292">
        <f>SUM(I49:I51)</f>
        <v>15</v>
      </c>
      <c r="J52" s="823">
        <f>SUM(J49:K51)</f>
        <v>65</v>
      </c>
      <c r="K52" s="824"/>
      <c r="L52" s="285">
        <f>SUM(L49:L51)</f>
        <v>100</v>
      </c>
    </row>
    <row r="53" spans="2:4" ht="12.75">
      <c r="B53" s="1"/>
      <c r="C53" s="98"/>
      <c r="D53" s="98"/>
    </row>
    <row r="54" spans="2:4" ht="12.75">
      <c r="B54" s="1"/>
      <c r="C54" s="98"/>
      <c r="D54" s="98"/>
    </row>
    <row r="55" spans="1:22" s="39" customFormat="1" ht="12" customHeight="1">
      <c r="A55" s="825" t="s">
        <v>125</v>
      </c>
      <c r="B55" s="825"/>
      <c r="C55" s="825"/>
      <c r="D55" s="825"/>
      <c r="E55" s="825"/>
      <c r="F55" s="825"/>
      <c r="G55" s="825"/>
      <c r="H55" s="825"/>
      <c r="I55" s="825"/>
      <c r="J55" s="825"/>
      <c r="K55" s="825"/>
      <c r="L55" s="825"/>
      <c r="M55" s="825"/>
      <c r="N55" s="44"/>
      <c r="P55" s="44"/>
      <c r="Q55" s="44"/>
      <c r="S55" s="44"/>
      <c r="T55" s="44"/>
      <c r="U55" s="44"/>
      <c r="V55" s="44"/>
    </row>
    <row r="56" spans="1:22" s="39" customFormat="1" ht="15" customHeight="1">
      <c r="A56" s="299" t="s">
        <v>636</v>
      </c>
      <c r="B56" s="299"/>
      <c r="C56" s="299"/>
      <c r="D56" s="299"/>
      <c r="E56" s="299"/>
      <c r="F56" s="299"/>
      <c r="G56" s="299"/>
      <c r="H56" s="299"/>
      <c r="I56" s="299"/>
      <c r="J56" s="299"/>
      <c r="K56" s="299"/>
      <c r="L56" s="299"/>
      <c r="M56" s="299"/>
      <c r="N56" s="110"/>
      <c r="O56" s="110"/>
      <c r="P56" s="110"/>
      <c r="Q56" s="52"/>
      <c r="S56" s="52"/>
      <c r="T56" s="52"/>
      <c r="U56" s="52"/>
      <c r="V56" s="52"/>
    </row>
    <row r="57" spans="2:12" ht="12.75" customHeight="1">
      <c r="B57" s="4"/>
      <c r="C57" s="4"/>
      <c r="D57" s="4"/>
      <c r="F57" s="4"/>
      <c r="G57" s="4"/>
      <c r="H57" s="4"/>
      <c r="I57" s="4"/>
      <c r="J57" s="4"/>
      <c r="K57" s="4"/>
      <c r="L57" s="4"/>
    </row>
    <row r="58" spans="2:11" ht="12.75">
      <c r="B58" s="51"/>
      <c r="E58" s="892"/>
      <c r="F58" s="892"/>
      <c r="G58" s="892"/>
      <c r="H58" s="892"/>
      <c r="I58" s="892"/>
      <c r="J58" s="892"/>
      <c r="K58" s="892"/>
    </row>
    <row r="59" ht="12.75" customHeight="1"/>
  </sheetData>
  <sheetProtection/>
  <mergeCells count="114">
    <mergeCell ref="E1:M1"/>
    <mergeCell ref="H2:K2"/>
    <mergeCell ref="B4:K4"/>
    <mergeCell ref="A10:M10"/>
    <mergeCell ref="J26:K26"/>
    <mergeCell ref="E26:G26"/>
    <mergeCell ref="B14:D14"/>
    <mergeCell ref="E13:I13"/>
    <mergeCell ref="B13:D13"/>
    <mergeCell ref="A25:K25"/>
    <mergeCell ref="J13:L13"/>
    <mergeCell ref="J15:K15"/>
    <mergeCell ref="J16:K16"/>
    <mergeCell ref="E14:G14"/>
    <mergeCell ref="A27:A28"/>
    <mergeCell ref="B18:D18"/>
    <mergeCell ref="B28:D28"/>
    <mergeCell ref="H27:I28"/>
    <mergeCell ref="E15:G15"/>
    <mergeCell ref="H15:I15"/>
    <mergeCell ref="H14:I14"/>
    <mergeCell ref="H26:I26"/>
    <mergeCell ref="A23:M23"/>
    <mergeCell ref="J18:K18"/>
    <mergeCell ref="B30:D30"/>
    <mergeCell ref="J14:K14"/>
    <mergeCell ref="J29:K29"/>
    <mergeCell ref="E28:G28"/>
    <mergeCell ref="E29:G29"/>
    <mergeCell ref="B29:D29"/>
    <mergeCell ref="E41:G41"/>
    <mergeCell ref="E31:G31"/>
    <mergeCell ref="B32:D32"/>
    <mergeCell ref="H29:I29"/>
    <mergeCell ref="B27:D27"/>
    <mergeCell ref="B31:D31"/>
    <mergeCell ref="E40:G40"/>
    <mergeCell ref="E58:K58"/>
    <mergeCell ref="E37:G37"/>
    <mergeCell ref="J37:K37"/>
    <mergeCell ref="J32:K32"/>
    <mergeCell ref="J49:K49"/>
    <mergeCell ref="H41:I41"/>
    <mergeCell ref="H40:I40"/>
    <mergeCell ref="J41:K41"/>
    <mergeCell ref="J40:K40"/>
    <mergeCell ref="B35:D36"/>
    <mergeCell ref="J39:K39"/>
    <mergeCell ref="J27:K28"/>
    <mergeCell ref="C45:D45"/>
    <mergeCell ref="B42:D42"/>
    <mergeCell ref="B41:D41"/>
    <mergeCell ref="E42:G42"/>
    <mergeCell ref="C44:D44"/>
    <mergeCell ref="E32:G32"/>
    <mergeCell ref="B40:D40"/>
    <mergeCell ref="J38:K38"/>
    <mergeCell ref="J47:L47"/>
    <mergeCell ref="L35:M35"/>
    <mergeCell ref="J35:K36"/>
    <mergeCell ref="A35:A36"/>
    <mergeCell ref="G48:H48"/>
    <mergeCell ref="C48:D48"/>
    <mergeCell ref="B37:D37"/>
    <mergeCell ref="B38:D38"/>
    <mergeCell ref="C47:I47"/>
    <mergeCell ref="E27:G27"/>
    <mergeCell ref="E39:G39"/>
    <mergeCell ref="H33:I33"/>
    <mergeCell ref="E50:F50"/>
    <mergeCell ref="J17:K17"/>
    <mergeCell ref="H37:I37"/>
    <mergeCell ref="H39:I39"/>
    <mergeCell ref="E48:F48"/>
    <mergeCell ref="E35:G36"/>
    <mergeCell ref="J50:K50"/>
    <mergeCell ref="B33:D33"/>
    <mergeCell ref="E38:G38"/>
    <mergeCell ref="B17:D17"/>
    <mergeCell ref="E18:G18"/>
    <mergeCell ref="B20:K20"/>
    <mergeCell ref="J31:K31"/>
    <mergeCell ref="B21:L22"/>
    <mergeCell ref="H31:I31"/>
    <mergeCell ref="H32:I32"/>
    <mergeCell ref="E30:G30"/>
    <mergeCell ref="H38:I38"/>
    <mergeCell ref="B39:D39"/>
    <mergeCell ref="E16:G16"/>
    <mergeCell ref="H16:I16"/>
    <mergeCell ref="B15:D15"/>
    <mergeCell ref="H17:I17"/>
    <mergeCell ref="B16:D16"/>
    <mergeCell ref="H30:I30"/>
    <mergeCell ref="H18:I18"/>
    <mergeCell ref="E17:G17"/>
    <mergeCell ref="J52:K52"/>
    <mergeCell ref="A55:M55"/>
    <mergeCell ref="E52:F52"/>
    <mergeCell ref="G52:H52"/>
    <mergeCell ref="C52:D52"/>
    <mergeCell ref="J51:K51"/>
    <mergeCell ref="G51:H51"/>
    <mergeCell ref="E51:F51"/>
    <mergeCell ref="J33:K33"/>
    <mergeCell ref="G50:H50"/>
    <mergeCell ref="J48:K48"/>
    <mergeCell ref="C51:D51"/>
    <mergeCell ref="C49:D49"/>
    <mergeCell ref="C50:D50"/>
    <mergeCell ref="E49:F49"/>
    <mergeCell ref="H35:I36"/>
    <mergeCell ref="E33:G33"/>
    <mergeCell ref="G49:H49"/>
  </mergeCells>
  <printOptions/>
  <pageMargins left="0.36" right="0.35433070866141736" top="0.984251968503937" bottom="0.984251968503937" header="0" footer="0"/>
  <pageSetup horizontalDpi="300" verticalDpi="300" orientation="portrait" paperSize="9" scale="90" r:id="rId1"/>
  <headerFooter alignWithMargins="0">
    <oddFooter>&amp;R6/7</oddFooter>
  </headerFooter>
</worksheet>
</file>

<file path=xl/worksheets/sheet7.xml><?xml version="1.0" encoding="utf-8"?>
<worksheet xmlns="http://schemas.openxmlformats.org/spreadsheetml/2006/main" xmlns:r="http://schemas.openxmlformats.org/officeDocument/2006/relationships">
  <dimension ref="A1:P42"/>
  <sheetViews>
    <sheetView tabSelected="1" zoomScalePageLayoutView="0" workbookViewId="0" topLeftCell="A1">
      <selection activeCell="D48" sqref="D48"/>
    </sheetView>
  </sheetViews>
  <sheetFormatPr defaultColWidth="9.140625" defaultRowHeight="12.75"/>
  <cols>
    <col min="1" max="1" width="46.140625" style="0" customWidth="1"/>
    <col min="2" max="2" width="45.57421875" style="0" customWidth="1"/>
  </cols>
  <sheetData>
    <row r="1" spans="1:2" ht="12.75">
      <c r="A1" s="40" t="s">
        <v>36</v>
      </c>
      <c r="B1" s="96"/>
    </row>
    <row r="2" spans="1:2" ht="12.75">
      <c r="A2" s="106" t="s">
        <v>49</v>
      </c>
      <c r="B2" s="99"/>
    </row>
    <row r="3" spans="1:2" ht="12.75">
      <c r="A3" s="106"/>
      <c r="B3" s="99"/>
    </row>
    <row r="4" spans="1:2" ht="12.75">
      <c r="A4" s="203" t="s">
        <v>37</v>
      </c>
      <c r="B4" s="182"/>
    </row>
    <row r="5" spans="1:2" ht="12.75">
      <c r="A5" s="203" t="s">
        <v>116</v>
      </c>
      <c r="B5" s="203"/>
    </row>
    <row r="6" spans="1:2" ht="12.75">
      <c r="A6" s="203" t="s">
        <v>358</v>
      </c>
      <c r="B6" s="203"/>
    </row>
    <row r="7" spans="1:2" ht="12.75">
      <c r="A7" s="203" t="s">
        <v>34</v>
      </c>
      <c r="B7" s="203"/>
    </row>
    <row r="8" spans="1:2" ht="12.75">
      <c r="A8" s="204" t="s">
        <v>627</v>
      </c>
      <c r="B8" s="203"/>
    </row>
    <row r="9" spans="1:2" ht="12.75">
      <c r="A9" s="204"/>
      <c r="B9" s="203"/>
    </row>
    <row r="10" spans="1:5" ht="21">
      <c r="A10" s="261" t="s">
        <v>0</v>
      </c>
      <c r="B10" s="50"/>
      <c r="C10" s="50"/>
      <c r="D10" s="50"/>
      <c r="E10" s="50"/>
    </row>
    <row r="11" spans="1:5" ht="52.5" customHeight="1">
      <c r="A11" s="939" t="s">
        <v>119</v>
      </c>
      <c r="B11" s="939"/>
      <c r="C11" s="264"/>
      <c r="D11" s="264"/>
      <c r="E11" s="283"/>
    </row>
    <row r="12" spans="1:5" ht="13.5" customHeight="1">
      <c r="A12" s="944"/>
      <c r="B12" s="256"/>
      <c r="C12" s="256"/>
      <c r="D12" s="256"/>
      <c r="E12" s="256"/>
    </row>
    <row r="13" spans="1:5" ht="16.5" customHeight="1" hidden="1">
      <c r="A13" s="944"/>
      <c r="B13" s="257"/>
      <c r="C13" s="257"/>
      <c r="D13" s="257"/>
      <c r="E13" s="257"/>
    </row>
    <row r="14" spans="1:5" ht="24" customHeight="1">
      <c r="A14" s="945" t="s">
        <v>203</v>
      </c>
      <c r="B14" s="945"/>
      <c r="C14" s="257"/>
      <c r="D14" s="257"/>
      <c r="E14" s="257"/>
    </row>
    <row r="15" spans="1:5" ht="17.25" customHeight="1">
      <c r="A15" s="262" t="s">
        <v>1</v>
      </c>
      <c r="B15" s="257"/>
      <c r="C15" s="257"/>
      <c r="D15" s="257"/>
      <c r="E15" s="257"/>
    </row>
    <row r="16" spans="1:5" ht="13.5" customHeight="1">
      <c r="A16" s="938" t="s">
        <v>346</v>
      </c>
      <c r="B16" s="938"/>
      <c r="C16" s="263"/>
      <c r="D16" s="263"/>
      <c r="E16" s="263"/>
    </row>
    <row r="17" spans="1:5" ht="13.5" customHeight="1">
      <c r="A17" s="938" t="s">
        <v>347</v>
      </c>
      <c r="B17" s="938"/>
      <c r="C17" s="263"/>
      <c r="D17" s="263"/>
      <c r="E17" s="263"/>
    </row>
    <row r="18" spans="1:5" ht="26.25" customHeight="1">
      <c r="A18" s="938" t="s">
        <v>222</v>
      </c>
      <c r="B18" s="938"/>
      <c r="C18" s="263"/>
      <c r="D18" s="263"/>
      <c r="E18" s="263"/>
    </row>
    <row r="19" spans="1:5" ht="15" customHeight="1">
      <c r="A19" s="938" t="s">
        <v>348</v>
      </c>
      <c r="B19" s="938"/>
      <c r="C19" s="263"/>
      <c r="D19" s="263"/>
      <c r="E19" s="263"/>
    </row>
    <row r="20" spans="1:5" ht="18.75" customHeight="1">
      <c r="A20" s="262" t="s">
        <v>2</v>
      </c>
      <c r="B20" s="260"/>
      <c r="C20" s="260"/>
      <c r="D20" s="260"/>
      <c r="E20" s="260"/>
    </row>
    <row r="21" spans="1:5" ht="25.5" customHeight="1">
      <c r="A21" s="938" t="s">
        <v>349</v>
      </c>
      <c r="B21" s="938"/>
      <c r="C21" s="263"/>
      <c r="D21" s="263"/>
      <c r="E21" s="263"/>
    </row>
    <row r="22" spans="1:5" ht="24.75" customHeight="1">
      <c r="A22" s="938" t="s">
        <v>350</v>
      </c>
      <c r="B22" s="938"/>
      <c r="C22" s="263"/>
      <c r="D22" s="263"/>
      <c r="E22" s="263"/>
    </row>
    <row r="23" spans="1:5" ht="12.75" customHeight="1">
      <c r="A23" s="938" t="s">
        <v>351</v>
      </c>
      <c r="B23" s="938"/>
      <c r="C23" s="263"/>
      <c r="D23" s="263"/>
      <c r="E23" s="263"/>
    </row>
    <row r="24" spans="1:5" ht="27" customHeight="1">
      <c r="A24" s="938" t="s">
        <v>3</v>
      </c>
      <c r="B24" s="938"/>
      <c r="C24" s="263"/>
      <c r="D24" s="263"/>
      <c r="E24" s="263"/>
    </row>
    <row r="25" spans="1:5" ht="24.75" customHeight="1">
      <c r="A25" s="938" t="s">
        <v>352</v>
      </c>
      <c r="B25" s="938"/>
      <c r="C25" s="263"/>
      <c r="D25" s="263"/>
      <c r="E25" s="263"/>
    </row>
    <row r="26" spans="1:5" ht="25.5" customHeight="1">
      <c r="A26" s="938" t="s">
        <v>384</v>
      </c>
      <c r="B26" s="938"/>
      <c r="C26" s="263"/>
      <c r="D26" s="263"/>
      <c r="E26" s="263"/>
    </row>
    <row r="27" spans="1:5" ht="12.75" customHeight="1">
      <c r="A27" s="263"/>
      <c r="B27" s="263"/>
      <c r="C27" s="263"/>
      <c r="D27" s="263"/>
      <c r="E27" s="263"/>
    </row>
    <row r="28" spans="1:5" ht="21" customHeight="1" thickBot="1">
      <c r="A28" s="265" t="s">
        <v>110</v>
      </c>
      <c r="B28" s="256"/>
      <c r="C28" s="256"/>
      <c r="D28" s="256"/>
      <c r="E28" s="256"/>
    </row>
    <row r="29" spans="1:5" ht="21" customHeight="1" thickBot="1">
      <c r="A29" s="258" t="s">
        <v>353</v>
      </c>
      <c r="B29" s="258" t="s">
        <v>354</v>
      </c>
      <c r="C29" s="256"/>
      <c r="D29" s="256"/>
      <c r="E29" s="256"/>
    </row>
    <row r="30" spans="1:5" ht="53.25" customHeight="1">
      <c r="A30" s="259" t="s">
        <v>111</v>
      </c>
      <c r="B30" s="943" t="s">
        <v>113</v>
      </c>
      <c r="C30" s="256"/>
      <c r="D30" s="256"/>
      <c r="E30" s="256"/>
    </row>
    <row r="31" spans="1:2" ht="51.75" customHeight="1">
      <c r="A31" s="249" t="s">
        <v>112</v>
      </c>
      <c r="B31" s="941"/>
    </row>
    <row r="32" spans="1:2" ht="45.75" customHeight="1">
      <c r="A32" s="249" t="s">
        <v>101</v>
      </c>
      <c r="B32" s="940" t="s">
        <v>105</v>
      </c>
    </row>
    <row r="33" spans="1:2" ht="54" customHeight="1">
      <c r="A33" s="249" t="s">
        <v>102</v>
      </c>
      <c r="B33" s="941"/>
    </row>
    <row r="34" spans="1:2" ht="45" customHeight="1">
      <c r="A34" s="249" t="s">
        <v>103</v>
      </c>
      <c r="B34" s="940" t="s">
        <v>106</v>
      </c>
    </row>
    <row r="35" spans="1:2" ht="55.5" customHeight="1" thickBot="1">
      <c r="A35" s="250" t="s">
        <v>104</v>
      </c>
      <c r="B35" s="942"/>
    </row>
    <row r="37" spans="1:2" ht="12.75">
      <c r="A37" s="4"/>
      <c r="B37" s="4"/>
    </row>
    <row r="38" spans="1:13" ht="12.75">
      <c r="A38" s="299" t="s">
        <v>125</v>
      </c>
      <c r="B38" s="299"/>
      <c r="C38" s="299"/>
      <c r="D38" s="299"/>
      <c r="E38" s="299"/>
      <c r="F38" s="299"/>
      <c r="G38" s="299"/>
      <c r="H38" s="299"/>
      <c r="I38" s="299"/>
      <c r="J38" s="299"/>
      <c r="K38" s="299"/>
      <c r="L38" s="299"/>
      <c r="M38" s="299"/>
    </row>
    <row r="39" spans="1:16" ht="12.75">
      <c r="A39" s="299" t="s">
        <v>636</v>
      </c>
      <c r="B39" s="299"/>
      <c r="C39" s="299"/>
      <c r="D39" s="299"/>
      <c r="E39" s="299"/>
      <c r="F39" s="299"/>
      <c r="G39" s="299"/>
      <c r="H39" s="299"/>
      <c r="I39" s="299"/>
      <c r="J39" s="299"/>
      <c r="K39" s="299"/>
      <c r="L39" s="299"/>
      <c r="M39" s="299"/>
      <c r="N39" s="110"/>
      <c r="O39" s="110"/>
      <c r="P39" s="110"/>
    </row>
    <row r="42" ht="12.75">
      <c r="A42" s="219"/>
    </row>
  </sheetData>
  <sheetProtection/>
  <mergeCells count="16">
    <mergeCell ref="A11:B11"/>
    <mergeCell ref="A19:B19"/>
    <mergeCell ref="A21:B21"/>
    <mergeCell ref="A22:B22"/>
    <mergeCell ref="B32:B33"/>
    <mergeCell ref="B34:B35"/>
    <mergeCell ref="B30:B31"/>
    <mergeCell ref="A12:A13"/>
    <mergeCell ref="A14:B14"/>
    <mergeCell ref="A25:B25"/>
    <mergeCell ref="A26:B26"/>
    <mergeCell ref="A24:B24"/>
    <mergeCell ref="A17:B17"/>
    <mergeCell ref="A18:B18"/>
    <mergeCell ref="A16:B16"/>
    <mergeCell ref="A23:B23"/>
  </mergeCells>
  <printOptions/>
  <pageMargins left="0.77" right="0.36" top="0.53" bottom="0.47" header="0.5" footer="0.5"/>
  <pageSetup horizontalDpi="300" verticalDpi="300" orientation="portrait" paperSize="9" scale="83" r:id="rId1"/>
  <headerFooter alignWithMargins="0">
    <oddFooter>&amp;R7/7</oddFooter>
  </headerFooter>
</worksheet>
</file>

<file path=xl/worksheets/sheet8.xml><?xml version="1.0" encoding="utf-8"?>
<worksheet xmlns="http://schemas.openxmlformats.org/spreadsheetml/2006/main" xmlns:r="http://schemas.openxmlformats.org/officeDocument/2006/relationships">
  <dimension ref="A1:M125"/>
  <sheetViews>
    <sheetView zoomScale="90" zoomScaleNormal="90" zoomScalePageLayoutView="0" workbookViewId="0" topLeftCell="A1">
      <pane ySplit="11" topLeftCell="A72" activePane="bottomLeft" state="frozen"/>
      <selection pane="topLeft" activeCell="A1" sqref="A1"/>
      <selection pane="bottomLeft" activeCell="F72" sqref="F72"/>
    </sheetView>
  </sheetViews>
  <sheetFormatPr defaultColWidth="9.140625" defaultRowHeight="12.75"/>
  <cols>
    <col min="1" max="1" width="3.57421875" style="0" customWidth="1"/>
    <col min="2" max="2" width="36.28125" style="0" customWidth="1"/>
    <col min="3" max="8" width="17.7109375" style="0" customWidth="1"/>
    <col min="9" max="9" width="17.57421875" style="0" customWidth="1"/>
    <col min="10" max="10" width="18.57421875" style="0" customWidth="1"/>
    <col min="11" max="11" width="17.7109375" style="0" customWidth="1"/>
    <col min="12" max="12" width="10.00390625" style="0" bestFit="1" customWidth="1"/>
  </cols>
  <sheetData>
    <row r="1" spans="2:3" ht="12.75">
      <c r="B1" s="96" t="s">
        <v>50</v>
      </c>
      <c r="C1" s="99"/>
    </row>
    <row r="2" spans="2:3" ht="12.75">
      <c r="B2" s="96" t="s">
        <v>49</v>
      </c>
      <c r="C2" s="99"/>
    </row>
    <row r="3" spans="2:3" ht="12.75">
      <c r="B3" s="99" t="s">
        <v>43</v>
      </c>
      <c r="C3" s="99"/>
    </row>
    <row r="4" spans="2:3" ht="12.75">
      <c r="B4" s="99" t="s">
        <v>116</v>
      </c>
      <c r="C4" s="99"/>
    </row>
    <row r="5" spans="2:3" ht="12.75">
      <c r="B5" s="49" t="s">
        <v>357</v>
      </c>
      <c r="C5" s="99"/>
    </row>
    <row r="6" spans="2:4" ht="12.75">
      <c r="B6" s="99" t="s">
        <v>34</v>
      </c>
      <c r="C6" s="99"/>
      <c r="D6" s="1"/>
    </row>
    <row r="7" spans="2:4" ht="12.75">
      <c r="B7" s="204" t="s">
        <v>627</v>
      </c>
      <c r="C7" s="99"/>
      <c r="D7" s="1"/>
    </row>
    <row r="8" spans="5:6" ht="15">
      <c r="E8" s="445" t="s">
        <v>416</v>
      </c>
      <c r="F8" s="24"/>
    </row>
    <row r="9" ht="13.5" thickBot="1"/>
    <row r="10" spans="1:12" ht="13.5" customHeight="1" thickBot="1">
      <c r="A10" s="186"/>
      <c r="B10" s="186"/>
      <c r="C10" s="446" t="s">
        <v>417</v>
      </c>
      <c r="D10" s="446" t="s">
        <v>418</v>
      </c>
      <c r="E10" s="446" t="s">
        <v>419</v>
      </c>
      <c r="F10" s="446" t="s">
        <v>420</v>
      </c>
      <c r="G10" s="446" t="s">
        <v>421</v>
      </c>
      <c r="H10" s="446" t="s">
        <v>422</v>
      </c>
      <c r="I10" s="446" t="s">
        <v>423</v>
      </c>
      <c r="J10" s="446" t="s">
        <v>424</v>
      </c>
      <c r="K10" s="446" t="s">
        <v>425</v>
      </c>
      <c r="L10" s="492" t="s">
        <v>426</v>
      </c>
    </row>
    <row r="11" spans="1:12" ht="105.75" customHeight="1">
      <c r="A11" s="447"/>
      <c r="B11" s="448" t="s">
        <v>427</v>
      </c>
      <c r="C11" s="449" t="s">
        <v>428</v>
      </c>
      <c r="D11" s="449" t="s">
        <v>429</v>
      </c>
      <c r="E11" s="449" t="s">
        <v>430</v>
      </c>
      <c r="F11" s="449" t="s">
        <v>431</v>
      </c>
      <c r="G11" s="449" t="s">
        <v>432</v>
      </c>
      <c r="H11" s="449" t="s">
        <v>433</v>
      </c>
      <c r="I11" s="449" t="s">
        <v>434</v>
      </c>
      <c r="J11" s="449" t="s">
        <v>435</v>
      </c>
      <c r="K11" s="449" t="s">
        <v>436</v>
      </c>
      <c r="L11" s="493"/>
    </row>
    <row r="12" spans="1:12" ht="99.75" customHeight="1" thickBot="1">
      <c r="A12" s="450"/>
      <c r="B12" s="451" t="s">
        <v>437</v>
      </c>
      <c r="C12" s="452" t="s">
        <v>438</v>
      </c>
      <c r="D12" s="452" t="s">
        <v>439</v>
      </c>
      <c r="E12" s="452" t="s">
        <v>440</v>
      </c>
      <c r="F12" s="452" t="s">
        <v>441</v>
      </c>
      <c r="G12" s="452" t="s">
        <v>432</v>
      </c>
      <c r="H12" s="452" t="s">
        <v>442</v>
      </c>
      <c r="I12" s="452" t="s">
        <v>443</v>
      </c>
      <c r="J12" s="452" t="s">
        <v>444</v>
      </c>
      <c r="K12" s="452" t="s">
        <v>445</v>
      </c>
      <c r="L12" s="494"/>
    </row>
    <row r="13" spans="1:12" ht="12.75">
      <c r="A13" s="447"/>
      <c r="B13" s="453" t="s">
        <v>446</v>
      </c>
      <c r="C13" s="447"/>
      <c r="D13" s="447"/>
      <c r="E13" s="447"/>
      <c r="F13" s="447"/>
      <c r="G13" s="447"/>
      <c r="H13" s="447"/>
      <c r="I13" s="447"/>
      <c r="J13" s="447"/>
      <c r="K13" s="447"/>
      <c r="L13" s="447"/>
    </row>
    <row r="14" spans="1:12" ht="12.75">
      <c r="A14" s="447"/>
      <c r="B14" s="453" t="s">
        <v>447</v>
      </c>
      <c r="C14" s="447"/>
      <c r="D14" s="447"/>
      <c r="E14" s="447"/>
      <c r="F14" s="447"/>
      <c r="G14" s="447"/>
      <c r="H14" s="447"/>
      <c r="I14" s="447"/>
      <c r="J14" s="447"/>
      <c r="K14" s="447"/>
      <c r="L14" s="447"/>
    </row>
    <row r="15" spans="1:12" ht="12.75">
      <c r="A15" s="454"/>
      <c r="B15" s="455" t="s">
        <v>448</v>
      </c>
      <c r="C15" s="456"/>
      <c r="D15" s="456">
        <v>1</v>
      </c>
      <c r="E15" s="456">
        <v>2</v>
      </c>
      <c r="F15" s="456"/>
      <c r="G15" s="456">
        <v>2</v>
      </c>
      <c r="H15" s="456"/>
      <c r="I15" s="456"/>
      <c r="J15" s="456"/>
      <c r="K15" s="456"/>
      <c r="L15" s="456">
        <f>SUM(C15:K15)</f>
        <v>5</v>
      </c>
    </row>
    <row r="16" spans="1:12" ht="12.75">
      <c r="A16" s="454"/>
      <c r="B16" s="455" t="s">
        <v>504</v>
      </c>
      <c r="C16" s="456"/>
      <c r="D16" s="456">
        <v>1</v>
      </c>
      <c r="E16" s="456">
        <v>2</v>
      </c>
      <c r="F16" s="456"/>
      <c r="G16" s="456">
        <v>2</v>
      </c>
      <c r="H16" s="456"/>
      <c r="I16" s="456"/>
      <c r="J16" s="456"/>
      <c r="K16" s="456"/>
      <c r="L16" s="456">
        <f aca="true" t="shared" si="0" ref="L16:L87">SUM(C16:K16)</f>
        <v>5</v>
      </c>
    </row>
    <row r="17" spans="1:12" ht="12.75">
      <c r="A17" s="454"/>
      <c r="B17" s="455" t="s">
        <v>449</v>
      </c>
      <c r="C17" s="456"/>
      <c r="D17" s="456">
        <v>2</v>
      </c>
      <c r="E17" s="456"/>
      <c r="F17" s="456"/>
      <c r="G17" s="456">
        <v>2</v>
      </c>
      <c r="H17" s="456"/>
      <c r="I17" s="456"/>
      <c r="J17" s="456"/>
      <c r="K17" s="456">
        <v>1</v>
      </c>
      <c r="L17" s="457">
        <v>5</v>
      </c>
    </row>
    <row r="18" spans="1:12" ht="12.75">
      <c r="A18" s="454"/>
      <c r="B18" s="566" t="s">
        <v>632</v>
      </c>
      <c r="C18" s="456">
        <v>2</v>
      </c>
      <c r="D18" s="456"/>
      <c r="E18" s="456"/>
      <c r="F18" s="456"/>
      <c r="G18" s="456">
        <v>2</v>
      </c>
      <c r="H18" s="456"/>
      <c r="I18" s="456"/>
      <c r="J18" s="456"/>
      <c r="K18" s="456"/>
      <c r="L18" s="456">
        <f t="shared" si="0"/>
        <v>4</v>
      </c>
    </row>
    <row r="19" spans="1:12" ht="12.75">
      <c r="A19" s="454"/>
      <c r="B19" s="455" t="s">
        <v>450</v>
      </c>
      <c r="C19" s="456">
        <v>2</v>
      </c>
      <c r="D19" s="456">
        <v>2</v>
      </c>
      <c r="E19" s="456"/>
      <c r="F19" s="456"/>
      <c r="G19" s="456"/>
      <c r="H19" s="456"/>
      <c r="I19" s="456"/>
      <c r="J19" s="456"/>
      <c r="K19" s="456"/>
      <c r="L19" s="456">
        <f t="shared" si="0"/>
        <v>4</v>
      </c>
    </row>
    <row r="20" spans="1:12" ht="12.75">
      <c r="A20" s="454"/>
      <c r="B20" s="455" t="s">
        <v>451</v>
      </c>
      <c r="C20" s="456"/>
      <c r="D20" s="456"/>
      <c r="E20" s="456"/>
      <c r="F20" s="456">
        <v>1</v>
      </c>
      <c r="G20" s="456">
        <v>1</v>
      </c>
      <c r="H20" s="456">
        <v>1</v>
      </c>
      <c r="I20" s="456"/>
      <c r="J20" s="456"/>
      <c r="K20" s="456">
        <v>1</v>
      </c>
      <c r="L20" s="456">
        <f t="shared" si="0"/>
        <v>4</v>
      </c>
    </row>
    <row r="21" spans="1:12" ht="12.75">
      <c r="A21" s="454"/>
      <c r="B21" s="455" t="s">
        <v>452</v>
      </c>
      <c r="C21" s="456"/>
      <c r="D21" s="456"/>
      <c r="E21" s="456"/>
      <c r="F21" s="456"/>
      <c r="G21" s="456"/>
      <c r="H21" s="456"/>
      <c r="I21" s="456"/>
      <c r="J21" s="456"/>
      <c r="K21" s="456">
        <v>1</v>
      </c>
      <c r="L21" s="457">
        <v>1</v>
      </c>
    </row>
    <row r="22" spans="1:12" ht="12.75">
      <c r="A22" s="454"/>
      <c r="B22" s="455" t="s">
        <v>505</v>
      </c>
      <c r="C22" s="456"/>
      <c r="D22" s="456"/>
      <c r="E22" s="456"/>
      <c r="F22" s="456"/>
      <c r="G22" s="456"/>
      <c r="H22" s="456"/>
      <c r="I22" s="456"/>
      <c r="J22" s="456">
        <v>2</v>
      </c>
      <c r="K22" s="456"/>
      <c r="L22" s="456">
        <f t="shared" si="0"/>
        <v>2</v>
      </c>
    </row>
    <row r="23" spans="1:12" ht="12.75">
      <c r="A23" s="454"/>
      <c r="B23" s="455" t="s">
        <v>453</v>
      </c>
      <c r="C23" s="456"/>
      <c r="D23" s="456"/>
      <c r="E23" s="456"/>
      <c r="F23" s="456"/>
      <c r="G23" s="456"/>
      <c r="H23" s="456"/>
      <c r="I23" s="456"/>
      <c r="J23" s="456">
        <v>2</v>
      </c>
      <c r="K23" s="456"/>
      <c r="L23" s="456">
        <f t="shared" si="0"/>
        <v>2</v>
      </c>
    </row>
    <row r="24" spans="1:12" ht="12.75">
      <c r="A24" s="454"/>
      <c r="B24" s="455" t="s">
        <v>454</v>
      </c>
      <c r="C24" s="456"/>
      <c r="D24" s="456"/>
      <c r="E24" s="456"/>
      <c r="F24" s="456"/>
      <c r="G24" s="456"/>
      <c r="H24" s="456"/>
      <c r="I24" s="456"/>
      <c r="J24" s="456"/>
      <c r="K24" s="456">
        <v>1</v>
      </c>
      <c r="L24" s="457">
        <v>1</v>
      </c>
    </row>
    <row r="25" spans="1:12" ht="12.75">
      <c r="A25" s="454"/>
      <c r="B25" s="455" t="s">
        <v>455</v>
      </c>
      <c r="C25" s="456">
        <v>2</v>
      </c>
      <c r="D25" s="456"/>
      <c r="E25" s="456"/>
      <c r="F25" s="456"/>
      <c r="G25" s="456"/>
      <c r="H25" s="456"/>
      <c r="I25" s="456"/>
      <c r="J25" s="456"/>
      <c r="K25" s="456"/>
      <c r="L25" s="456">
        <f t="shared" si="0"/>
        <v>2</v>
      </c>
    </row>
    <row r="26" spans="1:12" ht="12.75">
      <c r="A26" s="454"/>
      <c r="B26" s="455" t="s">
        <v>456</v>
      </c>
      <c r="C26" s="456"/>
      <c r="D26" s="456">
        <v>2</v>
      </c>
      <c r="E26" s="456"/>
      <c r="F26" s="456"/>
      <c r="G26" s="456">
        <v>3</v>
      </c>
      <c r="H26" s="456"/>
      <c r="I26" s="456"/>
      <c r="J26" s="456"/>
      <c r="K26" s="456"/>
      <c r="L26" s="456">
        <f t="shared" si="0"/>
        <v>5</v>
      </c>
    </row>
    <row r="27" spans="1:12" ht="12.75">
      <c r="A27" s="454"/>
      <c r="B27" s="455" t="s">
        <v>457</v>
      </c>
      <c r="C27" s="456"/>
      <c r="D27" s="456">
        <v>2</v>
      </c>
      <c r="E27" s="456"/>
      <c r="F27" s="456"/>
      <c r="G27" s="456">
        <v>1</v>
      </c>
      <c r="H27" s="456">
        <v>2</v>
      </c>
      <c r="I27" s="456"/>
      <c r="J27" s="456"/>
      <c r="K27" s="456">
        <v>1</v>
      </c>
      <c r="L27" s="457">
        <v>6</v>
      </c>
    </row>
    <row r="28" spans="1:12" ht="12.75">
      <c r="A28" s="454"/>
      <c r="B28" s="455" t="s">
        <v>458</v>
      </c>
      <c r="C28" s="456">
        <v>2</v>
      </c>
      <c r="D28" s="554">
        <v>2</v>
      </c>
      <c r="E28" s="554"/>
      <c r="F28" s="554"/>
      <c r="G28" s="554"/>
      <c r="H28" s="554">
        <v>1</v>
      </c>
      <c r="I28" s="456"/>
      <c r="J28" s="456">
        <v>1</v>
      </c>
      <c r="K28" s="456"/>
      <c r="L28" s="456">
        <f t="shared" si="0"/>
        <v>6</v>
      </c>
    </row>
    <row r="29" spans="1:12" ht="12.75">
      <c r="A29" s="454"/>
      <c r="B29" s="455" t="s">
        <v>459</v>
      </c>
      <c r="C29" s="456"/>
      <c r="D29" s="456"/>
      <c r="E29" s="456">
        <v>2</v>
      </c>
      <c r="F29" s="456">
        <v>1</v>
      </c>
      <c r="G29" s="456">
        <v>2</v>
      </c>
      <c r="H29" s="456"/>
      <c r="I29" s="456">
        <v>1</v>
      </c>
      <c r="J29" s="456"/>
      <c r="K29" s="456"/>
      <c r="L29" s="456">
        <f t="shared" si="0"/>
        <v>6</v>
      </c>
    </row>
    <row r="30" spans="1:13" ht="12.75">
      <c r="A30" s="454"/>
      <c r="B30" s="455" t="s">
        <v>506</v>
      </c>
      <c r="C30" s="456"/>
      <c r="D30" s="456"/>
      <c r="E30" s="456">
        <v>1</v>
      </c>
      <c r="F30" s="456"/>
      <c r="G30" s="456">
        <v>1</v>
      </c>
      <c r="H30" s="456"/>
      <c r="I30" s="456"/>
      <c r="J30" s="456"/>
      <c r="K30" s="456"/>
      <c r="L30" s="456">
        <f t="shared" si="0"/>
        <v>2</v>
      </c>
      <c r="M30" s="24">
        <f>SUM(L15:L30)</f>
        <v>60</v>
      </c>
    </row>
    <row r="31" spans="1:12" ht="12.75">
      <c r="A31" s="454"/>
      <c r="B31" s="458" t="s">
        <v>460</v>
      </c>
      <c r="C31" s="456"/>
      <c r="D31" s="456"/>
      <c r="E31" s="456"/>
      <c r="F31" s="456"/>
      <c r="G31" s="456"/>
      <c r="H31" s="456"/>
      <c r="I31" s="456"/>
      <c r="J31" s="456"/>
      <c r="K31" s="456"/>
      <c r="L31" s="456"/>
    </row>
    <row r="32" spans="1:12" ht="12.75">
      <c r="A32" s="454"/>
      <c r="B32" s="455" t="s">
        <v>507</v>
      </c>
      <c r="C32" s="456">
        <v>1</v>
      </c>
      <c r="D32" s="456"/>
      <c r="E32" s="456"/>
      <c r="F32" s="456">
        <v>2</v>
      </c>
      <c r="G32" s="456"/>
      <c r="H32" s="456">
        <v>1</v>
      </c>
      <c r="I32" s="456">
        <v>1</v>
      </c>
      <c r="J32" s="456"/>
      <c r="K32" s="456"/>
      <c r="L32" s="456">
        <f t="shared" si="0"/>
        <v>5</v>
      </c>
    </row>
    <row r="33" spans="1:12" ht="12.75">
      <c r="A33" s="454"/>
      <c r="B33" s="455" t="s">
        <v>461</v>
      </c>
      <c r="C33" s="456"/>
      <c r="D33" s="554">
        <v>2</v>
      </c>
      <c r="E33" s="554">
        <v>1</v>
      </c>
      <c r="F33" s="554"/>
      <c r="G33" s="554">
        <v>1</v>
      </c>
      <c r="H33" s="554">
        <v>1</v>
      </c>
      <c r="I33" s="456"/>
      <c r="J33" s="456">
        <v>1</v>
      </c>
      <c r="K33" s="456"/>
      <c r="L33" s="456">
        <v>6</v>
      </c>
    </row>
    <row r="34" spans="1:12" ht="12.75">
      <c r="A34" s="454"/>
      <c r="B34" s="566" t="s">
        <v>637</v>
      </c>
      <c r="C34" s="456">
        <v>1</v>
      </c>
      <c r="D34" s="456">
        <v>2</v>
      </c>
      <c r="E34" s="456"/>
      <c r="F34" s="456"/>
      <c r="G34" s="456">
        <v>1</v>
      </c>
      <c r="H34" s="456"/>
      <c r="I34" s="456"/>
      <c r="J34" s="456">
        <v>1</v>
      </c>
      <c r="K34" s="456"/>
      <c r="L34" s="456">
        <v>5</v>
      </c>
    </row>
    <row r="35" spans="1:12" ht="12.75">
      <c r="A35" s="454"/>
      <c r="B35" s="455" t="s">
        <v>462</v>
      </c>
      <c r="C35" s="456">
        <v>1</v>
      </c>
      <c r="D35" s="456">
        <v>1</v>
      </c>
      <c r="E35" s="456"/>
      <c r="F35" s="456"/>
      <c r="G35" s="456">
        <v>1</v>
      </c>
      <c r="H35" s="456"/>
      <c r="I35" s="456"/>
      <c r="J35" s="456"/>
      <c r="K35" s="456">
        <v>1</v>
      </c>
      <c r="L35" s="456">
        <f t="shared" si="0"/>
        <v>4</v>
      </c>
    </row>
    <row r="36" spans="1:12" ht="12.75">
      <c r="A36" s="454"/>
      <c r="B36" s="455" t="s">
        <v>463</v>
      </c>
      <c r="C36" s="456">
        <v>2</v>
      </c>
      <c r="D36" s="456"/>
      <c r="E36" s="456">
        <v>2</v>
      </c>
      <c r="F36" s="456"/>
      <c r="G36" s="456"/>
      <c r="H36" s="456"/>
      <c r="I36" s="456"/>
      <c r="J36" s="456">
        <v>1</v>
      </c>
      <c r="K36" s="456"/>
      <c r="L36" s="456">
        <v>5</v>
      </c>
    </row>
    <row r="37" spans="1:12" ht="12.75">
      <c r="A37" s="454"/>
      <c r="B37" s="455" t="s">
        <v>464</v>
      </c>
      <c r="C37" s="456"/>
      <c r="D37" s="456"/>
      <c r="E37" s="456"/>
      <c r="F37" s="554">
        <v>2</v>
      </c>
      <c r="G37" s="554"/>
      <c r="H37" s="554"/>
      <c r="I37" s="554">
        <v>1</v>
      </c>
      <c r="J37" s="456"/>
      <c r="K37" s="456"/>
      <c r="L37" s="456">
        <f t="shared" si="0"/>
        <v>3</v>
      </c>
    </row>
    <row r="38" spans="1:12" ht="12.75">
      <c r="A38" s="454"/>
      <c r="B38" s="455" t="s">
        <v>465</v>
      </c>
      <c r="C38" s="456"/>
      <c r="D38" s="456"/>
      <c r="E38" s="456"/>
      <c r="F38" s="456"/>
      <c r="G38" s="456"/>
      <c r="H38" s="456"/>
      <c r="I38" s="456"/>
      <c r="J38" s="456"/>
      <c r="K38" s="456">
        <v>1</v>
      </c>
      <c r="L38" s="456">
        <f t="shared" si="0"/>
        <v>1</v>
      </c>
    </row>
    <row r="39" spans="1:12" ht="12.75">
      <c r="A39" s="454"/>
      <c r="B39" s="455" t="s">
        <v>466</v>
      </c>
      <c r="C39" s="456"/>
      <c r="D39" s="456"/>
      <c r="E39" s="456"/>
      <c r="F39" s="456"/>
      <c r="G39" s="456"/>
      <c r="H39" s="456"/>
      <c r="I39" s="456"/>
      <c r="J39" s="456">
        <v>2</v>
      </c>
      <c r="K39" s="456"/>
      <c r="L39" s="456">
        <f t="shared" si="0"/>
        <v>2</v>
      </c>
    </row>
    <row r="40" spans="1:12" ht="12.75">
      <c r="A40" s="454"/>
      <c r="B40" s="455" t="s">
        <v>467</v>
      </c>
      <c r="C40" s="456"/>
      <c r="D40" s="456"/>
      <c r="E40" s="456"/>
      <c r="F40" s="456"/>
      <c r="G40" s="456"/>
      <c r="H40" s="456"/>
      <c r="I40" s="456"/>
      <c r="J40" s="456"/>
      <c r="K40" s="456">
        <v>1</v>
      </c>
      <c r="L40" s="456">
        <f t="shared" si="0"/>
        <v>1</v>
      </c>
    </row>
    <row r="41" spans="1:12" ht="12.75">
      <c r="A41" s="454"/>
      <c r="B41" s="455" t="s">
        <v>468</v>
      </c>
      <c r="C41" s="456"/>
      <c r="D41" s="554">
        <v>1</v>
      </c>
      <c r="E41" s="554"/>
      <c r="F41" s="554"/>
      <c r="G41" s="554">
        <v>1</v>
      </c>
      <c r="H41" s="554">
        <v>1</v>
      </c>
      <c r="I41" s="456"/>
      <c r="J41" s="456"/>
      <c r="K41" s="456">
        <v>1</v>
      </c>
      <c r="L41" s="456">
        <f t="shared" si="0"/>
        <v>4</v>
      </c>
    </row>
    <row r="42" spans="1:12" ht="12.75">
      <c r="A42" s="454"/>
      <c r="B42" s="455" t="s">
        <v>469</v>
      </c>
      <c r="C42" s="456"/>
      <c r="D42" s="456">
        <v>1</v>
      </c>
      <c r="E42" s="456">
        <v>2</v>
      </c>
      <c r="F42" s="456"/>
      <c r="G42" s="456"/>
      <c r="H42" s="456"/>
      <c r="I42" s="456"/>
      <c r="J42" s="456"/>
      <c r="K42" s="456"/>
      <c r="L42" s="456">
        <f t="shared" si="0"/>
        <v>3</v>
      </c>
    </row>
    <row r="43" spans="1:12" ht="12.75">
      <c r="A43" s="454"/>
      <c r="B43" s="455" t="s">
        <v>470</v>
      </c>
      <c r="C43" s="456">
        <v>1</v>
      </c>
      <c r="D43" s="456"/>
      <c r="E43" s="456">
        <v>1</v>
      </c>
      <c r="F43" s="456"/>
      <c r="G43" s="456"/>
      <c r="H43" s="456">
        <v>2</v>
      </c>
      <c r="I43" s="456"/>
      <c r="J43" s="456"/>
      <c r="K43" s="456">
        <v>1</v>
      </c>
      <c r="L43" s="456">
        <f t="shared" si="0"/>
        <v>5</v>
      </c>
    </row>
    <row r="44" spans="1:12" ht="12.75">
      <c r="A44" s="454"/>
      <c r="B44" s="455" t="s">
        <v>508</v>
      </c>
      <c r="C44" s="456"/>
      <c r="D44" s="456"/>
      <c r="E44" s="456">
        <v>1</v>
      </c>
      <c r="F44" s="554">
        <v>1</v>
      </c>
      <c r="G44" s="554">
        <v>1</v>
      </c>
      <c r="H44" s="554"/>
      <c r="I44" s="554"/>
      <c r="J44" s="554"/>
      <c r="K44" s="554">
        <v>1</v>
      </c>
      <c r="L44" s="456">
        <f t="shared" si="0"/>
        <v>4</v>
      </c>
    </row>
    <row r="45" spans="1:12" ht="12.75">
      <c r="A45" s="454"/>
      <c r="B45" s="455" t="s">
        <v>471</v>
      </c>
      <c r="C45" s="456">
        <v>1</v>
      </c>
      <c r="D45" s="456"/>
      <c r="E45" s="456">
        <v>1</v>
      </c>
      <c r="F45" s="456"/>
      <c r="G45" s="456"/>
      <c r="H45" s="456"/>
      <c r="I45" s="456">
        <v>1</v>
      </c>
      <c r="J45" s="456"/>
      <c r="K45" s="456"/>
      <c r="L45" s="456">
        <f t="shared" si="0"/>
        <v>3</v>
      </c>
    </row>
    <row r="46" spans="1:12" ht="12.75">
      <c r="A46" s="454"/>
      <c r="B46" s="455" t="s">
        <v>472</v>
      </c>
      <c r="C46" s="456"/>
      <c r="D46" s="456">
        <v>2</v>
      </c>
      <c r="E46" s="456">
        <v>1</v>
      </c>
      <c r="F46" s="456"/>
      <c r="G46" s="456"/>
      <c r="H46" s="456"/>
      <c r="I46" s="456">
        <v>1</v>
      </c>
      <c r="J46" s="456"/>
      <c r="K46" s="456"/>
      <c r="L46" s="456">
        <f t="shared" si="0"/>
        <v>4</v>
      </c>
    </row>
    <row r="47" spans="1:12" ht="12.75">
      <c r="A47" s="454"/>
      <c r="B47" s="455" t="s">
        <v>509</v>
      </c>
      <c r="C47" s="456">
        <v>2</v>
      </c>
      <c r="D47" s="456"/>
      <c r="E47" s="456"/>
      <c r="F47" s="456"/>
      <c r="G47" s="456"/>
      <c r="H47" s="456"/>
      <c r="I47" s="456"/>
      <c r="J47" s="456">
        <v>2</v>
      </c>
      <c r="K47" s="456"/>
      <c r="L47" s="456">
        <f t="shared" si="0"/>
        <v>4</v>
      </c>
    </row>
    <row r="48" spans="1:12" ht="12.75">
      <c r="A48" s="454"/>
      <c r="B48" s="459" t="s">
        <v>473</v>
      </c>
      <c r="C48" s="456"/>
      <c r="D48" s="456"/>
      <c r="E48" s="456"/>
      <c r="F48" s="456"/>
      <c r="G48" s="456"/>
      <c r="H48" s="456"/>
      <c r="I48" s="456"/>
      <c r="J48" s="460">
        <v>1</v>
      </c>
      <c r="K48" s="456"/>
      <c r="L48" s="948">
        <f t="shared" si="0"/>
        <v>1</v>
      </c>
    </row>
    <row r="49" spans="1:13" ht="12.75">
      <c r="A49" s="454"/>
      <c r="B49" s="567" t="s">
        <v>635</v>
      </c>
      <c r="C49" s="456"/>
      <c r="D49" s="456"/>
      <c r="E49" s="456"/>
      <c r="F49" s="456"/>
      <c r="G49" s="456"/>
      <c r="H49" s="456"/>
      <c r="I49" s="456"/>
      <c r="J49" s="460">
        <v>0</v>
      </c>
      <c r="K49" s="456"/>
      <c r="L49" s="949"/>
      <c r="M49" s="24">
        <f>SUM(L32:L49)</f>
        <v>60</v>
      </c>
    </row>
    <row r="50" spans="1:12" ht="12.75">
      <c r="A50" s="454"/>
      <c r="B50" s="455"/>
      <c r="C50" s="456"/>
      <c r="D50" s="456"/>
      <c r="E50" s="456"/>
      <c r="F50" s="456"/>
      <c r="G50" s="456"/>
      <c r="H50" s="456"/>
      <c r="I50" s="456"/>
      <c r="J50" s="456"/>
      <c r="K50" s="456"/>
      <c r="L50" s="456"/>
    </row>
    <row r="51" spans="1:12" ht="12.75">
      <c r="A51" s="454"/>
      <c r="B51" s="455"/>
      <c r="C51" s="456"/>
      <c r="D51" s="456"/>
      <c r="E51" s="456"/>
      <c r="F51" s="456"/>
      <c r="G51" s="456"/>
      <c r="H51" s="456"/>
      <c r="I51" s="456"/>
      <c r="J51" s="456"/>
      <c r="K51" s="456"/>
      <c r="L51" s="456"/>
    </row>
    <row r="52" spans="1:12" ht="12.75">
      <c r="A52" s="454"/>
      <c r="B52" s="458" t="s">
        <v>474</v>
      </c>
      <c r="C52" s="456"/>
      <c r="D52" s="456"/>
      <c r="E52" s="456"/>
      <c r="F52" s="456"/>
      <c r="G52" s="456"/>
      <c r="H52" s="456"/>
      <c r="I52" s="456"/>
      <c r="J52" s="456"/>
      <c r="K52" s="456"/>
      <c r="L52" s="456"/>
    </row>
    <row r="53" spans="1:12" ht="12.75">
      <c r="A53" s="454"/>
      <c r="B53" s="455" t="s">
        <v>483</v>
      </c>
      <c r="C53" s="554">
        <v>2</v>
      </c>
      <c r="D53" s="554"/>
      <c r="E53" s="554"/>
      <c r="F53" s="554"/>
      <c r="G53" s="554"/>
      <c r="H53" s="554">
        <v>1</v>
      </c>
      <c r="I53" s="554"/>
      <c r="J53" s="554"/>
      <c r="K53" s="554">
        <v>1</v>
      </c>
      <c r="L53" s="456">
        <f t="shared" si="0"/>
        <v>4</v>
      </c>
    </row>
    <row r="54" spans="1:12" ht="12.75">
      <c r="A54" s="454"/>
      <c r="B54" s="455" t="s">
        <v>512</v>
      </c>
      <c r="C54" s="456"/>
      <c r="D54" s="456"/>
      <c r="E54" s="456">
        <v>2</v>
      </c>
      <c r="F54" s="456"/>
      <c r="G54" s="456">
        <v>1</v>
      </c>
      <c r="H54" s="456"/>
      <c r="I54" s="456"/>
      <c r="J54" s="456"/>
      <c r="K54" s="456">
        <v>1</v>
      </c>
      <c r="L54" s="456">
        <f t="shared" si="0"/>
        <v>4</v>
      </c>
    </row>
    <row r="55" spans="1:12" ht="12.75">
      <c r="A55" s="454"/>
      <c r="B55" s="455" t="s">
        <v>475</v>
      </c>
      <c r="C55" s="456"/>
      <c r="D55" s="456"/>
      <c r="E55" s="456">
        <v>1</v>
      </c>
      <c r="F55" s="456"/>
      <c r="G55" s="456"/>
      <c r="H55" s="456">
        <v>2</v>
      </c>
      <c r="I55" s="456">
        <v>1</v>
      </c>
      <c r="J55" s="456"/>
      <c r="K55" s="456"/>
      <c r="L55" s="456">
        <f t="shared" si="0"/>
        <v>4</v>
      </c>
    </row>
    <row r="56" spans="1:12" ht="12.75">
      <c r="A56" s="454"/>
      <c r="B56" s="455" t="s">
        <v>476</v>
      </c>
      <c r="C56" s="456"/>
      <c r="D56" s="456"/>
      <c r="E56" s="456">
        <v>1</v>
      </c>
      <c r="F56" s="456"/>
      <c r="G56" s="456">
        <v>1</v>
      </c>
      <c r="H56" s="456">
        <v>1</v>
      </c>
      <c r="I56" s="456"/>
      <c r="J56" s="456"/>
      <c r="K56" s="456"/>
      <c r="L56" s="456">
        <f t="shared" si="0"/>
        <v>3</v>
      </c>
    </row>
    <row r="57" spans="1:12" ht="12.75">
      <c r="A57" s="454"/>
      <c r="B57" s="455" t="s">
        <v>513</v>
      </c>
      <c r="C57" s="456"/>
      <c r="D57" s="456"/>
      <c r="E57" s="456">
        <v>1</v>
      </c>
      <c r="F57" s="456"/>
      <c r="G57" s="456"/>
      <c r="H57" s="456"/>
      <c r="I57" s="554">
        <v>1</v>
      </c>
      <c r="J57" s="456"/>
      <c r="K57" s="456"/>
      <c r="L57" s="456">
        <f t="shared" si="0"/>
        <v>2</v>
      </c>
    </row>
    <row r="58" spans="1:12" ht="12.75">
      <c r="A58" s="454"/>
      <c r="B58" s="455" t="s">
        <v>487</v>
      </c>
      <c r="C58" s="456"/>
      <c r="D58" s="456"/>
      <c r="E58" s="456"/>
      <c r="F58" s="456"/>
      <c r="G58" s="456"/>
      <c r="H58" s="456"/>
      <c r="I58" s="456">
        <v>2</v>
      </c>
      <c r="J58" s="456"/>
      <c r="K58" s="456"/>
      <c r="L58" s="456">
        <f>SUM(C58:K58)</f>
        <v>2</v>
      </c>
    </row>
    <row r="59" spans="1:12" ht="12.75">
      <c r="A59" s="454"/>
      <c r="B59" s="455" t="s">
        <v>477</v>
      </c>
      <c r="C59" s="456"/>
      <c r="D59" s="456"/>
      <c r="E59" s="456"/>
      <c r="F59" s="456">
        <v>1</v>
      </c>
      <c r="G59" s="456"/>
      <c r="H59" s="456">
        <v>2</v>
      </c>
      <c r="I59" s="456"/>
      <c r="J59" s="456"/>
      <c r="K59" s="456"/>
      <c r="L59" s="456">
        <f t="shared" si="0"/>
        <v>3</v>
      </c>
    </row>
    <row r="60" spans="1:12" ht="12.75">
      <c r="A60" s="454"/>
      <c r="B60" s="455" t="s">
        <v>478</v>
      </c>
      <c r="C60" s="456">
        <v>1</v>
      </c>
      <c r="D60" s="456"/>
      <c r="E60" s="456">
        <v>1</v>
      </c>
      <c r="F60" s="456">
        <v>2</v>
      </c>
      <c r="G60" s="456"/>
      <c r="H60" s="456"/>
      <c r="I60" s="456"/>
      <c r="J60" s="456">
        <v>1</v>
      </c>
      <c r="K60" s="456"/>
      <c r="L60" s="456">
        <f t="shared" si="0"/>
        <v>5</v>
      </c>
    </row>
    <row r="61" spans="1:12" ht="12.75">
      <c r="A61" s="454"/>
      <c r="B61" s="455" t="s">
        <v>488</v>
      </c>
      <c r="C61" s="456">
        <v>1</v>
      </c>
      <c r="D61" s="456"/>
      <c r="E61" s="554">
        <v>1</v>
      </c>
      <c r="F61" s="554">
        <v>1</v>
      </c>
      <c r="G61" s="456"/>
      <c r="H61" s="456"/>
      <c r="I61" s="456"/>
      <c r="J61" s="456"/>
      <c r="K61" s="456"/>
      <c r="L61" s="456">
        <f aca="true" t="shared" si="1" ref="L61:L66">SUM(C61:K61)</f>
        <v>3</v>
      </c>
    </row>
    <row r="62" spans="1:12" ht="12.75">
      <c r="A62" s="454"/>
      <c r="B62" s="455" t="s">
        <v>485</v>
      </c>
      <c r="C62" s="456">
        <v>1</v>
      </c>
      <c r="D62" s="456">
        <v>2</v>
      </c>
      <c r="E62" s="456"/>
      <c r="F62" s="456"/>
      <c r="G62" s="456"/>
      <c r="H62" s="456"/>
      <c r="I62" s="456"/>
      <c r="J62" s="456"/>
      <c r="K62" s="456"/>
      <c r="L62" s="456">
        <f t="shared" si="1"/>
        <v>3</v>
      </c>
    </row>
    <row r="63" spans="1:12" ht="12.75">
      <c r="A63" s="454"/>
      <c r="B63" s="455" t="s">
        <v>514</v>
      </c>
      <c r="C63" s="462"/>
      <c r="D63" s="462">
        <v>1</v>
      </c>
      <c r="E63" s="462"/>
      <c r="F63" s="462">
        <v>1</v>
      </c>
      <c r="G63" s="462"/>
      <c r="H63" s="462">
        <v>1</v>
      </c>
      <c r="I63" s="462"/>
      <c r="J63" s="462"/>
      <c r="K63" s="462"/>
      <c r="L63" s="456">
        <f t="shared" si="1"/>
        <v>3</v>
      </c>
    </row>
    <row r="64" spans="1:12" ht="12.75">
      <c r="A64" s="454"/>
      <c r="B64" s="455" t="s">
        <v>481</v>
      </c>
      <c r="C64" s="554">
        <v>2</v>
      </c>
      <c r="D64" s="456"/>
      <c r="E64" s="456"/>
      <c r="F64" s="456"/>
      <c r="G64" s="456"/>
      <c r="H64" s="456"/>
      <c r="I64" s="456"/>
      <c r="J64" s="456"/>
      <c r="K64" s="554">
        <v>1</v>
      </c>
      <c r="L64" s="456">
        <f t="shared" si="1"/>
        <v>3</v>
      </c>
    </row>
    <row r="65" spans="1:12" ht="12.75">
      <c r="A65" s="454"/>
      <c r="B65" s="455" t="s">
        <v>484</v>
      </c>
      <c r="C65" s="456">
        <v>1</v>
      </c>
      <c r="D65" s="456"/>
      <c r="E65" s="456">
        <v>1</v>
      </c>
      <c r="F65" s="456">
        <v>2</v>
      </c>
      <c r="G65" s="456"/>
      <c r="H65" s="456"/>
      <c r="I65" s="456"/>
      <c r="J65" s="456"/>
      <c r="K65" s="456"/>
      <c r="L65" s="456">
        <f t="shared" si="1"/>
        <v>4</v>
      </c>
    </row>
    <row r="66" spans="1:12" ht="12.75">
      <c r="A66" s="454"/>
      <c r="B66" s="455" t="s">
        <v>515</v>
      </c>
      <c r="C66" s="456"/>
      <c r="D66" s="456"/>
      <c r="E66" s="456">
        <v>1</v>
      </c>
      <c r="F66" s="456"/>
      <c r="G66" s="456"/>
      <c r="H66" s="456"/>
      <c r="I66" s="456"/>
      <c r="J66" s="554">
        <v>1</v>
      </c>
      <c r="K66" s="456"/>
      <c r="L66" s="456">
        <f t="shared" si="1"/>
        <v>2</v>
      </c>
    </row>
    <row r="67" spans="1:12" ht="13.5" thickBot="1">
      <c r="A67" s="454"/>
      <c r="B67" s="461" t="s">
        <v>530</v>
      </c>
      <c r="C67" s="462"/>
      <c r="D67" s="462"/>
      <c r="E67" s="462"/>
      <c r="F67" s="462"/>
      <c r="G67" s="462"/>
      <c r="H67" s="462"/>
      <c r="I67" s="462">
        <v>4</v>
      </c>
      <c r="J67" s="462"/>
      <c r="K67" s="462"/>
      <c r="L67" s="462">
        <f t="shared" si="0"/>
        <v>4</v>
      </c>
    </row>
    <row r="68" spans="1:12" ht="12.75">
      <c r="A68" s="454"/>
      <c r="B68" s="463" t="s">
        <v>510</v>
      </c>
      <c r="C68" s="464"/>
      <c r="D68" s="555">
        <v>1</v>
      </c>
      <c r="E68" s="555"/>
      <c r="F68" s="555">
        <v>1</v>
      </c>
      <c r="G68" s="555"/>
      <c r="H68" s="555">
        <v>3</v>
      </c>
      <c r="I68" s="464"/>
      <c r="J68" s="464">
        <v>1</v>
      </c>
      <c r="K68" s="464"/>
      <c r="L68" s="946">
        <f t="shared" si="0"/>
        <v>6</v>
      </c>
    </row>
    <row r="69" spans="1:12" ht="13.5" thickBot="1">
      <c r="A69" s="454"/>
      <c r="B69" s="466" t="s">
        <v>531</v>
      </c>
      <c r="C69" s="467"/>
      <c r="D69" s="468">
        <v>0</v>
      </c>
      <c r="E69" s="467"/>
      <c r="F69" s="467">
        <v>0</v>
      </c>
      <c r="G69" s="467"/>
      <c r="H69" s="468">
        <v>0</v>
      </c>
      <c r="I69" s="467"/>
      <c r="J69" s="467"/>
      <c r="K69" s="467"/>
      <c r="L69" s="947"/>
    </row>
    <row r="70" spans="1:12" ht="12.75">
      <c r="A70" s="454"/>
      <c r="B70" s="469" t="s">
        <v>511</v>
      </c>
      <c r="C70" s="464"/>
      <c r="D70" s="465"/>
      <c r="E70" s="465">
        <v>1</v>
      </c>
      <c r="F70" s="465">
        <v>2</v>
      </c>
      <c r="G70" s="464"/>
      <c r="H70" s="465">
        <v>1</v>
      </c>
      <c r="I70" s="464"/>
      <c r="J70" s="464">
        <v>1</v>
      </c>
      <c r="K70" s="464"/>
      <c r="L70" s="946">
        <f t="shared" si="0"/>
        <v>5</v>
      </c>
    </row>
    <row r="71" spans="1:13" ht="13.5" thickBot="1">
      <c r="A71" s="454"/>
      <c r="B71" s="466" t="s">
        <v>521</v>
      </c>
      <c r="C71" s="467"/>
      <c r="D71" s="468">
        <v>0</v>
      </c>
      <c r="E71" s="468">
        <v>0</v>
      </c>
      <c r="F71" s="468">
        <v>0</v>
      </c>
      <c r="G71" s="467"/>
      <c r="H71" s="468"/>
      <c r="I71" s="467"/>
      <c r="J71" s="467"/>
      <c r="K71" s="467"/>
      <c r="L71" s="947"/>
      <c r="M71" s="24">
        <f>SUM(L53:L71)</f>
        <v>60</v>
      </c>
    </row>
    <row r="72" spans="1:12" ht="12.75">
      <c r="A72" s="454"/>
      <c r="B72" s="470" t="s">
        <v>482</v>
      </c>
      <c r="C72" s="471"/>
      <c r="D72" s="471"/>
      <c r="E72" s="471"/>
      <c r="F72" s="471"/>
      <c r="G72" s="471"/>
      <c r="H72" s="471"/>
      <c r="I72" s="471"/>
      <c r="J72" s="471"/>
      <c r="K72" s="471"/>
      <c r="L72" s="471"/>
    </row>
    <row r="73" spans="1:12" ht="12.75">
      <c r="A73" s="454"/>
      <c r="B73" s="455" t="s">
        <v>516</v>
      </c>
      <c r="C73" s="456"/>
      <c r="D73" s="456"/>
      <c r="E73" s="456"/>
      <c r="F73" s="456"/>
      <c r="G73" s="456"/>
      <c r="H73" s="456">
        <v>2</v>
      </c>
      <c r="I73" s="456"/>
      <c r="J73" s="456"/>
      <c r="K73" s="456">
        <v>1</v>
      </c>
      <c r="L73" s="456">
        <f t="shared" si="0"/>
        <v>3</v>
      </c>
    </row>
    <row r="74" spans="1:12" ht="12.75">
      <c r="A74" s="454"/>
      <c r="B74" s="455" t="s">
        <v>517</v>
      </c>
      <c r="C74" s="456"/>
      <c r="D74" s="456">
        <v>1</v>
      </c>
      <c r="E74" s="456">
        <v>1</v>
      </c>
      <c r="F74" s="456"/>
      <c r="G74" s="456"/>
      <c r="H74" s="456"/>
      <c r="I74" s="456">
        <v>1</v>
      </c>
      <c r="J74" s="456"/>
      <c r="K74" s="456"/>
      <c r="L74" s="456">
        <f t="shared" si="0"/>
        <v>3</v>
      </c>
    </row>
    <row r="75" spans="1:12" ht="26.25">
      <c r="A75" s="454"/>
      <c r="B75" s="495" t="s">
        <v>518</v>
      </c>
      <c r="C75" s="454"/>
      <c r="D75" s="454"/>
      <c r="E75" s="454"/>
      <c r="F75" s="456">
        <v>2</v>
      </c>
      <c r="G75" s="456"/>
      <c r="H75" s="554">
        <v>3</v>
      </c>
      <c r="I75" s="454"/>
      <c r="J75" s="454"/>
      <c r="K75" s="3">
        <v>1</v>
      </c>
      <c r="L75" s="456">
        <f t="shared" si="0"/>
        <v>6</v>
      </c>
    </row>
    <row r="76" spans="1:12" ht="12.75">
      <c r="A76" s="454"/>
      <c r="B76" s="455" t="s">
        <v>486</v>
      </c>
      <c r="C76" s="456"/>
      <c r="D76" s="456"/>
      <c r="E76" s="456">
        <v>1</v>
      </c>
      <c r="F76" s="456">
        <v>1</v>
      </c>
      <c r="G76" s="456">
        <v>1</v>
      </c>
      <c r="H76" s="456"/>
      <c r="I76" s="456"/>
      <c r="J76" s="456">
        <v>1</v>
      </c>
      <c r="K76" s="456"/>
      <c r="L76" s="456">
        <f t="shared" si="0"/>
        <v>4</v>
      </c>
    </row>
    <row r="77" spans="1:12" ht="12.75">
      <c r="A77" s="454"/>
      <c r="B77" s="455" t="s">
        <v>519</v>
      </c>
      <c r="C77" s="456"/>
      <c r="D77" s="456"/>
      <c r="E77" s="456"/>
      <c r="F77" s="554">
        <v>2</v>
      </c>
      <c r="G77" s="554"/>
      <c r="H77" s="554"/>
      <c r="I77" s="554"/>
      <c r="J77" s="554">
        <v>1</v>
      </c>
      <c r="K77" s="456"/>
      <c r="L77" s="456">
        <f>SUM(C77:K77)</f>
        <v>3</v>
      </c>
    </row>
    <row r="78" spans="1:12" ht="12.75">
      <c r="A78" s="454"/>
      <c r="B78" s="455" t="s">
        <v>532</v>
      </c>
      <c r="C78" s="456"/>
      <c r="D78" s="456"/>
      <c r="E78" s="456"/>
      <c r="F78" s="456">
        <v>3</v>
      </c>
      <c r="G78" s="456"/>
      <c r="H78" s="456"/>
      <c r="I78" s="456"/>
      <c r="J78" s="456"/>
      <c r="K78" s="456">
        <v>1</v>
      </c>
      <c r="L78" s="456">
        <f>SUM(C78:K78)</f>
        <v>4</v>
      </c>
    </row>
    <row r="79" spans="1:12" ht="12.75">
      <c r="A79" s="454"/>
      <c r="B79" s="455" t="s">
        <v>490</v>
      </c>
      <c r="C79" s="456">
        <v>1</v>
      </c>
      <c r="D79" s="456"/>
      <c r="E79" s="456"/>
      <c r="F79" s="456"/>
      <c r="G79" s="456">
        <v>1</v>
      </c>
      <c r="H79" s="554">
        <v>1</v>
      </c>
      <c r="I79" s="554"/>
      <c r="J79" s="554"/>
      <c r="K79" s="554">
        <v>1</v>
      </c>
      <c r="L79" s="456">
        <f t="shared" si="0"/>
        <v>4</v>
      </c>
    </row>
    <row r="80" spans="1:12" ht="12.75">
      <c r="A80" s="454"/>
      <c r="B80" s="455" t="s">
        <v>480</v>
      </c>
      <c r="C80" s="456">
        <v>1</v>
      </c>
      <c r="D80" s="456"/>
      <c r="E80" s="456"/>
      <c r="F80" s="456"/>
      <c r="G80" s="456"/>
      <c r="H80" s="456">
        <v>2</v>
      </c>
      <c r="I80" s="456"/>
      <c r="J80" s="456"/>
      <c r="K80" s="456"/>
      <c r="L80" s="456">
        <f>SUM(C80:K80)</f>
        <v>3</v>
      </c>
    </row>
    <row r="81" spans="1:12" ht="12.75">
      <c r="A81" s="454"/>
      <c r="B81" s="461" t="s">
        <v>489</v>
      </c>
      <c r="C81" s="462"/>
      <c r="D81" s="462"/>
      <c r="E81" s="462"/>
      <c r="F81" s="462"/>
      <c r="G81" s="462"/>
      <c r="H81" s="462"/>
      <c r="I81" s="462">
        <v>3</v>
      </c>
      <c r="J81" s="462"/>
      <c r="K81" s="462"/>
      <c r="L81" s="462">
        <f>SUM(C81:K81)</f>
        <v>3</v>
      </c>
    </row>
    <row r="82" spans="1:12" ht="13.5" thickBot="1">
      <c r="A82" s="454"/>
      <c r="B82" s="455" t="s">
        <v>520</v>
      </c>
      <c r="C82" s="462"/>
      <c r="D82" s="462"/>
      <c r="E82" s="462">
        <v>1</v>
      </c>
      <c r="F82" s="462"/>
      <c r="G82" s="556">
        <v>1</v>
      </c>
      <c r="H82" s="556">
        <v>1</v>
      </c>
      <c r="I82" s="556"/>
      <c r="J82" s="556"/>
      <c r="K82" s="556">
        <v>1</v>
      </c>
      <c r="L82" s="462">
        <f>SUM(C82:K82)</f>
        <v>4</v>
      </c>
    </row>
    <row r="83" spans="1:12" ht="12.75">
      <c r="A83" s="454"/>
      <c r="B83" s="496" t="s">
        <v>479</v>
      </c>
      <c r="C83" s="472">
        <v>1</v>
      </c>
      <c r="D83" s="472"/>
      <c r="E83" s="472"/>
      <c r="F83" s="472"/>
      <c r="G83" s="472">
        <v>1</v>
      </c>
      <c r="H83" s="555">
        <v>1</v>
      </c>
      <c r="I83" s="464"/>
      <c r="J83" s="464"/>
      <c r="K83" s="555">
        <v>1</v>
      </c>
      <c r="L83" s="946">
        <f t="shared" si="0"/>
        <v>4</v>
      </c>
    </row>
    <row r="84" spans="1:12" ht="13.5" thickBot="1">
      <c r="A84" s="454"/>
      <c r="B84" s="466" t="s">
        <v>522</v>
      </c>
      <c r="C84" s="473">
        <v>0</v>
      </c>
      <c r="D84" s="473"/>
      <c r="E84" s="473"/>
      <c r="F84" s="473"/>
      <c r="G84" s="473">
        <v>0</v>
      </c>
      <c r="H84" s="468">
        <v>0</v>
      </c>
      <c r="I84" s="467"/>
      <c r="J84" s="467"/>
      <c r="K84" s="467"/>
      <c r="L84" s="947"/>
    </row>
    <row r="85" spans="1:12" ht="12.75">
      <c r="A85" s="454"/>
      <c r="B85" s="463" t="s">
        <v>526</v>
      </c>
      <c r="C85" s="472"/>
      <c r="D85" s="472">
        <v>2</v>
      </c>
      <c r="E85" s="472">
        <v>2</v>
      </c>
      <c r="F85" s="472"/>
      <c r="G85" s="555">
        <v>2</v>
      </c>
      <c r="H85" s="465"/>
      <c r="I85" s="555">
        <v>1</v>
      </c>
      <c r="J85" s="464"/>
      <c r="K85" s="464"/>
      <c r="L85" s="946">
        <f t="shared" si="0"/>
        <v>7</v>
      </c>
    </row>
    <row r="86" spans="1:12" ht="13.5" thickBot="1">
      <c r="A86" s="454"/>
      <c r="B86" s="466" t="s">
        <v>527</v>
      </c>
      <c r="C86" s="497"/>
      <c r="D86" s="497">
        <v>0</v>
      </c>
      <c r="E86" s="497">
        <v>0</v>
      </c>
      <c r="F86" s="497"/>
      <c r="G86" s="497">
        <v>0</v>
      </c>
      <c r="H86" s="498"/>
      <c r="I86" s="499"/>
      <c r="J86" s="499"/>
      <c r="K86" s="499"/>
      <c r="L86" s="947"/>
    </row>
    <row r="87" spans="1:12" ht="12.75">
      <c r="A87" s="454"/>
      <c r="B87" s="463" t="s">
        <v>528</v>
      </c>
      <c r="C87" s="464">
        <v>1</v>
      </c>
      <c r="D87" s="474">
        <v>1</v>
      </c>
      <c r="E87" s="465"/>
      <c r="F87" s="464"/>
      <c r="G87" s="465">
        <v>1</v>
      </c>
      <c r="H87" s="464"/>
      <c r="I87" s="464"/>
      <c r="J87" s="464">
        <v>1</v>
      </c>
      <c r="K87" s="464"/>
      <c r="L87" s="946">
        <f t="shared" si="0"/>
        <v>4</v>
      </c>
    </row>
    <row r="88" spans="1:12" ht="13.5" thickBot="1">
      <c r="A88" s="454"/>
      <c r="B88" s="466" t="s">
        <v>529</v>
      </c>
      <c r="C88" s="467"/>
      <c r="D88" s="468">
        <v>0</v>
      </c>
      <c r="E88" s="468"/>
      <c r="F88" s="467"/>
      <c r="G88" s="468">
        <v>0</v>
      </c>
      <c r="H88" s="467"/>
      <c r="I88" s="467"/>
      <c r="J88" s="467"/>
      <c r="K88" s="467"/>
      <c r="L88" s="947"/>
    </row>
    <row r="89" spans="1:12" ht="12.75">
      <c r="A89" s="454"/>
      <c r="B89" s="463" t="s">
        <v>523</v>
      </c>
      <c r="C89" s="464"/>
      <c r="D89" s="464"/>
      <c r="E89" s="464"/>
      <c r="F89" s="465">
        <v>2</v>
      </c>
      <c r="G89" s="464"/>
      <c r="H89" s="464"/>
      <c r="I89" s="464">
        <v>1</v>
      </c>
      <c r="J89" s="464"/>
      <c r="K89" s="464"/>
      <c r="L89" s="946">
        <f>SUM(C89:K89)</f>
        <v>3</v>
      </c>
    </row>
    <row r="90" spans="1:12" ht="13.5" thickBot="1">
      <c r="A90" s="454"/>
      <c r="B90" s="466" t="s">
        <v>524</v>
      </c>
      <c r="C90" s="467"/>
      <c r="D90" s="467"/>
      <c r="E90" s="467"/>
      <c r="F90" s="468">
        <v>0</v>
      </c>
      <c r="G90" s="467"/>
      <c r="H90" s="467"/>
      <c r="I90" s="467"/>
      <c r="J90" s="467"/>
      <c r="K90" s="467"/>
      <c r="L90" s="947"/>
    </row>
    <row r="91" spans="1:12" ht="12.75">
      <c r="A91" s="454"/>
      <c r="B91" s="463" t="s">
        <v>491</v>
      </c>
      <c r="C91" s="465">
        <v>1</v>
      </c>
      <c r="D91" s="464"/>
      <c r="E91" s="465"/>
      <c r="F91" s="465">
        <v>3</v>
      </c>
      <c r="G91" s="464"/>
      <c r="H91" s="464"/>
      <c r="I91" s="464">
        <v>1</v>
      </c>
      <c r="J91" s="464"/>
      <c r="K91" s="464"/>
      <c r="L91" s="946">
        <f>SUM(C91:K91)</f>
        <v>5</v>
      </c>
    </row>
    <row r="92" spans="1:13" ht="13.5" customHeight="1" thickBot="1">
      <c r="A92" s="454"/>
      <c r="B92" s="475" t="s">
        <v>525</v>
      </c>
      <c r="C92" s="468">
        <v>0</v>
      </c>
      <c r="D92" s="467"/>
      <c r="E92" s="468">
        <v>0</v>
      </c>
      <c r="F92" s="468">
        <v>0</v>
      </c>
      <c r="G92" s="467"/>
      <c r="H92" s="468"/>
      <c r="I92" s="467"/>
      <c r="J92" s="467"/>
      <c r="K92" s="467"/>
      <c r="L92" s="947"/>
      <c r="M92" s="24">
        <f>SUM(L73:L92)</f>
        <v>60</v>
      </c>
    </row>
    <row r="93" spans="1:12" ht="12.75">
      <c r="A93" s="454"/>
      <c r="B93" s="476"/>
      <c r="C93" s="471"/>
      <c r="D93" s="471"/>
      <c r="E93" s="471"/>
      <c r="F93" s="471"/>
      <c r="G93" s="471"/>
      <c r="H93" s="471"/>
      <c r="I93" s="471"/>
      <c r="J93" s="471"/>
      <c r="K93" s="471"/>
      <c r="L93" s="471">
        <f>SUM(L15:L92)</f>
        <v>240</v>
      </c>
    </row>
    <row r="94" spans="1:12" ht="12.75">
      <c r="A94" s="454"/>
      <c r="B94" s="454"/>
      <c r="C94" s="456"/>
      <c r="D94" s="456"/>
      <c r="E94" s="456"/>
      <c r="F94" s="456"/>
      <c r="G94" s="456"/>
      <c r="H94" s="456"/>
      <c r="I94" s="456"/>
      <c r="J94" s="456"/>
      <c r="K94" s="456"/>
      <c r="L94" s="456"/>
    </row>
    <row r="95" spans="1:12" ht="18" thickBot="1">
      <c r="A95" s="450"/>
      <c r="B95" s="477" t="s">
        <v>492</v>
      </c>
      <c r="C95" s="478">
        <f>SUM(C15:C94)</f>
        <v>30</v>
      </c>
      <c r="D95" s="478">
        <f aca="true" t="shared" si="2" ref="D95:K95">SUM(D15:D94)</f>
        <v>29</v>
      </c>
      <c r="E95" s="478">
        <f t="shared" si="2"/>
        <v>31</v>
      </c>
      <c r="F95" s="478">
        <f t="shared" si="2"/>
        <v>30</v>
      </c>
      <c r="G95" s="478">
        <f t="shared" si="2"/>
        <v>30</v>
      </c>
      <c r="H95" s="478">
        <f t="shared" si="2"/>
        <v>30</v>
      </c>
      <c r="I95" s="478">
        <f t="shared" si="2"/>
        <v>20</v>
      </c>
      <c r="J95" s="478">
        <f t="shared" si="2"/>
        <v>20</v>
      </c>
      <c r="K95" s="478">
        <f t="shared" si="2"/>
        <v>20</v>
      </c>
      <c r="L95" s="553">
        <f>SUM(C95:K95)</f>
        <v>240</v>
      </c>
    </row>
    <row r="96" spans="1:12" ht="15">
      <c r="A96" s="490"/>
      <c r="B96" s="500"/>
      <c r="C96" s="501">
        <f>C95/L95</f>
        <v>0.125</v>
      </c>
      <c r="D96" s="501">
        <f>D95/L95</f>
        <v>0.12083333333333333</v>
      </c>
      <c r="E96" s="501">
        <f>E95/L95</f>
        <v>0.12916666666666668</v>
      </c>
      <c r="F96" s="501">
        <f>F95/L95</f>
        <v>0.125</v>
      </c>
      <c r="G96" s="501">
        <f>G95/L95</f>
        <v>0.125</v>
      </c>
      <c r="H96" s="501">
        <f>H95/L95</f>
        <v>0.125</v>
      </c>
      <c r="I96" s="501">
        <f>I95/L95</f>
        <v>0.08333333333333333</v>
      </c>
      <c r="J96" s="501">
        <f>J95/L95</f>
        <v>0.08333333333333333</v>
      </c>
      <c r="K96" s="501">
        <f>K95/L95</f>
        <v>0.08333333333333333</v>
      </c>
      <c r="L96" s="501">
        <f>SUM(C96:K96)</f>
        <v>1</v>
      </c>
    </row>
    <row r="97" spans="3:12" ht="12.75">
      <c r="C97" s="3"/>
      <c r="D97" s="3"/>
      <c r="E97" s="3"/>
      <c r="F97" s="3"/>
      <c r="G97" s="3"/>
      <c r="H97" s="3"/>
      <c r="I97" s="3"/>
      <c r="J97" s="3"/>
      <c r="K97" s="3"/>
      <c r="L97" s="3"/>
    </row>
    <row r="98" spans="2:12" ht="15">
      <c r="B98" s="445" t="s">
        <v>18</v>
      </c>
      <c r="C98" s="3"/>
      <c r="D98" s="3"/>
      <c r="E98" s="3"/>
      <c r="F98" s="3"/>
      <c r="G98" s="3"/>
      <c r="H98" s="3"/>
      <c r="I98" s="3"/>
      <c r="J98" s="3"/>
      <c r="K98" s="3"/>
      <c r="L98" s="3"/>
    </row>
    <row r="99" spans="3:12" ht="13.5" thickBot="1">
      <c r="C99" s="3"/>
      <c r="D99" s="3"/>
      <c r="E99" s="3"/>
      <c r="F99" s="3"/>
      <c r="G99" s="3"/>
      <c r="H99" s="3"/>
      <c r="I99" s="3"/>
      <c r="J99" s="3"/>
      <c r="K99" s="3"/>
      <c r="L99" s="3"/>
    </row>
    <row r="100" spans="2:12" ht="12.75">
      <c r="B100" s="479" t="s">
        <v>86</v>
      </c>
      <c r="C100" s="464"/>
      <c r="D100" s="464"/>
      <c r="E100" s="464"/>
      <c r="F100" s="464"/>
      <c r="G100" s="464"/>
      <c r="H100" s="464"/>
      <c r="I100" s="464"/>
      <c r="J100" s="464"/>
      <c r="K100" s="464"/>
      <c r="L100" s="480"/>
    </row>
    <row r="101" spans="2:12" ht="12.75">
      <c r="B101" s="481" t="s">
        <v>493</v>
      </c>
      <c r="C101" s="456"/>
      <c r="D101" s="456">
        <v>1</v>
      </c>
      <c r="E101" s="456">
        <v>2</v>
      </c>
      <c r="F101" s="456"/>
      <c r="G101" s="456">
        <v>1</v>
      </c>
      <c r="H101" s="456"/>
      <c r="I101" s="456"/>
      <c r="J101" s="456"/>
      <c r="K101" s="456"/>
      <c r="L101" s="482">
        <f>SUM(C101:K101)</f>
        <v>4</v>
      </c>
    </row>
    <row r="102" spans="2:12" ht="12.75">
      <c r="B102" s="483" t="s">
        <v>494</v>
      </c>
      <c r="C102" s="456"/>
      <c r="D102" s="456"/>
      <c r="E102" s="456"/>
      <c r="F102" s="456"/>
      <c r="G102" s="456"/>
      <c r="H102" s="456"/>
      <c r="I102" s="456"/>
      <c r="J102" s="456">
        <v>1</v>
      </c>
      <c r="K102" s="456"/>
      <c r="L102" s="482">
        <f>SUM(C102:K102)</f>
        <v>1</v>
      </c>
    </row>
    <row r="103" spans="2:12" ht="12.75">
      <c r="B103" s="483" t="s">
        <v>495</v>
      </c>
      <c r="C103" s="456"/>
      <c r="D103" s="456"/>
      <c r="E103" s="456"/>
      <c r="F103" s="456"/>
      <c r="G103" s="456"/>
      <c r="H103" s="456"/>
      <c r="I103" s="456"/>
      <c r="J103" s="456"/>
      <c r="K103" s="456">
        <v>4</v>
      </c>
      <c r="L103" s="482">
        <f>SUM(C103:K103)</f>
        <v>4</v>
      </c>
    </row>
    <row r="104" spans="2:12" ht="12.75">
      <c r="B104" s="483" t="s">
        <v>496</v>
      </c>
      <c r="C104" s="454"/>
      <c r="D104" s="454"/>
      <c r="E104" s="454"/>
      <c r="F104" s="454"/>
      <c r="G104" s="454"/>
      <c r="H104" s="454"/>
      <c r="I104" s="454"/>
      <c r="J104" s="456">
        <v>1</v>
      </c>
      <c r="K104" s="454"/>
      <c r="L104" s="482">
        <f>SUM(C104:K104)</f>
        <v>1</v>
      </c>
    </row>
    <row r="105" spans="2:12" ht="12.75">
      <c r="B105" s="481"/>
      <c r="C105" s="454"/>
      <c r="D105" s="454"/>
      <c r="E105" s="454"/>
      <c r="F105" s="454"/>
      <c r="G105" s="454"/>
      <c r="H105" s="454"/>
      <c r="I105" s="454"/>
      <c r="J105" s="454"/>
      <c r="K105" s="454"/>
      <c r="L105" s="484"/>
    </row>
    <row r="106" spans="2:12" ht="12.75">
      <c r="B106" s="485" t="s">
        <v>87</v>
      </c>
      <c r="C106" s="454"/>
      <c r="D106" s="454"/>
      <c r="E106" s="454"/>
      <c r="F106" s="454"/>
      <c r="G106" s="454"/>
      <c r="H106" s="454"/>
      <c r="I106" s="454"/>
      <c r="J106" s="454"/>
      <c r="K106" s="454"/>
      <c r="L106" s="484"/>
    </row>
    <row r="107" spans="2:12" ht="12.75">
      <c r="B107" s="483" t="s">
        <v>497</v>
      </c>
      <c r="C107" s="454"/>
      <c r="D107" s="454"/>
      <c r="E107" s="454"/>
      <c r="F107" s="454"/>
      <c r="G107" s="454"/>
      <c r="H107" s="454"/>
      <c r="I107" s="454"/>
      <c r="J107" s="456">
        <v>1</v>
      </c>
      <c r="K107" s="454"/>
      <c r="L107" s="482">
        <f>SUM(C107:K107)</f>
        <v>1</v>
      </c>
    </row>
    <row r="108" spans="2:12" ht="12.75">
      <c r="B108" s="481" t="s">
        <v>498</v>
      </c>
      <c r="C108" s="454"/>
      <c r="D108" s="454"/>
      <c r="E108" s="454"/>
      <c r="F108" s="454"/>
      <c r="G108" s="454"/>
      <c r="H108" s="454"/>
      <c r="I108" s="454"/>
      <c r="J108" s="456"/>
      <c r="K108" s="456">
        <v>4</v>
      </c>
      <c r="L108" s="482">
        <f>SUM(C108:K108)</f>
        <v>4</v>
      </c>
    </row>
    <row r="109" spans="2:12" ht="12.75">
      <c r="B109" s="481" t="s">
        <v>499</v>
      </c>
      <c r="C109" s="454"/>
      <c r="D109" s="454"/>
      <c r="E109" s="454"/>
      <c r="F109" s="454"/>
      <c r="G109" s="454"/>
      <c r="H109" s="454"/>
      <c r="I109" s="454"/>
      <c r="J109" s="456">
        <v>1</v>
      </c>
      <c r="K109" s="454"/>
      <c r="L109" s="482">
        <f>SUM(C109:K109)</f>
        <v>1</v>
      </c>
    </row>
    <row r="110" spans="2:12" ht="12.75">
      <c r="B110" s="481"/>
      <c r="C110" s="454"/>
      <c r="D110" s="454"/>
      <c r="E110" s="454"/>
      <c r="F110" s="454"/>
      <c r="G110" s="454"/>
      <c r="H110" s="454"/>
      <c r="I110" s="454"/>
      <c r="J110" s="454"/>
      <c r="K110" s="454"/>
      <c r="L110" s="484"/>
    </row>
    <row r="111" spans="2:12" ht="12.75">
      <c r="B111" s="485" t="s">
        <v>88</v>
      </c>
      <c r="C111" s="454"/>
      <c r="D111" s="454"/>
      <c r="E111" s="454"/>
      <c r="F111" s="454"/>
      <c r="G111" s="454"/>
      <c r="H111" s="454"/>
      <c r="I111" s="454"/>
      <c r="J111" s="454"/>
      <c r="K111" s="454"/>
      <c r="L111" s="484"/>
    </row>
    <row r="112" spans="2:12" ht="12.75">
      <c r="B112" s="483" t="s">
        <v>533</v>
      </c>
      <c r="C112" s="454"/>
      <c r="D112" s="454"/>
      <c r="E112" s="454"/>
      <c r="F112" s="454"/>
      <c r="G112" s="454"/>
      <c r="H112" s="454"/>
      <c r="I112" s="456">
        <v>2</v>
      </c>
      <c r="J112" s="456"/>
      <c r="K112" s="456">
        <v>1</v>
      </c>
      <c r="L112" s="482">
        <f>SUM(C112:K112)</f>
        <v>3</v>
      </c>
    </row>
    <row r="113" spans="2:12" ht="12.75">
      <c r="B113" s="483" t="s">
        <v>534</v>
      </c>
      <c r="C113" s="454"/>
      <c r="D113" s="454"/>
      <c r="E113" s="456"/>
      <c r="F113" s="456">
        <v>2</v>
      </c>
      <c r="G113" s="554">
        <v>1</v>
      </c>
      <c r="H113" s="456"/>
      <c r="I113" s="456"/>
      <c r="J113" s="454"/>
      <c r="K113" s="554">
        <v>1</v>
      </c>
      <c r="L113" s="482">
        <f>SUM(C113:K113)</f>
        <v>4</v>
      </c>
    </row>
    <row r="114" spans="2:12" ht="12.75">
      <c r="B114" s="481"/>
      <c r="C114" s="454"/>
      <c r="D114" s="454"/>
      <c r="E114" s="454"/>
      <c r="F114" s="454"/>
      <c r="G114" s="454"/>
      <c r="H114" s="454"/>
      <c r="I114" s="454"/>
      <c r="J114" s="454"/>
      <c r="K114" s="454"/>
      <c r="L114" s="484"/>
    </row>
    <row r="115" spans="2:12" ht="12.75">
      <c r="B115" s="485" t="s">
        <v>89</v>
      </c>
      <c r="C115" s="454"/>
      <c r="D115" s="454"/>
      <c r="E115" s="454"/>
      <c r="F115" s="454"/>
      <c r="G115" s="454"/>
      <c r="H115" s="454"/>
      <c r="I115" s="454"/>
      <c r="J115" s="454"/>
      <c r="K115" s="454"/>
      <c r="L115" s="484"/>
    </row>
    <row r="116" spans="2:12" ht="12.75">
      <c r="B116" s="483" t="s">
        <v>535</v>
      </c>
      <c r="C116" s="456">
        <v>2</v>
      </c>
      <c r="D116" s="454"/>
      <c r="E116" s="454"/>
      <c r="F116" s="454"/>
      <c r="G116" s="456">
        <v>1</v>
      </c>
      <c r="H116" s="456"/>
      <c r="I116" s="456"/>
      <c r="J116" s="456"/>
      <c r="K116" s="456"/>
      <c r="L116" s="482">
        <f>SUM(C116:K116)</f>
        <v>3</v>
      </c>
    </row>
    <row r="117" spans="2:12" ht="12.75">
      <c r="B117" s="483" t="s">
        <v>536</v>
      </c>
      <c r="C117" s="454"/>
      <c r="D117" s="456"/>
      <c r="E117" s="456">
        <v>2</v>
      </c>
      <c r="F117" s="456"/>
      <c r="G117" s="554">
        <v>2</v>
      </c>
      <c r="H117" s="554"/>
      <c r="I117" s="554">
        <v>1</v>
      </c>
      <c r="J117" s="454"/>
      <c r="K117" s="454"/>
      <c r="L117" s="482">
        <f>SUM(C117:K117)</f>
        <v>5</v>
      </c>
    </row>
    <row r="118" spans="2:12" ht="12.75">
      <c r="B118" s="486" t="s">
        <v>500</v>
      </c>
      <c r="C118" s="487"/>
      <c r="D118" s="462"/>
      <c r="E118" s="462"/>
      <c r="F118" s="462">
        <v>2</v>
      </c>
      <c r="G118" s="556">
        <v>2</v>
      </c>
      <c r="H118" s="556">
        <v>1</v>
      </c>
      <c r="I118" s="556">
        <v>2</v>
      </c>
      <c r="J118" s="487"/>
      <c r="K118" s="487"/>
      <c r="L118" s="482">
        <f>SUM(C118:K118)</f>
        <v>7</v>
      </c>
    </row>
    <row r="119" spans="2:12" ht="13.5" thickBot="1">
      <c r="B119" s="488" t="s">
        <v>501</v>
      </c>
      <c r="C119" s="450"/>
      <c r="D119" s="450"/>
      <c r="E119" s="467">
        <v>3</v>
      </c>
      <c r="F119" s="467"/>
      <c r="G119" s="467">
        <v>4</v>
      </c>
      <c r="H119" s="450"/>
      <c r="I119" s="450"/>
      <c r="J119" s="450"/>
      <c r="K119" s="450"/>
      <c r="L119" s="482">
        <f>SUM(C119:K119)</f>
        <v>7</v>
      </c>
    </row>
    <row r="120" spans="2:12" ht="15.75" thickBot="1">
      <c r="B120" s="489" t="s">
        <v>502</v>
      </c>
      <c r="C120" s="446">
        <f>SUM(C101:C119)</f>
        <v>2</v>
      </c>
      <c r="D120" s="446">
        <f aca="true" t="shared" si="3" ref="D120:K120">SUM(D101:D119)</f>
        <v>1</v>
      </c>
      <c r="E120" s="446">
        <f t="shared" si="3"/>
        <v>7</v>
      </c>
      <c r="F120" s="446">
        <f t="shared" si="3"/>
        <v>4</v>
      </c>
      <c r="G120" s="446">
        <f t="shared" si="3"/>
        <v>11</v>
      </c>
      <c r="H120" s="446">
        <f t="shared" si="3"/>
        <v>1</v>
      </c>
      <c r="I120" s="446">
        <f t="shared" si="3"/>
        <v>5</v>
      </c>
      <c r="J120" s="446">
        <f t="shared" si="3"/>
        <v>4</v>
      </c>
      <c r="K120" s="446">
        <f t="shared" si="3"/>
        <v>10</v>
      </c>
      <c r="L120" s="552">
        <f>SUM(L101:L119)</f>
        <v>45</v>
      </c>
    </row>
    <row r="121" spans="2:12" ht="12.75">
      <c r="B121" s="490"/>
      <c r="C121" s="490"/>
      <c r="D121" s="490"/>
      <c r="E121" s="166"/>
      <c r="F121" s="166"/>
      <c r="G121" s="166"/>
      <c r="H121" s="490"/>
      <c r="I121" s="490"/>
      <c r="J121" s="490"/>
      <c r="K121" s="490"/>
      <c r="L121" s="490"/>
    </row>
    <row r="122" spans="2:12" ht="12.75">
      <c r="B122" s="490"/>
      <c r="C122" s="490"/>
      <c r="D122" s="490"/>
      <c r="E122" s="166"/>
      <c r="F122" s="166"/>
      <c r="G122" s="166"/>
      <c r="H122" s="490"/>
      <c r="I122" s="490"/>
      <c r="J122" s="490"/>
      <c r="K122" s="490"/>
      <c r="L122" s="490"/>
    </row>
    <row r="123" spans="2:12" ht="12.75">
      <c r="B123" s="490"/>
      <c r="C123" s="490"/>
      <c r="D123" s="490"/>
      <c r="E123" s="166"/>
      <c r="F123" s="166"/>
      <c r="G123" s="166"/>
      <c r="H123" s="490"/>
      <c r="I123" s="490"/>
      <c r="J123" s="490"/>
      <c r="K123" s="490"/>
      <c r="L123" s="490"/>
    </row>
    <row r="124" spans="2:12" ht="13.5" customHeight="1">
      <c r="B124" s="490"/>
      <c r="C124" s="490"/>
      <c r="D124" s="490"/>
      <c r="E124" s="166"/>
      <c r="F124" s="166"/>
      <c r="G124" s="166"/>
      <c r="H124" s="490"/>
      <c r="I124" s="490"/>
      <c r="J124" s="490"/>
      <c r="K124" s="490"/>
      <c r="L124" s="490"/>
    </row>
    <row r="125" spans="8:10" ht="15" customHeight="1">
      <c r="H125" s="491">
        <v>44767</v>
      </c>
      <c r="J125" t="s">
        <v>503</v>
      </c>
    </row>
  </sheetData>
  <sheetProtection/>
  <mergeCells count="8">
    <mergeCell ref="L87:L88"/>
    <mergeCell ref="L89:L90"/>
    <mergeCell ref="L91:L92"/>
    <mergeCell ref="L85:L86"/>
    <mergeCell ref="L48:L49"/>
    <mergeCell ref="L68:L69"/>
    <mergeCell ref="L70:L71"/>
    <mergeCell ref="L83:L84"/>
  </mergeCells>
  <printOptions/>
  <pageMargins left="0.7086614173228347" right="0.7086614173228347" top="0.5511811023622047" bottom="0.5511811023622047" header="0.31496062992125984" footer="0.31496062992125984"/>
  <pageSetup horizontalDpi="600" verticalDpi="600" orientation="landscape" paperSize="9" scale="60" r:id="rId2"/>
  <drawing r:id="rId1"/>
</worksheet>
</file>

<file path=xl/worksheets/sheet9.xml><?xml version="1.0" encoding="utf-8"?>
<worksheet xmlns="http://schemas.openxmlformats.org/spreadsheetml/2006/main" xmlns:r="http://schemas.openxmlformats.org/officeDocument/2006/relationships">
  <dimension ref="A1:I226"/>
  <sheetViews>
    <sheetView zoomScalePageLayoutView="0" workbookViewId="0" topLeftCell="A9">
      <selection activeCell="C19" sqref="C19"/>
    </sheetView>
  </sheetViews>
  <sheetFormatPr defaultColWidth="9.140625" defaultRowHeight="12.75"/>
  <cols>
    <col min="1" max="1" width="43.7109375" style="0" customWidth="1"/>
    <col min="2" max="2" width="44.28125" style="0" customWidth="1"/>
    <col min="3" max="3" width="31.421875" style="0" customWidth="1"/>
    <col min="4" max="4" width="24.57421875" style="0" customWidth="1"/>
    <col min="5" max="5" width="4.140625" style="0" customWidth="1"/>
    <col min="6" max="6" width="2.57421875" style="0" customWidth="1"/>
    <col min="7" max="7" width="3.28125" style="0" customWidth="1"/>
    <col min="8" max="8" width="14.140625" style="0" customWidth="1"/>
  </cols>
  <sheetData>
    <row r="1" ht="12.75">
      <c r="A1" s="24" t="s">
        <v>537</v>
      </c>
    </row>
    <row r="2" ht="12.75">
      <c r="A2" s="24" t="s">
        <v>538</v>
      </c>
    </row>
    <row r="3" ht="12.75">
      <c r="A3" s="24"/>
    </row>
    <row r="4" spans="1:2" ht="12.75">
      <c r="A4" s="50" t="s">
        <v>539</v>
      </c>
      <c r="B4" s="50" t="s">
        <v>634</v>
      </c>
    </row>
    <row r="5" spans="1:2" ht="12.75">
      <c r="A5" s="50" t="s">
        <v>540</v>
      </c>
      <c r="B5" s="50" t="s">
        <v>541</v>
      </c>
    </row>
    <row r="6" spans="1:2" ht="12.75">
      <c r="A6" s="50" t="s">
        <v>542</v>
      </c>
      <c r="B6" s="50" t="s">
        <v>543</v>
      </c>
    </row>
    <row r="7" spans="1:2" ht="12.75">
      <c r="A7" s="50" t="s">
        <v>544</v>
      </c>
      <c r="B7" s="50" t="s">
        <v>634</v>
      </c>
    </row>
    <row r="8" spans="1:2" ht="12.75">
      <c r="A8" s="50" t="s">
        <v>414</v>
      </c>
      <c r="B8" s="50" t="s">
        <v>415</v>
      </c>
    </row>
    <row r="9" ht="12.75">
      <c r="D9" s="502"/>
    </row>
    <row r="10" spans="1:8" ht="15">
      <c r="A10" s="950" t="s">
        <v>545</v>
      </c>
      <c r="B10" s="950"/>
      <c r="C10" s="950"/>
      <c r="D10" s="950"/>
      <c r="E10" s="950"/>
      <c r="F10" s="950"/>
      <c r="G10" s="950"/>
      <c r="H10" s="950"/>
    </row>
    <row r="11" ht="12.75">
      <c r="D11" s="503"/>
    </row>
    <row r="12" spans="1:8" ht="12.75">
      <c r="A12" s="951" t="s">
        <v>353</v>
      </c>
      <c r="B12" s="951" t="s">
        <v>546</v>
      </c>
      <c r="C12" s="951" t="s">
        <v>547</v>
      </c>
      <c r="D12" s="953" t="s">
        <v>548</v>
      </c>
      <c r="E12" s="954" t="s">
        <v>549</v>
      </c>
      <c r="F12" s="954"/>
      <c r="G12" s="954"/>
      <c r="H12" s="954"/>
    </row>
    <row r="13" spans="1:8" ht="12.75">
      <c r="A13" s="951"/>
      <c r="B13" s="952"/>
      <c r="C13" s="951"/>
      <c r="D13" s="953"/>
      <c r="E13" s="955" t="s">
        <v>550</v>
      </c>
      <c r="F13" s="955"/>
      <c r="G13" s="955"/>
      <c r="H13" s="504" t="s">
        <v>551</v>
      </c>
    </row>
    <row r="14" spans="1:8" ht="14.25" customHeight="1">
      <c r="A14" s="956" t="s">
        <v>111</v>
      </c>
      <c r="B14" s="505" t="s">
        <v>552</v>
      </c>
      <c r="C14" s="506" t="s">
        <v>553</v>
      </c>
      <c r="D14" s="587" t="s">
        <v>632</v>
      </c>
      <c r="E14" s="610">
        <v>2</v>
      </c>
      <c r="F14" s="611"/>
      <c r="G14" s="612">
        <v>4</v>
      </c>
      <c r="H14" s="959">
        <f>SUM(E14:E38)</f>
        <v>30</v>
      </c>
    </row>
    <row r="15" spans="1:8" ht="27" customHeight="1">
      <c r="A15" s="957"/>
      <c r="B15" s="507" t="s">
        <v>554</v>
      </c>
      <c r="C15" s="506" t="s">
        <v>555</v>
      </c>
      <c r="D15" s="569" t="s">
        <v>450</v>
      </c>
      <c r="E15" s="610">
        <v>2</v>
      </c>
      <c r="F15" s="611"/>
      <c r="G15" s="612">
        <v>4</v>
      </c>
      <c r="H15" s="960"/>
    </row>
    <row r="16" spans="1:8" ht="29.25" customHeight="1">
      <c r="A16" s="957"/>
      <c r="B16" s="507" t="s">
        <v>556</v>
      </c>
      <c r="C16" s="506" t="s">
        <v>557</v>
      </c>
      <c r="D16" s="569" t="s">
        <v>455</v>
      </c>
      <c r="E16" s="610">
        <v>2</v>
      </c>
      <c r="F16" s="611"/>
      <c r="G16" s="612">
        <v>2</v>
      </c>
      <c r="H16" s="960"/>
    </row>
    <row r="17" spans="1:8" ht="14.25">
      <c r="A17" s="957"/>
      <c r="B17" s="508" t="s">
        <v>558</v>
      </c>
      <c r="D17" s="569" t="s">
        <v>458</v>
      </c>
      <c r="E17" s="610">
        <v>2</v>
      </c>
      <c r="F17" s="611"/>
      <c r="G17" s="612">
        <v>6</v>
      </c>
      <c r="H17" s="960"/>
    </row>
    <row r="18" spans="1:8" ht="54.75" customHeight="1">
      <c r="A18" s="957"/>
      <c r="B18" s="507" t="s">
        <v>559</v>
      </c>
      <c r="D18" s="569" t="s">
        <v>560</v>
      </c>
      <c r="E18" s="610">
        <v>1</v>
      </c>
      <c r="F18" s="611"/>
      <c r="G18" s="612">
        <v>5</v>
      </c>
      <c r="H18" s="960"/>
    </row>
    <row r="19" spans="1:8" ht="42" customHeight="1">
      <c r="A19" s="957"/>
      <c r="B19" s="507" t="s">
        <v>561</v>
      </c>
      <c r="D19" s="587" t="s">
        <v>633</v>
      </c>
      <c r="E19" s="610">
        <v>1</v>
      </c>
      <c r="F19" s="611"/>
      <c r="G19" s="612">
        <v>5</v>
      </c>
      <c r="H19" s="960"/>
    </row>
    <row r="20" spans="1:8" ht="41.25" customHeight="1">
      <c r="A20" s="957"/>
      <c r="B20" s="507" t="s">
        <v>562</v>
      </c>
      <c r="D20" s="569" t="s">
        <v>640</v>
      </c>
      <c r="E20" s="610">
        <v>1</v>
      </c>
      <c r="F20" s="611"/>
      <c r="G20" s="612">
        <v>4</v>
      </c>
      <c r="H20" s="960"/>
    </row>
    <row r="21" spans="1:8" ht="30" customHeight="1">
      <c r="A21" s="957"/>
      <c r="B21" s="509" t="s">
        <v>563</v>
      </c>
      <c r="D21" s="569" t="s">
        <v>463</v>
      </c>
      <c r="E21" s="610">
        <v>2</v>
      </c>
      <c r="F21" s="611"/>
      <c r="G21" s="612">
        <v>5</v>
      </c>
      <c r="H21" s="960"/>
    </row>
    <row r="22" spans="1:8" ht="26.25" customHeight="1">
      <c r="A22" s="957"/>
      <c r="B22" s="507" t="s">
        <v>438</v>
      </c>
      <c r="D22" s="569" t="s">
        <v>470</v>
      </c>
      <c r="E22" s="610">
        <v>1</v>
      </c>
      <c r="F22" s="611"/>
      <c r="G22" s="612">
        <v>5</v>
      </c>
      <c r="H22" s="960"/>
    </row>
    <row r="23" spans="1:8" ht="12.75">
      <c r="A23" s="957"/>
      <c r="B23" s="510"/>
      <c r="D23" s="569" t="s">
        <v>471</v>
      </c>
      <c r="E23" s="610">
        <v>1</v>
      </c>
      <c r="F23" s="611"/>
      <c r="G23" s="612">
        <v>3</v>
      </c>
      <c r="H23" s="960"/>
    </row>
    <row r="24" spans="1:8" ht="12.75">
      <c r="A24" s="957"/>
      <c r="B24" s="510"/>
      <c r="D24" s="569" t="s">
        <v>649</v>
      </c>
      <c r="E24" s="610">
        <v>2</v>
      </c>
      <c r="F24" s="611"/>
      <c r="G24" s="612">
        <v>4</v>
      </c>
      <c r="H24" s="960"/>
    </row>
    <row r="25" spans="1:8" ht="12.75">
      <c r="A25" s="957"/>
      <c r="B25" s="510"/>
      <c r="D25" s="569" t="s">
        <v>478</v>
      </c>
      <c r="E25" s="610">
        <v>1</v>
      </c>
      <c r="F25" s="611"/>
      <c r="G25" s="612">
        <v>5</v>
      </c>
      <c r="H25" s="960"/>
    </row>
    <row r="26" spans="1:8" ht="26.25">
      <c r="A26" s="957"/>
      <c r="B26" s="510"/>
      <c r="D26" s="569" t="s">
        <v>565</v>
      </c>
      <c r="E26" s="610">
        <v>1</v>
      </c>
      <c r="F26" s="611"/>
      <c r="G26" s="612">
        <v>3</v>
      </c>
      <c r="H26" s="960"/>
    </row>
    <row r="27" spans="1:8" ht="12.75">
      <c r="A27" s="957"/>
      <c r="B27" s="510"/>
      <c r="D27" s="569" t="s">
        <v>655</v>
      </c>
      <c r="E27" s="610">
        <v>2</v>
      </c>
      <c r="F27" s="611"/>
      <c r="G27" s="612">
        <v>3</v>
      </c>
      <c r="H27" s="960"/>
    </row>
    <row r="28" spans="1:8" ht="12.75">
      <c r="A28" s="957"/>
      <c r="B28" s="510"/>
      <c r="D28" s="569" t="s">
        <v>483</v>
      </c>
      <c r="E28" s="610">
        <v>2</v>
      </c>
      <c r="F28" s="611"/>
      <c r="G28" s="612">
        <v>4</v>
      </c>
      <c r="H28" s="960"/>
    </row>
    <row r="29" spans="1:8" ht="26.25">
      <c r="A29" s="957"/>
      <c r="B29" s="510"/>
      <c r="D29" s="569" t="s">
        <v>564</v>
      </c>
      <c r="E29" s="610">
        <v>1</v>
      </c>
      <c r="F29" s="611"/>
      <c r="G29" s="612">
        <v>4</v>
      </c>
      <c r="H29" s="960"/>
    </row>
    <row r="30" spans="1:8" ht="12.75">
      <c r="A30" s="957"/>
      <c r="B30" s="510"/>
      <c r="D30" s="569" t="s">
        <v>488</v>
      </c>
      <c r="E30" s="610">
        <v>1</v>
      </c>
      <c r="F30" s="611"/>
      <c r="G30" s="612">
        <v>3</v>
      </c>
      <c r="H30" s="960"/>
    </row>
    <row r="31" spans="1:8" ht="12.75">
      <c r="A31" s="957"/>
      <c r="B31" s="510"/>
      <c r="D31" s="569" t="s">
        <v>490</v>
      </c>
      <c r="E31" s="613">
        <v>1</v>
      </c>
      <c r="F31" s="611"/>
      <c r="G31" s="614">
        <v>4</v>
      </c>
      <c r="H31" s="960"/>
    </row>
    <row r="32" spans="1:8" ht="12.75">
      <c r="A32" s="957"/>
      <c r="B32" s="510"/>
      <c r="D32" s="569" t="s">
        <v>480</v>
      </c>
      <c r="E32" s="613">
        <v>1</v>
      </c>
      <c r="F32" s="611"/>
      <c r="G32" s="614">
        <v>3</v>
      </c>
      <c r="H32" s="960"/>
    </row>
    <row r="33" spans="1:8" ht="12.75">
      <c r="A33" s="957"/>
      <c r="B33" s="510"/>
      <c r="D33" s="615" t="s">
        <v>479</v>
      </c>
      <c r="E33" s="962">
        <v>1</v>
      </c>
      <c r="F33" s="616"/>
      <c r="G33" s="964">
        <v>4</v>
      </c>
      <c r="H33" s="960"/>
    </row>
    <row r="34" spans="1:8" ht="26.25">
      <c r="A34" s="957"/>
      <c r="B34" s="510"/>
      <c r="D34" s="615" t="s">
        <v>522</v>
      </c>
      <c r="E34" s="963"/>
      <c r="F34" s="616"/>
      <c r="G34" s="965"/>
      <c r="H34" s="960"/>
    </row>
    <row r="35" spans="1:8" ht="26.25">
      <c r="A35" s="957"/>
      <c r="B35" s="510"/>
      <c r="D35" s="615" t="s">
        <v>528</v>
      </c>
      <c r="E35" s="617">
        <v>1</v>
      </c>
      <c r="F35" s="616"/>
      <c r="G35" s="618">
        <v>4</v>
      </c>
      <c r="H35" s="960"/>
    </row>
    <row r="36" spans="1:8" ht="27.75" customHeight="1">
      <c r="A36" s="957"/>
      <c r="B36" s="510"/>
      <c r="D36" s="615" t="s">
        <v>529</v>
      </c>
      <c r="E36" s="617"/>
      <c r="F36" s="616"/>
      <c r="G36" s="618"/>
      <c r="H36" s="960"/>
    </row>
    <row r="37" spans="1:8" ht="26.25">
      <c r="A37" s="957"/>
      <c r="B37" s="510"/>
      <c r="D37" s="615" t="s">
        <v>491</v>
      </c>
      <c r="E37" s="962">
        <v>1</v>
      </c>
      <c r="F37" s="616"/>
      <c r="G37" s="964">
        <v>5</v>
      </c>
      <c r="H37" s="960"/>
    </row>
    <row r="38" spans="1:8" ht="26.25">
      <c r="A38" s="958"/>
      <c r="B38" s="511"/>
      <c r="D38" s="615" t="s">
        <v>525</v>
      </c>
      <c r="E38" s="963"/>
      <c r="F38" s="616"/>
      <c r="G38" s="965"/>
      <c r="H38" s="961"/>
    </row>
    <row r="39" spans="1:8" ht="13.5">
      <c r="A39" s="966" t="s">
        <v>566</v>
      </c>
      <c r="B39" s="512" t="s">
        <v>552</v>
      </c>
      <c r="C39" s="513" t="s">
        <v>567</v>
      </c>
      <c r="D39" s="514" t="s">
        <v>448</v>
      </c>
      <c r="E39" s="515">
        <v>1</v>
      </c>
      <c r="F39" s="516"/>
      <c r="G39" s="517">
        <v>5</v>
      </c>
      <c r="H39" s="969">
        <f>SUM(E39:E60)</f>
        <v>29</v>
      </c>
    </row>
    <row r="40" spans="1:8" ht="45" customHeight="1">
      <c r="A40" s="967"/>
      <c r="B40" s="518" t="s">
        <v>568</v>
      </c>
      <c r="C40" s="518" t="s">
        <v>569</v>
      </c>
      <c r="D40" s="514" t="s">
        <v>570</v>
      </c>
      <c r="E40" s="515">
        <v>1</v>
      </c>
      <c r="F40" s="516"/>
      <c r="G40" s="517">
        <v>5</v>
      </c>
      <c r="H40" s="970"/>
    </row>
    <row r="41" spans="1:8" ht="39" customHeight="1">
      <c r="A41" s="967"/>
      <c r="B41" s="518" t="s">
        <v>571</v>
      </c>
      <c r="C41" s="518" t="s">
        <v>572</v>
      </c>
      <c r="D41" s="514" t="s">
        <v>573</v>
      </c>
      <c r="E41" s="515">
        <v>2</v>
      </c>
      <c r="F41" s="516"/>
      <c r="G41" s="517">
        <v>5</v>
      </c>
      <c r="H41" s="970"/>
    </row>
    <row r="42" spans="1:8" ht="13.5">
      <c r="A42" s="967"/>
      <c r="B42" s="519" t="s">
        <v>558</v>
      </c>
      <c r="C42" s="520"/>
      <c r="D42" s="514" t="s">
        <v>450</v>
      </c>
      <c r="E42" s="515">
        <v>2</v>
      </c>
      <c r="F42" s="516"/>
      <c r="G42" s="517">
        <v>4</v>
      </c>
      <c r="H42" s="970"/>
    </row>
    <row r="43" spans="1:8" ht="24.75" customHeight="1">
      <c r="A43" s="967"/>
      <c r="B43" s="518" t="s">
        <v>574</v>
      </c>
      <c r="C43" s="520"/>
      <c r="D43" s="514" t="s">
        <v>456</v>
      </c>
      <c r="E43" s="515">
        <v>2</v>
      </c>
      <c r="F43" s="516"/>
      <c r="G43" s="517">
        <v>5</v>
      </c>
      <c r="H43" s="970"/>
    </row>
    <row r="44" spans="1:8" ht="36.75" customHeight="1">
      <c r="A44" s="967"/>
      <c r="B44" s="518" t="s">
        <v>575</v>
      </c>
      <c r="C44" s="520"/>
      <c r="D44" s="514" t="s">
        <v>457</v>
      </c>
      <c r="E44" s="515">
        <v>2</v>
      </c>
      <c r="F44" s="516"/>
      <c r="G44" s="517">
        <v>6</v>
      </c>
      <c r="H44" s="970"/>
    </row>
    <row r="45" spans="1:8" ht="38.25" customHeight="1">
      <c r="A45" s="967"/>
      <c r="B45" s="518" t="s">
        <v>576</v>
      </c>
      <c r="C45" s="520"/>
      <c r="D45" s="514" t="s">
        <v>458</v>
      </c>
      <c r="E45" s="515">
        <v>2</v>
      </c>
      <c r="F45" s="516"/>
      <c r="G45" s="517">
        <v>6</v>
      </c>
      <c r="H45" s="970"/>
    </row>
    <row r="46" spans="1:8" ht="27" customHeight="1">
      <c r="A46" s="967"/>
      <c r="B46" s="519" t="s">
        <v>563</v>
      </c>
      <c r="C46" s="520"/>
      <c r="D46" s="514" t="s">
        <v>461</v>
      </c>
      <c r="E46" s="515">
        <v>2</v>
      </c>
      <c r="F46" s="516"/>
      <c r="G46" s="517">
        <v>6</v>
      </c>
      <c r="H46" s="970"/>
    </row>
    <row r="47" spans="1:8" ht="30.75" customHeight="1">
      <c r="A47" s="967"/>
      <c r="B47" s="518" t="s">
        <v>439</v>
      </c>
      <c r="C47" s="520"/>
      <c r="D47" s="571" t="s">
        <v>637</v>
      </c>
      <c r="E47" s="515">
        <v>2</v>
      </c>
      <c r="F47" s="516"/>
      <c r="G47" s="517">
        <v>5</v>
      </c>
      <c r="H47" s="970"/>
    </row>
    <row r="48" spans="1:8" ht="28.5" customHeight="1">
      <c r="A48" s="967"/>
      <c r="B48" s="520"/>
      <c r="C48" s="520"/>
      <c r="D48" s="514" t="s">
        <v>640</v>
      </c>
      <c r="E48" s="515">
        <v>1</v>
      </c>
      <c r="F48" s="516"/>
      <c r="G48" s="517">
        <v>4</v>
      </c>
      <c r="H48" s="970"/>
    </row>
    <row r="49" spans="1:8" ht="15" customHeight="1">
      <c r="A49" s="967"/>
      <c r="B49" s="520"/>
      <c r="C49" s="520"/>
      <c r="D49" s="514" t="s">
        <v>468</v>
      </c>
      <c r="E49" s="515">
        <v>1</v>
      </c>
      <c r="F49" s="516"/>
      <c r="G49" s="517">
        <v>4</v>
      </c>
      <c r="H49" s="970"/>
    </row>
    <row r="50" spans="1:8" ht="25.5" customHeight="1">
      <c r="A50" s="967"/>
      <c r="B50" s="520"/>
      <c r="C50" s="520"/>
      <c r="D50" s="514" t="s">
        <v>469</v>
      </c>
      <c r="E50" s="515">
        <v>1</v>
      </c>
      <c r="F50" s="516"/>
      <c r="G50" s="517">
        <v>3</v>
      </c>
      <c r="H50" s="970"/>
    </row>
    <row r="51" spans="1:8" ht="12.75">
      <c r="A51" s="967"/>
      <c r="B51" s="520"/>
      <c r="C51" s="520"/>
      <c r="D51" s="514" t="s">
        <v>577</v>
      </c>
      <c r="E51" s="515">
        <v>2</v>
      </c>
      <c r="F51" s="516"/>
      <c r="G51" s="517">
        <v>4</v>
      </c>
      <c r="H51" s="970"/>
    </row>
    <row r="52" spans="1:8" ht="29.25" customHeight="1">
      <c r="A52" s="967"/>
      <c r="B52" s="520"/>
      <c r="C52" s="520"/>
      <c r="D52" s="521" t="s">
        <v>510</v>
      </c>
      <c r="E52" s="986">
        <v>1</v>
      </c>
      <c r="F52" s="1012"/>
      <c r="G52" s="988">
        <v>6</v>
      </c>
      <c r="H52" s="970"/>
    </row>
    <row r="53" spans="1:8" ht="27" customHeight="1">
      <c r="A53" s="967"/>
      <c r="B53" s="520"/>
      <c r="C53" s="520"/>
      <c r="D53" s="521" t="s">
        <v>658</v>
      </c>
      <c r="E53" s="987"/>
      <c r="F53" s="1012"/>
      <c r="G53" s="989"/>
      <c r="H53" s="970"/>
    </row>
    <row r="54" spans="1:8" ht="14.25" customHeight="1">
      <c r="A54" s="967"/>
      <c r="B54" s="520"/>
      <c r="C54" s="520"/>
      <c r="D54" s="514" t="s">
        <v>653</v>
      </c>
      <c r="E54" s="522">
        <v>1</v>
      </c>
      <c r="F54" s="516"/>
      <c r="G54" s="523">
        <v>3</v>
      </c>
      <c r="H54" s="970"/>
    </row>
    <row r="55" spans="1:8" ht="14.25" customHeight="1">
      <c r="A55" s="967"/>
      <c r="B55" s="520"/>
      <c r="C55" s="520"/>
      <c r="D55" s="597" t="s">
        <v>517</v>
      </c>
      <c r="E55" s="522">
        <v>1</v>
      </c>
      <c r="F55" s="516"/>
      <c r="G55" s="523">
        <v>3</v>
      </c>
      <c r="H55" s="970"/>
    </row>
    <row r="56" spans="1:8" ht="25.5" customHeight="1">
      <c r="A56" s="967"/>
      <c r="B56" s="520"/>
      <c r="C56" s="520"/>
      <c r="D56" s="514" t="s">
        <v>565</v>
      </c>
      <c r="E56" s="522">
        <v>2</v>
      </c>
      <c r="F56" s="516"/>
      <c r="G56" s="523">
        <v>3</v>
      </c>
      <c r="H56" s="970"/>
    </row>
    <row r="57" spans="1:8" ht="12" customHeight="1">
      <c r="A57" s="967"/>
      <c r="B57" s="520"/>
      <c r="C57" s="520"/>
      <c r="D57" s="521" t="s">
        <v>526</v>
      </c>
      <c r="E57" s="986">
        <v>2</v>
      </c>
      <c r="F57" s="1012"/>
      <c r="G57" s="988">
        <v>7</v>
      </c>
      <c r="H57" s="970"/>
    </row>
    <row r="58" spans="1:8" ht="12" customHeight="1">
      <c r="A58" s="967"/>
      <c r="B58" s="520"/>
      <c r="C58" s="520"/>
      <c r="D58" s="521" t="s">
        <v>527</v>
      </c>
      <c r="E58" s="987"/>
      <c r="F58" s="1012"/>
      <c r="G58" s="989"/>
      <c r="H58" s="970"/>
    </row>
    <row r="59" spans="1:8" ht="15.75" customHeight="1">
      <c r="A59" s="967"/>
      <c r="B59" s="520"/>
      <c r="C59" s="520"/>
      <c r="D59" s="572" t="s">
        <v>528</v>
      </c>
      <c r="E59" s="986">
        <v>1</v>
      </c>
      <c r="F59" s="1013"/>
      <c r="G59" s="988">
        <v>4</v>
      </c>
      <c r="H59" s="970"/>
    </row>
    <row r="60" spans="1:8" ht="27" customHeight="1">
      <c r="A60" s="968"/>
      <c r="B60" s="524"/>
      <c r="C60" s="524"/>
      <c r="D60" s="572" t="s">
        <v>529</v>
      </c>
      <c r="E60" s="987"/>
      <c r="F60" s="1013"/>
      <c r="G60" s="989"/>
      <c r="H60" s="971"/>
    </row>
    <row r="61" spans="1:8" ht="27" customHeight="1">
      <c r="A61" s="966" t="s">
        <v>578</v>
      </c>
      <c r="B61" s="525" t="s">
        <v>552</v>
      </c>
      <c r="C61" s="526" t="s">
        <v>579</v>
      </c>
      <c r="D61" s="569" t="s">
        <v>448</v>
      </c>
      <c r="E61" s="610">
        <v>2</v>
      </c>
      <c r="F61" s="586"/>
      <c r="G61" s="619">
        <v>5</v>
      </c>
      <c r="H61" s="976">
        <f>SUM(E61:E87)</f>
        <v>31</v>
      </c>
    </row>
    <row r="62" spans="1:8" ht="51.75" customHeight="1">
      <c r="A62" s="967"/>
      <c r="B62" s="518" t="s">
        <v>580</v>
      </c>
      <c r="C62" s="527" t="s">
        <v>581</v>
      </c>
      <c r="D62" s="569" t="s">
        <v>570</v>
      </c>
      <c r="E62" s="610">
        <v>2</v>
      </c>
      <c r="F62" s="586"/>
      <c r="G62" s="619">
        <v>5</v>
      </c>
      <c r="H62" s="977"/>
    </row>
    <row r="63" spans="1:8" ht="25.5" customHeight="1">
      <c r="A63" s="967"/>
      <c r="B63" s="518" t="s">
        <v>582</v>
      </c>
      <c r="C63" s="527" t="s">
        <v>583</v>
      </c>
      <c r="D63" s="569" t="s">
        <v>459</v>
      </c>
      <c r="E63" s="610">
        <v>2</v>
      </c>
      <c r="F63" s="586"/>
      <c r="G63" s="619">
        <v>6</v>
      </c>
      <c r="H63" s="977"/>
    </row>
    <row r="64" spans="1:8" ht="13.5">
      <c r="A64" s="967"/>
      <c r="B64" s="519" t="s">
        <v>558</v>
      </c>
      <c r="C64" s="527"/>
      <c r="D64" s="569" t="s">
        <v>584</v>
      </c>
      <c r="E64" s="610">
        <v>1</v>
      </c>
      <c r="F64" s="586"/>
      <c r="G64" s="619">
        <v>2</v>
      </c>
      <c r="H64" s="977"/>
    </row>
    <row r="65" spans="1:8" ht="41.25" customHeight="1">
      <c r="A65" s="967"/>
      <c r="B65" s="518" t="s">
        <v>585</v>
      </c>
      <c r="C65" s="527"/>
      <c r="D65" s="569" t="s">
        <v>461</v>
      </c>
      <c r="E65" s="610">
        <v>1</v>
      </c>
      <c r="F65" s="586"/>
      <c r="G65" s="619">
        <v>6</v>
      </c>
      <c r="H65" s="977"/>
    </row>
    <row r="66" spans="1:8" ht="16.5" customHeight="1">
      <c r="A66" s="967"/>
      <c r="B66" s="518" t="s">
        <v>586</v>
      </c>
      <c r="C66" s="527"/>
      <c r="D66" s="569" t="s">
        <v>463</v>
      </c>
      <c r="E66" s="610">
        <v>2</v>
      </c>
      <c r="F66" s="586"/>
      <c r="G66" s="619">
        <v>5</v>
      </c>
      <c r="H66" s="977"/>
    </row>
    <row r="67" spans="1:8" ht="17.25" customHeight="1">
      <c r="A67" s="967"/>
      <c r="B67" s="518" t="s">
        <v>587</v>
      </c>
      <c r="C67" s="527"/>
      <c r="D67" s="569" t="s">
        <v>469</v>
      </c>
      <c r="E67" s="610">
        <v>2</v>
      </c>
      <c r="F67" s="586"/>
      <c r="G67" s="619">
        <v>3</v>
      </c>
      <c r="H67" s="977"/>
    </row>
    <row r="68" spans="1:8" ht="41.25" customHeight="1">
      <c r="A68" s="967"/>
      <c r="B68" s="519" t="s">
        <v>563</v>
      </c>
      <c r="C68" s="527"/>
      <c r="D68" s="569" t="s">
        <v>470</v>
      </c>
      <c r="E68" s="610">
        <v>1</v>
      </c>
      <c r="F68" s="586"/>
      <c r="G68" s="619">
        <v>5</v>
      </c>
      <c r="H68" s="977"/>
    </row>
    <row r="69" spans="1:8" ht="27" customHeight="1">
      <c r="A69" s="967"/>
      <c r="B69" s="518" t="s">
        <v>440</v>
      </c>
      <c r="C69" s="527"/>
      <c r="D69" s="569" t="s">
        <v>645</v>
      </c>
      <c r="E69" s="610">
        <v>1</v>
      </c>
      <c r="F69" s="586"/>
      <c r="G69" s="619">
        <v>4</v>
      </c>
      <c r="H69" s="977"/>
    </row>
    <row r="70" spans="1:8" ht="12.75">
      <c r="A70" s="967"/>
      <c r="B70" s="528"/>
      <c r="C70" s="527"/>
      <c r="D70" s="569" t="s">
        <v>471</v>
      </c>
      <c r="E70" s="610">
        <v>1</v>
      </c>
      <c r="F70" s="586"/>
      <c r="G70" s="619">
        <v>3</v>
      </c>
      <c r="H70" s="977"/>
    </row>
    <row r="71" spans="1:8" ht="12.75">
      <c r="A71" s="967"/>
      <c r="B71" s="528"/>
      <c r="C71" s="527"/>
      <c r="D71" s="620"/>
      <c r="E71" s="610"/>
      <c r="F71" s="586"/>
      <c r="G71" s="619"/>
      <c r="H71" s="977"/>
    </row>
    <row r="72" spans="1:8" ht="12.75">
      <c r="A72" s="967"/>
      <c r="B72" s="527"/>
      <c r="C72" s="527"/>
      <c r="D72" s="569" t="s">
        <v>512</v>
      </c>
      <c r="E72" s="610">
        <v>2</v>
      </c>
      <c r="F72" s="586"/>
      <c r="G72" s="619">
        <v>4</v>
      </c>
      <c r="H72" s="977"/>
    </row>
    <row r="73" spans="1:8" ht="12.75">
      <c r="A73" s="967"/>
      <c r="B73" s="527"/>
      <c r="C73" s="527"/>
      <c r="D73" s="569" t="s">
        <v>475</v>
      </c>
      <c r="E73" s="610">
        <v>1</v>
      </c>
      <c r="F73" s="586"/>
      <c r="G73" s="619">
        <v>4</v>
      </c>
      <c r="H73" s="977"/>
    </row>
    <row r="74" spans="1:8" ht="26.25">
      <c r="A74" s="967"/>
      <c r="B74" s="527"/>
      <c r="C74" s="527"/>
      <c r="D74" s="569" t="s">
        <v>588</v>
      </c>
      <c r="E74" s="610">
        <v>1</v>
      </c>
      <c r="F74" s="586"/>
      <c r="G74" s="619">
        <v>3</v>
      </c>
      <c r="H74" s="977"/>
    </row>
    <row r="75" spans="1:8" ht="26.25">
      <c r="A75" s="967"/>
      <c r="B75" s="527"/>
      <c r="C75" s="527"/>
      <c r="D75" s="569" t="s">
        <v>652</v>
      </c>
      <c r="E75" s="610">
        <v>1</v>
      </c>
      <c r="F75" s="586"/>
      <c r="G75" s="619">
        <v>2</v>
      </c>
      <c r="H75" s="977"/>
    </row>
    <row r="76" spans="1:8" ht="12.75">
      <c r="A76" s="967"/>
      <c r="B76" s="527"/>
      <c r="C76" s="527"/>
      <c r="D76" s="569" t="s">
        <v>478</v>
      </c>
      <c r="E76" s="610">
        <v>1</v>
      </c>
      <c r="F76" s="586"/>
      <c r="G76" s="619">
        <v>5</v>
      </c>
      <c r="H76" s="977"/>
    </row>
    <row r="77" spans="1:8" ht="12.75">
      <c r="A77" s="967"/>
      <c r="B77" s="527"/>
      <c r="C77" s="527"/>
      <c r="D77" s="569" t="s">
        <v>488</v>
      </c>
      <c r="E77" s="610">
        <v>1</v>
      </c>
      <c r="F77" s="586"/>
      <c r="G77" s="619">
        <v>3</v>
      </c>
      <c r="H77" s="977"/>
    </row>
    <row r="78" spans="1:8" ht="26.25">
      <c r="A78" s="967"/>
      <c r="B78" s="527"/>
      <c r="C78" s="527"/>
      <c r="D78" s="569" t="s">
        <v>564</v>
      </c>
      <c r="E78" s="610">
        <v>1</v>
      </c>
      <c r="F78" s="586"/>
      <c r="G78" s="619">
        <v>4</v>
      </c>
      <c r="H78" s="977"/>
    </row>
    <row r="79" spans="1:8" ht="26.25">
      <c r="A79" s="967"/>
      <c r="B79" s="527"/>
      <c r="C79" s="527"/>
      <c r="D79" s="569" t="s">
        <v>656</v>
      </c>
      <c r="E79" s="610">
        <v>1</v>
      </c>
      <c r="F79" s="586"/>
      <c r="G79" s="619">
        <v>2</v>
      </c>
      <c r="H79" s="977"/>
    </row>
    <row r="80" spans="1:8" ht="12.75">
      <c r="A80" s="967"/>
      <c r="B80" s="527"/>
      <c r="C80" s="527"/>
      <c r="D80" s="569" t="s">
        <v>577</v>
      </c>
      <c r="E80" s="610">
        <v>1</v>
      </c>
      <c r="F80" s="586"/>
      <c r="G80" s="619">
        <v>4</v>
      </c>
      <c r="H80" s="977"/>
    </row>
    <row r="81" spans="1:8" ht="12.75">
      <c r="A81" s="967"/>
      <c r="B81" s="527"/>
      <c r="C81" s="527"/>
      <c r="D81" s="615" t="s">
        <v>659</v>
      </c>
      <c r="E81" s="962">
        <v>1</v>
      </c>
      <c r="F81" s="621"/>
      <c r="G81" s="964">
        <v>5</v>
      </c>
      <c r="H81" s="977"/>
    </row>
    <row r="82" spans="1:8" ht="12.75">
      <c r="A82" s="967"/>
      <c r="B82" s="527"/>
      <c r="C82" s="527"/>
      <c r="D82" s="615" t="s">
        <v>521</v>
      </c>
      <c r="E82" s="963"/>
      <c r="F82" s="621"/>
      <c r="G82" s="965"/>
      <c r="H82" s="977"/>
    </row>
    <row r="83" spans="1:8" ht="26.25">
      <c r="A83" s="967"/>
      <c r="B83" s="527"/>
      <c r="C83" s="527"/>
      <c r="D83" s="569" t="s">
        <v>517</v>
      </c>
      <c r="E83" s="576">
        <v>1</v>
      </c>
      <c r="F83" s="577"/>
      <c r="G83" s="578">
        <v>3</v>
      </c>
      <c r="H83" s="977"/>
    </row>
    <row r="84" spans="1:8" ht="26.25">
      <c r="A84" s="967"/>
      <c r="B84" s="527"/>
      <c r="C84" s="527"/>
      <c r="D84" s="569" t="s">
        <v>589</v>
      </c>
      <c r="E84" s="610">
        <v>1</v>
      </c>
      <c r="F84" s="586"/>
      <c r="G84" s="619">
        <v>4</v>
      </c>
      <c r="H84" s="977"/>
    </row>
    <row r="85" spans="1:8" ht="26.25">
      <c r="A85" s="967"/>
      <c r="B85" s="527"/>
      <c r="C85" s="527"/>
      <c r="D85" s="568" t="s">
        <v>520</v>
      </c>
      <c r="E85" s="622">
        <v>1</v>
      </c>
      <c r="F85" s="623"/>
      <c r="G85" s="624">
        <v>4</v>
      </c>
      <c r="H85" s="977"/>
    </row>
    <row r="86" spans="1:8" ht="12.75">
      <c r="A86" s="967"/>
      <c r="B86" s="527"/>
      <c r="C86" s="527"/>
      <c r="D86" s="625" t="s">
        <v>526</v>
      </c>
      <c r="E86" s="962">
        <v>2</v>
      </c>
      <c r="F86" s="621"/>
      <c r="G86" s="964">
        <v>7</v>
      </c>
      <c r="H86" s="977"/>
    </row>
    <row r="87" spans="1:8" ht="12.75">
      <c r="A87" s="967"/>
      <c r="B87" s="527"/>
      <c r="C87" s="527"/>
      <c r="D87" s="625" t="s">
        <v>527</v>
      </c>
      <c r="E87" s="963"/>
      <c r="F87" s="621"/>
      <c r="G87" s="965"/>
      <c r="H87" s="977"/>
    </row>
    <row r="88" spans="1:9" ht="29.25" customHeight="1">
      <c r="A88" s="978" t="s">
        <v>590</v>
      </c>
      <c r="B88" s="512" t="s">
        <v>552</v>
      </c>
      <c r="C88" s="513" t="s">
        <v>591</v>
      </c>
      <c r="D88" s="529" t="s">
        <v>451</v>
      </c>
      <c r="E88" s="536">
        <v>1</v>
      </c>
      <c r="F88" s="602"/>
      <c r="G88" s="537">
        <v>4</v>
      </c>
      <c r="H88" s="959">
        <v>30</v>
      </c>
      <c r="I88" s="33"/>
    </row>
    <row r="89" spans="1:8" ht="29.25" customHeight="1">
      <c r="A89" s="979"/>
      <c r="B89" s="519"/>
      <c r="C89" s="518"/>
      <c r="D89" s="529" t="s">
        <v>459</v>
      </c>
      <c r="E89" s="536">
        <v>1</v>
      </c>
      <c r="F89" s="602"/>
      <c r="G89" s="537">
        <v>6</v>
      </c>
      <c r="H89" s="960"/>
    </row>
    <row r="90" spans="1:8" ht="37.5" customHeight="1">
      <c r="A90" s="979"/>
      <c r="B90" s="518" t="s">
        <v>592</v>
      </c>
      <c r="C90" s="518" t="s">
        <v>593</v>
      </c>
      <c r="D90" s="529" t="s">
        <v>560</v>
      </c>
      <c r="E90" s="536">
        <v>2</v>
      </c>
      <c r="F90" s="602"/>
      <c r="G90" s="537">
        <v>5</v>
      </c>
      <c r="H90" s="960"/>
    </row>
    <row r="91" spans="1:8" ht="24" customHeight="1">
      <c r="A91" s="979"/>
      <c r="B91" s="518" t="s">
        <v>594</v>
      </c>
      <c r="C91" s="518" t="s">
        <v>595</v>
      </c>
      <c r="D91" s="529" t="s">
        <v>464</v>
      </c>
      <c r="E91" s="536">
        <v>2</v>
      </c>
      <c r="F91" s="602"/>
      <c r="G91" s="537">
        <v>3</v>
      </c>
      <c r="H91" s="960"/>
    </row>
    <row r="92" spans="1:8" ht="13.5">
      <c r="A92" s="979"/>
      <c r="B92" s="519" t="s">
        <v>558</v>
      </c>
      <c r="C92" s="510"/>
      <c r="D92" s="529" t="s">
        <v>645</v>
      </c>
      <c r="E92" s="536">
        <v>1</v>
      </c>
      <c r="F92" s="602"/>
      <c r="G92" s="537">
        <v>4</v>
      </c>
      <c r="H92" s="960"/>
    </row>
    <row r="93" spans="1:8" ht="36" customHeight="1">
      <c r="A93" s="979"/>
      <c r="B93" s="518" t="s">
        <v>596</v>
      </c>
      <c r="C93" s="510"/>
      <c r="D93" s="529" t="s">
        <v>477</v>
      </c>
      <c r="E93" s="536">
        <v>1</v>
      </c>
      <c r="F93" s="602"/>
      <c r="G93" s="537">
        <v>3</v>
      </c>
      <c r="H93" s="960"/>
    </row>
    <row r="94" spans="1:8" ht="22.5" customHeight="1">
      <c r="A94" s="979"/>
      <c r="B94" s="518" t="s">
        <v>597</v>
      </c>
      <c r="C94" s="510"/>
      <c r="D94" s="529" t="s">
        <v>478</v>
      </c>
      <c r="E94" s="536">
        <v>2</v>
      </c>
      <c r="F94" s="602"/>
      <c r="G94" s="537">
        <v>5</v>
      </c>
      <c r="H94" s="960"/>
    </row>
    <row r="95" spans="1:8" ht="24" customHeight="1">
      <c r="A95" s="979"/>
      <c r="B95" s="518" t="s">
        <v>598</v>
      </c>
      <c r="C95" s="510"/>
      <c r="D95" s="529" t="s">
        <v>488</v>
      </c>
      <c r="E95" s="536">
        <v>1</v>
      </c>
      <c r="F95" s="602"/>
      <c r="G95" s="537">
        <v>3</v>
      </c>
      <c r="H95" s="960"/>
    </row>
    <row r="96" spans="1:8" ht="28.5" customHeight="1">
      <c r="A96" s="979"/>
      <c r="B96" s="519" t="s">
        <v>563</v>
      </c>
      <c r="C96" s="510"/>
      <c r="D96" s="529" t="s">
        <v>654</v>
      </c>
      <c r="E96" s="522">
        <v>1</v>
      </c>
      <c r="F96" s="602"/>
      <c r="G96" s="523">
        <v>3</v>
      </c>
      <c r="H96" s="960"/>
    </row>
    <row r="97" spans="1:8" ht="26.25" hidden="1">
      <c r="A97" s="979"/>
      <c r="B97" s="518"/>
      <c r="C97" s="510"/>
      <c r="D97" s="531" t="s">
        <v>599</v>
      </c>
      <c r="E97" s="972">
        <v>4</v>
      </c>
      <c r="F97" s="603"/>
      <c r="G97" s="974">
        <v>6</v>
      </c>
      <c r="H97" s="960"/>
    </row>
    <row r="98" spans="1:8" ht="12.75" hidden="1">
      <c r="A98" s="979"/>
      <c r="B98" s="518"/>
      <c r="C98" s="510"/>
      <c r="D98" s="531" t="s">
        <v>600</v>
      </c>
      <c r="E98" s="973"/>
      <c r="F98" s="603"/>
      <c r="G98" s="975"/>
      <c r="H98" s="960"/>
    </row>
    <row r="99" spans="1:8" ht="26.25">
      <c r="A99" s="979"/>
      <c r="B99" s="518"/>
      <c r="C99" s="510"/>
      <c r="D99" s="521" t="s">
        <v>510</v>
      </c>
      <c r="E99" s="972">
        <v>1</v>
      </c>
      <c r="F99" s="603"/>
      <c r="G99" s="974">
        <v>6</v>
      </c>
      <c r="H99" s="960"/>
    </row>
    <row r="100" spans="1:8" ht="26.25">
      <c r="A100" s="979"/>
      <c r="B100" s="518"/>
      <c r="C100" s="510"/>
      <c r="D100" s="521" t="s">
        <v>658</v>
      </c>
      <c r="E100" s="973"/>
      <c r="F100" s="603"/>
      <c r="G100" s="975"/>
      <c r="H100" s="960"/>
    </row>
    <row r="101" spans="1:8" ht="26.25">
      <c r="A101" s="979"/>
      <c r="B101" s="518"/>
      <c r="C101" s="510"/>
      <c r="D101" s="529" t="s">
        <v>564</v>
      </c>
      <c r="E101" s="522">
        <v>2</v>
      </c>
      <c r="F101" s="602"/>
      <c r="G101" s="523">
        <v>4</v>
      </c>
      <c r="H101" s="960"/>
    </row>
    <row r="102" spans="1:8" ht="12.75">
      <c r="A102" s="979"/>
      <c r="B102" s="518"/>
      <c r="C102" s="510"/>
      <c r="D102" s="572" t="s">
        <v>659</v>
      </c>
      <c r="E102" s="986">
        <v>2</v>
      </c>
      <c r="F102" s="604"/>
      <c r="G102" s="988">
        <v>5</v>
      </c>
      <c r="H102" s="960"/>
    </row>
    <row r="103" spans="1:8" ht="12.75">
      <c r="A103" s="979"/>
      <c r="B103" s="518"/>
      <c r="C103" s="510"/>
      <c r="D103" s="572" t="s">
        <v>521</v>
      </c>
      <c r="E103" s="987"/>
      <c r="F103" s="604"/>
      <c r="G103" s="989"/>
      <c r="H103" s="960"/>
    </row>
    <row r="104" spans="1:8" ht="39">
      <c r="A104" s="979"/>
      <c r="B104" s="518"/>
      <c r="C104" s="510"/>
      <c r="D104" s="597" t="s">
        <v>660</v>
      </c>
      <c r="E104" s="579">
        <v>2</v>
      </c>
      <c r="F104" s="604"/>
      <c r="G104" s="580">
        <v>6</v>
      </c>
      <c r="H104" s="960"/>
    </row>
    <row r="105" spans="1:8" ht="26.25">
      <c r="A105" s="979"/>
      <c r="B105" s="518"/>
      <c r="C105" s="510"/>
      <c r="D105" s="529" t="s">
        <v>589</v>
      </c>
      <c r="E105" s="522">
        <v>1</v>
      </c>
      <c r="F105" s="602"/>
      <c r="G105" s="523">
        <v>4</v>
      </c>
      <c r="H105" s="960"/>
    </row>
    <row r="106" spans="1:8" ht="16.5" customHeight="1">
      <c r="A106" s="979"/>
      <c r="B106" s="518"/>
      <c r="C106" s="510"/>
      <c r="D106" s="529" t="s">
        <v>519</v>
      </c>
      <c r="E106" s="522">
        <v>2</v>
      </c>
      <c r="F106" s="602"/>
      <c r="G106" s="523">
        <v>3</v>
      </c>
      <c r="H106" s="960"/>
    </row>
    <row r="107" spans="1:8" ht="26.25">
      <c r="A107" s="979"/>
      <c r="B107" s="518"/>
      <c r="C107" s="510"/>
      <c r="D107" s="1011" t="s">
        <v>670</v>
      </c>
      <c r="E107" s="522">
        <v>3</v>
      </c>
      <c r="F107" s="602"/>
      <c r="G107" s="523">
        <v>4</v>
      </c>
      <c r="H107" s="960"/>
    </row>
    <row r="108" spans="1:8" ht="12.75">
      <c r="A108" s="979"/>
      <c r="B108" s="518"/>
      <c r="C108" s="510"/>
      <c r="D108" s="531" t="s">
        <v>662</v>
      </c>
      <c r="E108" s="972">
        <v>2</v>
      </c>
      <c r="F108" s="603"/>
      <c r="G108" s="974">
        <v>3</v>
      </c>
      <c r="H108" s="960"/>
    </row>
    <row r="109" spans="1:8" ht="12.75">
      <c r="A109" s="979"/>
      <c r="B109" s="518"/>
      <c r="C109" s="510"/>
      <c r="D109" s="531" t="s">
        <v>524</v>
      </c>
      <c r="E109" s="973"/>
      <c r="F109" s="603"/>
      <c r="G109" s="975"/>
      <c r="H109" s="960"/>
    </row>
    <row r="110" spans="1:8" ht="13.5" customHeight="1">
      <c r="A110" s="979"/>
      <c r="B110" s="510"/>
      <c r="C110" s="510"/>
      <c r="D110" s="531" t="s">
        <v>491</v>
      </c>
      <c r="E110" s="972">
        <v>3</v>
      </c>
      <c r="F110" s="603"/>
      <c r="G110" s="974">
        <v>5</v>
      </c>
      <c r="H110" s="960"/>
    </row>
    <row r="111" spans="1:8" ht="26.25">
      <c r="A111" s="980"/>
      <c r="B111" s="511"/>
      <c r="C111" s="511"/>
      <c r="D111" s="531" t="s">
        <v>525</v>
      </c>
      <c r="E111" s="973"/>
      <c r="F111" s="603"/>
      <c r="G111" s="975"/>
      <c r="H111" s="961"/>
    </row>
    <row r="112" spans="1:8" ht="13.5">
      <c r="A112" s="966" t="s">
        <v>601</v>
      </c>
      <c r="B112" s="512" t="s">
        <v>552</v>
      </c>
      <c r="C112" s="513" t="s">
        <v>602</v>
      </c>
      <c r="D112" s="569" t="s">
        <v>448</v>
      </c>
      <c r="E112" s="626">
        <v>2</v>
      </c>
      <c r="F112" s="622"/>
      <c r="G112" s="627">
        <v>5</v>
      </c>
      <c r="H112" s="981">
        <f>SUM(E112:E136)</f>
        <v>30</v>
      </c>
    </row>
    <row r="113" spans="1:8" ht="41.25" customHeight="1">
      <c r="A113" s="967"/>
      <c r="B113" s="518" t="s">
        <v>603</v>
      </c>
      <c r="C113" s="533" t="s">
        <v>604</v>
      </c>
      <c r="D113" s="568" t="s">
        <v>570</v>
      </c>
      <c r="E113" s="626">
        <v>2</v>
      </c>
      <c r="F113" s="622"/>
      <c r="G113" s="627">
        <v>5</v>
      </c>
      <c r="H113" s="982"/>
    </row>
    <row r="114" spans="1:8" ht="38.25" customHeight="1">
      <c r="A114" s="967"/>
      <c r="B114" s="518" t="s">
        <v>605</v>
      </c>
      <c r="C114" s="518" t="s">
        <v>606</v>
      </c>
      <c r="D114" s="568" t="s">
        <v>573</v>
      </c>
      <c r="E114" s="626">
        <v>2</v>
      </c>
      <c r="F114" s="622"/>
      <c r="G114" s="627">
        <v>5</v>
      </c>
      <c r="H114" s="982"/>
    </row>
    <row r="115" spans="1:8" ht="23.25" customHeight="1">
      <c r="A115" s="967"/>
      <c r="B115" s="519" t="s">
        <v>558</v>
      </c>
      <c r="C115" s="518" t="s">
        <v>607</v>
      </c>
      <c r="D115" s="571" t="s">
        <v>632</v>
      </c>
      <c r="E115" s="626">
        <v>2</v>
      </c>
      <c r="F115" s="622"/>
      <c r="G115" s="627">
        <v>4</v>
      </c>
      <c r="H115" s="982"/>
    </row>
    <row r="116" spans="1:8" ht="33.75" customHeight="1">
      <c r="A116" s="967"/>
      <c r="B116" s="518" t="s">
        <v>608</v>
      </c>
      <c r="C116" s="510"/>
      <c r="D116" s="568" t="s">
        <v>451</v>
      </c>
      <c r="E116" s="626">
        <v>1</v>
      </c>
      <c r="F116" s="622"/>
      <c r="G116" s="627">
        <v>4</v>
      </c>
      <c r="H116" s="982"/>
    </row>
    <row r="117" spans="1:8" ht="21" customHeight="1">
      <c r="A117" s="967"/>
      <c r="B117" s="518" t="s">
        <v>609</v>
      </c>
      <c r="C117" s="510"/>
      <c r="D117" s="568" t="s">
        <v>456</v>
      </c>
      <c r="E117" s="626">
        <v>3</v>
      </c>
      <c r="F117" s="622"/>
      <c r="G117" s="627">
        <v>5</v>
      </c>
      <c r="H117" s="982"/>
    </row>
    <row r="118" spans="1:8" ht="25.5" customHeight="1">
      <c r="A118" s="967"/>
      <c r="B118" s="518" t="s">
        <v>610</v>
      </c>
      <c r="C118" s="510"/>
      <c r="D118" s="568" t="s">
        <v>457</v>
      </c>
      <c r="E118" s="626">
        <v>1</v>
      </c>
      <c r="F118" s="622"/>
      <c r="G118" s="627">
        <v>6</v>
      </c>
      <c r="H118" s="982"/>
    </row>
    <row r="119" spans="1:8" ht="27" customHeight="1">
      <c r="A119" s="967"/>
      <c r="B119" s="518" t="s">
        <v>611</v>
      </c>
      <c r="C119" s="510"/>
      <c r="D119" s="568" t="s">
        <v>459</v>
      </c>
      <c r="E119" s="626">
        <v>2</v>
      </c>
      <c r="F119" s="622"/>
      <c r="G119" s="627">
        <v>6</v>
      </c>
      <c r="H119" s="982"/>
    </row>
    <row r="120" spans="1:8" ht="30.75" customHeight="1">
      <c r="A120" s="967"/>
      <c r="B120" s="519" t="s">
        <v>563</v>
      </c>
      <c r="C120" s="510"/>
      <c r="D120" s="568" t="s">
        <v>506</v>
      </c>
      <c r="E120" s="626">
        <v>1</v>
      </c>
      <c r="F120" s="622"/>
      <c r="G120" s="627">
        <v>2</v>
      </c>
      <c r="H120" s="982"/>
    </row>
    <row r="121" spans="1:8" ht="29.25" customHeight="1">
      <c r="A121" s="967"/>
      <c r="B121" s="518" t="s">
        <v>612</v>
      </c>
      <c r="C121" s="510"/>
      <c r="D121" s="568" t="s">
        <v>461</v>
      </c>
      <c r="E121" s="626">
        <v>1</v>
      </c>
      <c r="F121" s="622"/>
      <c r="G121" s="627">
        <v>6</v>
      </c>
      <c r="H121" s="982"/>
    </row>
    <row r="122" spans="1:8" ht="12.75">
      <c r="A122" s="967"/>
      <c r="B122" s="510"/>
      <c r="C122" s="510"/>
      <c r="D122" s="571" t="s">
        <v>637</v>
      </c>
      <c r="E122" s="626">
        <v>1</v>
      </c>
      <c r="F122" s="622"/>
      <c r="G122" s="627">
        <v>5</v>
      </c>
      <c r="H122" s="982"/>
    </row>
    <row r="123" spans="1:8" ht="12.75">
      <c r="A123" s="967"/>
      <c r="B123" s="510"/>
      <c r="C123" s="510"/>
      <c r="D123" s="568" t="s">
        <v>640</v>
      </c>
      <c r="E123" s="626">
        <v>1</v>
      </c>
      <c r="F123" s="622"/>
      <c r="G123" s="627">
        <v>4</v>
      </c>
      <c r="H123" s="982"/>
    </row>
    <row r="124" spans="1:8" ht="12.75">
      <c r="A124" s="967"/>
      <c r="B124" s="510"/>
      <c r="C124" s="510"/>
      <c r="D124" s="568" t="s">
        <v>468</v>
      </c>
      <c r="E124" s="626">
        <v>1</v>
      </c>
      <c r="F124" s="622"/>
      <c r="G124" s="627">
        <v>4</v>
      </c>
      <c r="H124" s="982"/>
    </row>
    <row r="125" spans="1:8" ht="12.75">
      <c r="A125" s="967"/>
      <c r="B125" s="510"/>
      <c r="C125" s="510"/>
      <c r="D125" s="568" t="s">
        <v>646</v>
      </c>
      <c r="E125" s="626">
        <v>1</v>
      </c>
      <c r="F125" s="622"/>
      <c r="G125" s="627">
        <v>4</v>
      </c>
      <c r="H125" s="982"/>
    </row>
    <row r="126" spans="1:8" ht="21" customHeight="1">
      <c r="A126" s="967"/>
      <c r="B126" s="510"/>
      <c r="C126" s="510"/>
      <c r="D126" s="568" t="s">
        <v>512</v>
      </c>
      <c r="E126" s="626">
        <v>1</v>
      </c>
      <c r="F126" s="622"/>
      <c r="G126" s="627">
        <v>4</v>
      </c>
      <c r="H126" s="982"/>
    </row>
    <row r="127" spans="1:8" ht="27" customHeight="1">
      <c r="A127" s="967"/>
      <c r="B127" s="510"/>
      <c r="C127" s="510"/>
      <c r="D127" s="568" t="s">
        <v>588</v>
      </c>
      <c r="E127" s="626">
        <v>1</v>
      </c>
      <c r="F127" s="622"/>
      <c r="G127" s="627">
        <v>3</v>
      </c>
      <c r="H127" s="982"/>
    </row>
    <row r="128" spans="1:8" ht="26.25" customHeight="1">
      <c r="A128" s="967"/>
      <c r="B128" s="510"/>
      <c r="C128" s="510"/>
      <c r="D128" s="568" t="s">
        <v>589</v>
      </c>
      <c r="E128" s="626">
        <v>1</v>
      </c>
      <c r="F128" s="622"/>
      <c r="G128" s="627">
        <v>4</v>
      </c>
      <c r="H128" s="982"/>
    </row>
    <row r="129" spans="1:8" ht="15.75" customHeight="1">
      <c r="A129" s="967"/>
      <c r="B129" s="510"/>
      <c r="C129" s="510"/>
      <c r="D129" s="569" t="s">
        <v>490</v>
      </c>
      <c r="E129" s="628">
        <v>1</v>
      </c>
      <c r="F129" s="611"/>
      <c r="G129" s="614">
        <v>4</v>
      </c>
      <c r="H129" s="982"/>
    </row>
    <row r="130" spans="1:8" ht="31.5" customHeight="1">
      <c r="A130" s="967"/>
      <c r="B130" s="510"/>
      <c r="C130" s="510"/>
      <c r="D130" s="569" t="s">
        <v>520</v>
      </c>
      <c r="E130" s="628">
        <v>1</v>
      </c>
      <c r="F130" s="611"/>
      <c r="G130" s="614">
        <v>4</v>
      </c>
      <c r="H130" s="982"/>
    </row>
    <row r="131" spans="1:8" ht="15.75" customHeight="1">
      <c r="A131" s="967"/>
      <c r="B131" s="510"/>
      <c r="C131" s="510"/>
      <c r="D131" s="615" t="s">
        <v>479</v>
      </c>
      <c r="E131" s="962">
        <v>1</v>
      </c>
      <c r="F131" s="616"/>
      <c r="G131" s="964">
        <v>4</v>
      </c>
      <c r="H131" s="982"/>
    </row>
    <row r="132" spans="1:8" ht="29.25" customHeight="1">
      <c r="A132" s="967"/>
      <c r="B132" s="510"/>
      <c r="C132" s="510"/>
      <c r="D132" s="615" t="s">
        <v>522</v>
      </c>
      <c r="E132" s="963"/>
      <c r="F132" s="616"/>
      <c r="G132" s="965"/>
      <c r="H132" s="982"/>
    </row>
    <row r="133" spans="1:8" ht="21.75" customHeight="1">
      <c r="A133" s="967"/>
      <c r="B133" s="510"/>
      <c r="C133" s="510"/>
      <c r="D133" s="625" t="s">
        <v>526</v>
      </c>
      <c r="E133" s="962">
        <v>2</v>
      </c>
      <c r="F133" s="621"/>
      <c r="G133" s="964">
        <v>7</v>
      </c>
      <c r="H133" s="982"/>
    </row>
    <row r="134" spans="1:8" ht="15.75" customHeight="1">
      <c r="A134" s="967"/>
      <c r="B134" s="510"/>
      <c r="C134" s="510"/>
      <c r="D134" s="625" t="s">
        <v>527</v>
      </c>
      <c r="E134" s="963"/>
      <c r="F134" s="621"/>
      <c r="G134" s="965"/>
      <c r="H134" s="982"/>
    </row>
    <row r="135" spans="1:8" ht="26.25">
      <c r="A135" s="967"/>
      <c r="B135" s="510"/>
      <c r="C135" s="510"/>
      <c r="D135" s="615" t="s">
        <v>528</v>
      </c>
      <c r="E135" s="984">
        <v>1</v>
      </c>
      <c r="F135" s="629"/>
      <c r="G135" s="985">
        <v>4</v>
      </c>
      <c r="H135" s="982"/>
    </row>
    <row r="136" spans="1:8" ht="26.25" customHeight="1">
      <c r="A136" s="968"/>
      <c r="B136" s="511"/>
      <c r="C136" s="511"/>
      <c r="D136" s="615" t="s">
        <v>529</v>
      </c>
      <c r="E136" s="984"/>
      <c r="F136" s="629"/>
      <c r="G136" s="985"/>
      <c r="H136" s="983"/>
    </row>
    <row r="137" spans="1:8" ht="28.5" customHeight="1">
      <c r="A137" s="966" t="s">
        <v>104</v>
      </c>
      <c r="B137" s="534" t="s">
        <v>552</v>
      </c>
      <c r="C137" s="526" t="s">
        <v>613</v>
      </c>
      <c r="D137" s="535" t="s">
        <v>451</v>
      </c>
      <c r="E137" s="536">
        <v>1</v>
      </c>
      <c r="F137" s="530"/>
      <c r="G137" s="537">
        <v>4</v>
      </c>
      <c r="H137" s="959">
        <f>SUM(E137:E159)</f>
        <v>30</v>
      </c>
    </row>
    <row r="138" spans="1:8" ht="30" customHeight="1">
      <c r="A138" s="967"/>
      <c r="B138" s="533" t="s">
        <v>614</v>
      </c>
      <c r="C138" s="527" t="s">
        <v>615</v>
      </c>
      <c r="D138" s="570" t="s">
        <v>457</v>
      </c>
      <c r="E138" s="536">
        <v>2</v>
      </c>
      <c r="F138" s="530"/>
      <c r="G138" s="537">
        <v>6</v>
      </c>
      <c r="H138" s="960"/>
    </row>
    <row r="139" spans="1:8" ht="16.5" customHeight="1">
      <c r="A139" s="967"/>
      <c r="B139" s="533"/>
      <c r="C139" s="527"/>
      <c r="D139" s="570" t="s">
        <v>458</v>
      </c>
      <c r="E139" s="536">
        <v>1</v>
      </c>
      <c r="F139" s="530"/>
      <c r="G139" s="537">
        <v>6</v>
      </c>
      <c r="H139" s="960"/>
    </row>
    <row r="140" spans="1:8" ht="30" customHeight="1">
      <c r="A140" s="967"/>
      <c r="B140" s="533" t="s">
        <v>616</v>
      </c>
      <c r="C140" s="538"/>
      <c r="D140" s="535" t="s">
        <v>560</v>
      </c>
      <c r="E140" s="536">
        <v>1</v>
      </c>
      <c r="F140" s="530"/>
      <c r="G140" s="537">
        <v>5</v>
      </c>
      <c r="H140" s="960"/>
    </row>
    <row r="141" spans="1:8" ht="12.75" customHeight="1">
      <c r="A141" s="967"/>
      <c r="B141" s="533"/>
      <c r="C141" s="538"/>
      <c r="D141" s="535" t="s">
        <v>461</v>
      </c>
      <c r="E141" s="536">
        <v>1</v>
      </c>
      <c r="F141" s="530"/>
      <c r="G141" s="537">
        <v>6</v>
      </c>
      <c r="H141" s="960"/>
    </row>
    <row r="142" spans="1:8" ht="12.75" customHeight="1">
      <c r="A142" s="967"/>
      <c r="B142" s="533"/>
      <c r="C142" s="538"/>
      <c r="D142" s="535" t="s">
        <v>468</v>
      </c>
      <c r="E142" s="536">
        <v>1</v>
      </c>
      <c r="F142" s="530"/>
      <c r="G142" s="537">
        <v>4</v>
      </c>
      <c r="H142" s="960"/>
    </row>
    <row r="143" spans="1:8" ht="27" customHeight="1">
      <c r="A143" s="967"/>
      <c r="B143" s="539" t="s">
        <v>558</v>
      </c>
      <c r="C143" s="538"/>
      <c r="D143" s="535" t="s">
        <v>470</v>
      </c>
      <c r="E143" s="536">
        <v>2</v>
      </c>
      <c r="F143" s="530"/>
      <c r="G143" s="537">
        <v>5</v>
      </c>
      <c r="H143" s="960"/>
    </row>
    <row r="144" spans="1:8" ht="27" customHeight="1">
      <c r="A144" s="967"/>
      <c r="B144" s="539"/>
      <c r="C144" s="538"/>
      <c r="D144" s="535" t="s">
        <v>483</v>
      </c>
      <c r="E144" s="536">
        <v>1</v>
      </c>
      <c r="F144" s="530"/>
      <c r="G144" s="537">
        <v>4</v>
      </c>
      <c r="H144" s="960"/>
    </row>
    <row r="145" spans="1:8" ht="31.5" customHeight="1">
      <c r="A145" s="967"/>
      <c r="B145" s="533" t="s">
        <v>617</v>
      </c>
      <c r="C145" s="538"/>
      <c r="D145" s="535" t="s">
        <v>475</v>
      </c>
      <c r="E145" s="536">
        <v>2</v>
      </c>
      <c r="F145" s="530"/>
      <c r="G145" s="537">
        <v>4</v>
      </c>
      <c r="H145" s="960"/>
    </row>
    <row r="146" spans="1:8" ht="30" customHeight="1">
      <c r="A146" s="967"/>
      <c r="B146" s="533" t="s">
        <v>618</v>
      </c>
      <c r="C146" s="538"/>
      <c r="D146" s="535" t="s">
        <v>651</v>
      </c>
      <c r="E146" s="536">
        <v>1</v>
      </c>
      <c r="F146" s="530"/>
      <c r="G146" s="537">
        <v>3</v>
      </c>
      <c r="H146" s="960"/>
    </row>
    <row r="147" spans="1:8" ht="30" customHeight="1">
      <c r="A147" s="967"/>
      <c r="B147" s="533"/>
      <c r="C147" s="538"/>
      <c r="D147" s="535" t="s">
        <v>477</v>
      </c>
      <c r="E147" s="536">
        <v>2</v>
      </c>
      <c r="F147" s="530"/>
      <c r="G147" s="537">
        <v>3</v>
      </c>
      <c r="H147" s="960"/>
    </row>
    <row r="148" spans="1:8" ht="27" customHeight="1">
      <c r="A148" s="967"/>
      <c r="B148" s="533" t="s">
        <v>619</v>
      </c>
      <c r="C148" s="538"/>
      <c r="D148" s="521" t="s">
        <v>510</v>
      </c>
      <c r="E148" s="557">
        <v>3</v>
      </c>
      <c r="F148" s="532"/>
      <c r="G148" s="559">
        <v>6</v>
      </c>
      <c r="H148" s="960"/>
    </row>
    <row r="149" spans="1:8" ht="31.5" customHeight="1">
      <c r="A149" s="967"/>
      <c r="B149" s="539" t="s">
        <v>563</v>
      </c>
      <c r="C149" s="538"/>
      <c r="D149" s="521" t="s">
        <v>658</v>
      </c>
      <c r="E149" s="558"/>
      <c r="F149" s="532"/>
      <c r="G149" s="560"/>
      <c r="H149" s="960"/>
    </row>
    <row r="150" spans="1:8" ht="27.75" customHeight="1">
      <c r="A150" s="967"/>
      <c r="B150" s="533" t="s">
        <v>442</v>
      </c>
      <c r="C150" s="538"/>
      <c r="D150" s="572" t="s">
        <v>659</v>
      </c>
      <c r="E150" s="581">
        <v>1</v>
      </c>
      <c r="F150" s="573"/>
      <c r="G150" s="582">
        <v>5</v>
      </c>
      <c r="H150" s="960"/>
    </row>
    <row r="151" spans="1:8" ht="17.25" customHeight="1">
      <c r="A151" s="967"/>
      <c r="B151" s="533"/>
      <c r="C151" s="538"/>
      <c r="D151" s="572" t="s">
        <v>521</v>
      </c>
      <c r="E151" s="579"/>
      <c r="F151" s="573"/>
      <c r="G151" s="580"/>
      <c r="H151" s="960"/>
    </row>
    <row r="152" spans="1:8" ht="15.75" customHeight="1">
      <c r="A152" s="967"/>
      <c r="B152" s="533"/>
      <c r="C152" s="538"/>
      <c r="D152" s="535" t="s">
        <v>653</v>
      </c>
      <c r="E152" s="536">
        <v>1</v>
      </c>
      <c r="F152" s="530"/>
      <c r="G152" s="537">
        <v>3</v>
      </c>
      <c r="H152" s="960"/>
    </row>
    <row r="153" spans="1:8" ht="26.25">
      <c r="A153" s="967"/>
      <c r="B153" s="533"/>
      <c r="C153" s="538"/>
      <c r="D153" s="597" t="s">
        <v>516</v>
      </c>
      <c r="E153" s="536">
        <v>2</v>
      </c>
      <c r="F153" s="530"/>
      <c r="G153" s="537">
        <v>3</v>
      </c>
      <c r="H153" s="960"/>
    </row>
    <row r="154" spans="1:8" ht="39">
      <c r="A154" s="967"/>
      <c r="B154" s="533"/>
      <c r="C154" s="538"/>
      <c r="D154" s="597" t="s">
        <v>660</v>
      </c>
      <c r="E154" s="583">
        <v>3</v>
      </c>
      <c r="F154" s="584"/>
      <c r="G154" s="585">
        <v>6</v>
      </c>
      <c r="H154" s="960"/>
    </row>
    <row r="155" spans="1:8" ht="12.75">
      <c r="A155" s="967"/>
      <c r="B155" s="533"/>
      <c r="C155" s="538"/>
      <c r="D155" s="597" t="s">
        <v>490</v>
      </c>
      <c r="E155" s="598">
        <v>1</v>
      </c>
      <c r="F155" s="599"/>
      <c r="G155" s="600">
        <v>4</v>
      </c>
      <c r="H155" s="960"/>
    </row>
    <row r="156" spans="1:8" ht="12.75">
      <c r="A156" s="967"/>
      <c r="B156" s="533"/>
      <c r="C156" s="538"/>
      <c r="D156" s="597" t="s">
        <v>480</v>
      </c>
      <c r="E156" s="536">
        <v>2</v>
      </c>
      <c r="F156" s="530"/>
      <c r="G156" s="537">
        <v>3</v>
      </c>
      <c r="H156" s="960"/>
    </row>
    <row r="157" spans="1:8" ht="26.25">
      <c r="A157" s="967"/>
      <c r="B157" s="533"/>
      <c r="C157" s="538"/>
      <c r="D157" s="597" t="s">
        <v>520</v>
      </c>
      <c r="E157" s="591">
        <v>1</v>
      </c>
      <c r="F157" s="530"/>
      <c r="G157" s="592">
        <v>4</v>
      </c>
      <c r="H157" s="960"/>
    </row>
    <row r="158" spans="1:8" ht="12.75">
      <c r="A158" s="967"/>
      <c r="B158" s="533"/>
      <c r="C158" s="538"/>
      <c r="D158" s="572" t="s">
        <v>479</v>
      </c>
      <c r="E158" s="986">
        <v>1</v>
      </c>
      <c r="F158" s="601"/>
      <c r="G158" s="988">
        <v>4</v>
      </c>
      <c r="H158" s="960"/>
    </row>
    <row r="159" spans="1:8" ht="26.25">
      <c r="A159" s="968"/>
      <c r="B159" s="540"/>
      <c r="C159" s="541"/>
      <c r="D159" s="572" t="s">
        <v>522</v>
      </c>
      <c r="E159" s="987"/>
      <c r="F159" s="601"/>
      <c r="G159" s="989"/>
      <c r="H159" s="961"/>
    </row>
    <row r="160" spans="1:8" ht="30" customHeight="1">
      <c r="A160" s="542"/>
      <c r="C160" s="543"/>
      <c r="D160" s="542"/>
      <c r="E160" s="544"/>
      <c r="F160" s="545"/>
      <c r="G160" s="546"/>
      <c r="H160" s="547"/>
    </row>
    <row r="161" spans="1:8" ht="12.75">
      <c r="A161" s="990" t="s">
        <v>354</v>
      </c>
      <c r="B161" s="991"/>
      <c r="C161" s="992"/>
      <c r="D161" s="953" t="s">
        <v>548</v>
      </c>
      <c r="E161" s="954" t="s">
        <v>549</v>
      </c>
      <c r="F161" s="954"/>
      <c r="G161" s="954"/>
      <c r="H161" s="954"/>
    </row>
    <row r="162" spans="1:8" ht="12.75">
      <c r="A162" s="993"/>
      <c r="B162" s="994"/>
      <c r="C162" s="995"/>
      <c r="D162" s="953"/>
      <c r="E162" s="955" t="s">
        <v>550</v>
      </c>
      <c r="F162" s="955"/>
      <c r="G162" s="955"/>
      <c r="H162" s="504" t="s">
        <v>551</v>
      </c>
    </row>
    <row r="163" spans="1:8" ht="12.75">
      <c r="A163" s="996" t="s">
        <v>620</v>
      </c>
      <c r="B163" s="997"/>
      <c r="C163" s="998"/>
      <c r="D163" s="632" t="s">
        <v>459</v>
      </c>
      <c r="E163" s="633">
        <v>1</v>
      </c>
      <c r="F163" s="634"/>
      <c r="G163" s="635">
        <v>6</v>
      </c>
      <c r="H163" s="959">
        <f>SUM(E163:E179)</f>
        <v>20</v>
      </c>
    </row>
    <row r="164" spans="1:8" ht="26.25">
      <c r="A164" s="999"/>
      <c r="B164" s="1000"/>
      <c r="C164" s="1001"/>
      <c r="D164" s="632" t="s">
        <v>639</v>
      </c>
      <c r="E164" s="633">
        <v>1</v>
      </c>
      <c r="F164" s="634"/>
      <c r="G164" s="635">
        <v>5</v>
      </c>
      <c r="H164" s="960"/>
    </row>
    <row r="165" spans="1:8" ht="12.75">
      <c r="A165" s="999"/>
      <c r="B165" s="1000"/>
      <c r="C165" s="1001"/>
      <c r="D165" s="632" t="s">
        <v>641</v>
      </c>
      <c r="E165" s="633">
        <v>1</v>
      </c>
      <c r="F165" s="634"/>
      <c r="G165" s="635">
        <v>3</v>
      </c>
      <c r="H165" s="960"/>
    </row>
    <row r="166" spans="1:8" ht="12.75">
      <c r="A166" s="999"/>
      <c r="B166" s="1000"/>
      <c r="C166" s="1001"/>
      <c r="D166" s="632" t="s">
        <v>647</v>
      </c>
      <c r="E166" s="633">
        <v>1</v>
      </c>
      <c r="F166" s="634"/>
      <c r="G166" s="635">
        <v>3</v>
      </c>
      <c r="H166" s="960"/>
    </row>
    <row r="167" spans="1:8" ht="12.75">
      <c r="A167" s="999"/>
      <c r="B167" s="1000"/>
      <c r="C167" s="1001"/>
      <c r="D167" s="632" t="s">
        <v>472</v>
      </c>
      <c r="E167" s="633">
        <v>1</v>
      </c>
      <c r="F167" s="634"/>
      <c r="G167" s="635">
        <v>4</v>
      </c>
      <c r="H167" s="960"/>
    </row>
    <row r="168" spans="1:8" ht="12.75">
      <c r="A168" s="999"/>
      <c r="B168" s="1000"/>
      <c r="C168" s="1001"/>
      <c r="D168" s="632" t="s">
        <v>650</v>
      </c>
      <c r="E168" s="633">
        <v>1</v>
      </c>
      <c r="F168" s="634"/>
      <c r="G168" s="635">
        <v>4</v>
      </c>
      <c r="H168" s="960"/>
    </row>
    <row r="169" spans="1:8" ht="26.25">
      <c r="A169" s="999"/>
      <c r="B169" s="1000"/>
      <c r="C169" s="1001"/>
      <c r="D169" s="632" t="s">
        <v>513</v>
      </c>
      <c r="E169" s="633">
        <v>1</v>
      </c>
      <c r="F169" s="634"/>
      <c r="G169" s="635">
        <v>2</v>
      </c>
      <c r="H169" s="960"/>
    </row>
    <row r="170" spans="1:8" ht="12.75">
      <c r="A170" s="999"/>
      <c r="B170" s="1000"/>
      <c r="C170" s="1001"/>
      <c r="D170" s="632" t="s">
        <v>657</v>
      </c>
      <c r="E170" s="633">
        <v>4</v>
      </c>
      <c r="F170" s="634"/>
      <c r="G170" s="635">
        <v>4</v>
      </c>
      <c r="H170" s="960"/>
    </row>
    <row r="171" spans="1:8" ht="12.75">
      <c r="A171" s="999"/>
      <c r="B171" s="1000"/>
      <c r="C171" s="1001"/>
      <c r="D171" s="632" t="s">
        <v>487</v>
      </c>
      <c r="E171" s="633">
        <v>2</v>
      </c>
      <c r="F171" s="634"/>
      <c r="G171" s="635">
        <v>2</v>
      </c>
      <c r="H171" s="960"/>
    </row>
    <row r="172" spans="1:8" ht="15" customHeight="1">
      <c r="A172" s="999"/>
      <c r="B172" s="1000"/>
      <c r="C172" s="1001"/>
      <c r="D172" s="632" t="s">
        <v>517</v>
      </c>
      <c r="E172" s="633">
        <v>1</v>
      </c>
      <c r="F172" s="634"/>
      <c r="G172" s="635">
        <v>3</v>
      </c>
      <c r="H172" s="960"/>
    </row>
    <row r="173" spans="1:8" ht="26.25">
      <c r="A173" s="999"/>
      <c r="B173" s="1000"/>
      <c r="C173" s="1001"/>
      <c r="D173" s="632" t="s">
        <v>661</v>
      </c>
      <c r="E173" s="633">
        <v>3</v>
      </c>
      <c r="F173" s="634"/>
      <c r="G173" s="635">
        <v>3</v>
      </c>
      <c r="H173" s="960"/>
    </row>
    <row r="174" spans="1:8" ht="12.75">
      <c r="A174" s="999"/>
      <c r="B174" s="1000"/>
      <c r="C174" s="1001"/>
      <c r="D174" s="593" t="s">
        <v>526</v>
      </c>
      <c r="E174" s="1005">
        <v>1</v>
      </c>
      <c r="F174" s="594"/>
      <c r="G174" s="1007">
        <v>7</v>
      </c>
      <c r="H174" s="960"/>
    </row>
    <row r="175" spans="1:8" ht="12.75">
      <c r="A175" s="999"/>
      <c r="B175" s="1000"/>
      <c r="C175" s="1001"/>
      <c r="D175" s="593" t="s">
        <v>527</v>
      </c>
      <c r="E175" s="1006"/>
      <c r="F175" s="594"/>
      <c r="G175" s="1008"/>
      <c r="H175" s="960"/>
    </row>
    <row r="176" spans="1:8" ht="26.25">
      <c r="A176" s="999"/>
      <c r="B176" s="1000"/>
      <c r="C176" s="1001"/>
      <c r="D176" s="596" t="s">
        <v>523</v>
      </c>
      <c r="E176" s="1005">
        <v>1</v>
      </c>
      <c r="F176" s="594"/>
      <c r="G176" s="1007">
        <v>3</v>
      </c>
      <c r="H176" s="960"/>
    </row>
    <row r="177" spans="1:8" ht="12.75">
      <c r="A177" s="999"/>
      <c r="B177" s="1000"/>
      <c r="C177" s="1001"/>
      <c r="D177" s="596" t="s">
        <v>524</v>
      </c>
      <c r="E177" s="1006"/>
      <c r="F177" s="594"/>
      <c r="G177" s="1008"/>
      <c r="H177" s="960"/>
    </row>
    <row r="178" spans="1:8" ht="26.25">
      <c r="A178" s="999"/>
      <c r="B178" s="1000"/>
      <c r="C178" s="1001"/>
      <c r="D178" s="596" t="s">
        <v>491</v>
      </c>
      <c r="E178" s="1005">
        <v>1</v>
      </c>
      <c r="F178" s="594"/>
      <c r="G178" s="1007">
        <v>5</v>
      </c>
      <c r="H178" s="960"/>
    </row>
    <row r="179" spans="1:8" ht="26.25">
      <c r="A179" s="1002"/>
      <c r="B179" s="1003"/>
      <c r="C179" s="1004"/>
      <c r="D179" s="596" t="s">
        <v>525</v>
      </c>
      <c r="E179" s="1006"/>
      <c r="F179" s="594"/>
      <c r="G179" s="1008"/>
      <c r="H179" s="960"/>
    </row>
    <row r="180" spans="1:8" ht="12.75">
      <c r="A180" s="996" t="s">
        <v>621</v>
      </c>
      <c r="B180" s="997"/>
      <c r="C180" s="998"/>
      <c r="D180" s="587" t="s">
        <v>505</v>
      </c>
      <c r="E180" s="636">
        <v>2</v>
      </c>
      <c r="F180" s="589"/>
      <c r="G180" s="637">
        <v>2</v>
      </c>
      <c r="H180" s="959">
        <f>SUM(E180:E199)</f>
        <v>20</v>
      </c>
    </row>
    <row r="181" spans="1:8" ht="12.75">
      <c r="A181" s="999"/>
      <c r="B181" s="1000"/>
      <c r="C181" s="1001"/>
      <c r="D181" s="587" t="s">
        <v>638</v>
      </c>
      <c r="E181" s="636">
        <v>2</v>
      </c>
      <c r="F181" s="589"/>
      <c r="G181" s="637">
        <v>2</v>
      </c>
      <c r="H181" s="960"/>
    </row>
    <row r="182" spans="1:8" ht="12.75">
      <c r="A182" s="999"/>
      <c r="B182" s="1000"/>
      <c r="C182" s="1001"/>
      <c r="D182" s="587" t="s">
        <v>458</v>
      </c>
      <c r="E182" s="636">
        <v>1</v>
      </c>
      <c r="F182" s="589"/>
      <c r="G182" s="637">
        <v>6</v>
      </c>
      <c r="H182" s="960"/>
    </row>
    <row r="183" spans="1:8" ht="12.75">
      <c r="A183" s="999"/>
      <c r="B183" s="1000"/>
      <c r="C183" s="1001"/>
      <c r="D183" s="587" t="s">
        <v>461</v>
      </c>
      <c r="E183" s="636">
        <v>1</v>
      </c>
      <c r="F183" s="589"/>
      <c r="G183" s="637">
        <v>6</v>
      </c>
      <c r="H183" s="960"/>
    </row>
    <row r="184" spans="1:8" ht="12.75">
      <c r="A184" s="999"/>
      <c r="B184" s="1000"/>
      <c r="C184" s="1001"/>
      <c r="D184" s="597" t="s">
        <v>637</v>
      </c>
      <c r="E184" s="636">
        <v>1</v>
      </c>
      <c r="F184" s="589"/>
      <c r="G184" s="637">
        <v>5</v>
      </c>
      <c r="H184" s="960"/>
    </row>
    <row r="185" spans="1:8" ht="12.75">
      <c r="A185" s="999"/>
      <c r="B185" s="1000"/>
      <c r="C185" s="1001"/>
      <c r="D185" s="587" t="s">
        <v>463</v>
      </c>
      <c r="E185" s="636">
        <v>1</v>
      </c>
      <c r="F185" s="589"/>
      <c r="G185" s="637">
        <v>5</v>
      </c>
      <c r="H185" s="960"/>
    </row>
    <row r="186" spans="1:8" ht="12.75">
      <c r="A186" s="999"/>
      <c r="B186" s="1000"/>
      <c r="C186" s="1001"/>
      <c r="D186" s="587" t="s">
        <v>642</v>
      </c>
      <c r="E186" s="636">
        <v>2</v>
      </c>
      <c r="F186" s="589"/>
      <c r="G186" s="637">
        <v>2</v>
      </c>
      <c r="H186" s="960"/>
    </row>
    <row r="187" spans="1:8" ht="12.75">
      <c r="A187" s="999"/>
      <c r="B187" s="1000"/>
      <c r="C187" s="1001"/>
      <c r="D187" s="587" t="s">
        <v>648</v>
      </c>
      <c r="E187" s="636">
        <v>2</v>
      </c>
      <c r="F187" s="589"/>
      <c r="G187" s="637">
        <v>4</v>
      </c>
      <c r="H187" s="960"/>
    </row>
    <row r="188" spans="1:8" ht="12.75">
      <c r="A188" s="999"/>
      <c r="B188" s="1000"/>
      <c r="C188" s="1001"/>
      <c r="D188" s="587" t="s">
        <v>473</v>
      </c>
      <c r="E188" s="638">
        <v>1</v>
      </c>
      <c r="F188" s="589"/>
      <c r="G188" s="639">
        <v>1</v>
      </c>
      <c r="H188" s="960"/>
    </row>
    <row r="189" spans="1:8" ht="12.75">
      <c r="A189" s="999"/>
      <c r="B189" s="1000"/>
      <c r="C189" s="1001"/>
      <c r="D189" s="587" t="s">
        <v>635</v>
      </c>
      <c r="E189" s="588"/>
      <c r="F189" s="589"/>
      <c r="G189" s="590"/>
      <c r="H189" s="960"/>
    </row>
    <row r="190" spans="1:8" ht="12.75">
      <c r="A190" s="999"/>
      <c r="B190" s="1000"/>
      <c r="C190" s="1001"/>
      <c r="D190" s="587" t="s">
        <v>478</v>
      </c>
      <c r="E190" s="640">
        <v>1</v>
      </c>
      <c r="F190" s="589"/>
      <c r="G190" s="641">
        <v>5</v>
      </c>
      <c r="H190" s="960"/>
    </row>
    <row r="191" spans="1:8" ht="26.25">
      <c r="A191" s="999"/>
      <c r="B191" s="1000"/>
      <c r="C191" s="1001"/>
      <c r="D191" s="587" t="s">
        <v>672</v>
      </c>
      <c r="E191" s="588">
        <v>1</v>
      </c>
      <c r="F191" s="642"/>
      <c r="G191" s="590">
        <v>2</v>
      </c>
      <c r="H191" s="960"/>
    </row>
    <row r="192" spans="1:8" ht="26.25">
      <c r="A192" s="999"/>
      <c r="B192" s="1000"/>
      <c r="C192" s="1001"/>
      <c r="D192" s="605" t="s">
        <v>510</v>
      </c>
      <c r="E192" s="606">
        <v>1</v>
      </c>
      <c r="F192" s="575"/>
      <c r="G192" s="607">
        <v>6</v>
      </c>
      <c r="H192" s="960"/>
    </row>
    <row r="193" spans="1:8" ht="26.25">
      <c r="A193" s="999"/>
      <c r="B193" s="1000"/>
      <c r="C193" s="1001"/>
      <c r="D193" s="605" t="s">
        <v>658</v>
      </c>
      <c r="E193" s="608"/>
      <c r="F193" s="575"/>
      <c r="G193" s="609"/>
      <c r="H193" s="960"/>
    </row>
    <row r="194" spans="1:8" ht="12.75">
      <c r="A194" s="999"/>
      <c r="B194" s="1000"/>
      <c r="C194" s="1001"/>
      <c r="D194" s="574" t="s">
        <v>659</v>
      </c>
      <c r="E194" s="972">
        <v>1</v>
      </c>
      <c r="F194" s="575"/>
      <c r="G194" s="974">
        <v>5</v>
      </c>
      <c r="H194" s="960"/>
    </row>
    <row r="195" spans="1:8" ht="12.75">
      <c r="A195" s="999"/>
      <c r="B195" s="1000"/>
      <c r="C195" s="1001"/>
      <c r="D195" s="574" t="s">
        <v>521</v>
      </c>
      <c r="E195" s="973"/>
      <c r="F195" s="575"/>
      <c r="G195" s="975"/>
      <c r="H195" s="960"/>
    </row>
    <row r="196" spans="1:8" ht="26.25">
      <c r="A196" s="999"/>
      <c r="B196" s="1000"/>
      <c r="C196" s="1001"/>
      <c r="D196" s="587" t="s">
        <v>671</v>
      </c>
      <c r="E196" s="588">
        <v>1</v>
      </c>
      <c r="F196" s="642"/>
      <c r="G196" s="590">
        <v>4</v>
      </c>
      <c r="H196" s="960"/>
    </row>
    <row r="197" spans="1:8" ht="26.25">
      <c r="A197" s="999"/>
      <c r="B197" s="1000"/>
      <c r="C197" s="1001"/>
      <c r="D197" s="587" t="s">
        <v>519</v>
      </c>
      <c r="E197" s="588">
        <v>1</v>
      </c>
      <c r="F197" s="589"/>
      <c r="G197" s="590">
        <v>3</v>
      </c>
      <c r="H197" s="960"/>
    </row>
    <row r="198" spans="1:8" ht="26.25">
      <c r="A198" s="999"/>
      <c r="B198" s="1000"/>
      <c r="C198" s="1001"/>
      <c r="D198" s="574" t="s">
        <v>528</v>
      </c>
      <c r="E198" s="1009">
        <v>1</v>
      </c>
      <c r="F198" s="595"/>
      <c r="G198" s="1010">
        <v>4</v>
      </c>
      <c r="H198" s="960"/>
    </row>
    <row r="199" spans="1:8" ht="29.25" customHeight="1">
      <c r="A199" s="999"/>
      <c r="B199" s="1000"/>
      <c r="C199" s="1001"/>
      <c r="D199" s="574" t="s">
        <v>529</v>
      </c>
      <c r="E199" s="1009"/>
      <c r="F199" s="595"/>
      <c r="G199" s="1010"/>
      <c r="H199" s="960"/>
    </row>
    <row r="200" spans="1:8" ht="26.25">
      <c r="A200" s="996" t="s">
        <v>622</v>
      </c>
      <c r="B200" s="997"/>
      <c r="C200" s="998"/>
      <c r="D200" s="568" t="s">
        <v>573</v>
      </c>
      <c r="E200" s="610">
        <v>1</v>
      </c>
      <c r="F200" s="586"/>
      <c r="G200" s="612">
        <v>5</v>
      </c>
      <c r="H200" s="959">
        <f>SUM(E200:E220)</f>
        <v>20</v>
      </c>
    </row>
    <row r="201" spans="1:8" ht="12.75">
      <c r="A201" s="999"/>
      <c r="B201" s="1000"/>
      <c r="C201" s="1001"/>
      <c r="D201" s="569" t="s">
        <v>451</v>
      </c>
      <c r="E201" s="610">
        <v>1</v>
      </c>
      <c r="F201" s="586"/>
      <c r="G201" s="612">
        <v>4</v>
      </c>
      <c r="H201" s="960"/>
    </row>
    <row r="202" spans="1:8" ht="12.75">
      <c r="A202" s="999"/>
      <c r="B202" s="1000"/>
      <c r="C202" s="1001"/>
      <c r="D202" s="569" t="s">
        <v>452</v>
      </c>
      <c r="E202" s="610">
        <v>1</v>
      </c>
      <c r="F202" s="586"/>
      <c r="G202" s="612">
        <v>1</v>
      </c>
      <c r="H202" s="960"/>
    </row>
    <row r="203" spans="1:8" ht="12.75">
      <c r="A203" s="999"/>
      <c r="B203" s="1000"/>
      <c r="C203" s="1001"/>
      <c r="D203" s="569" t="s">
        <v>454</v>
      </c>
      <c r="E203" s="610">
        <v>1</v>
      </c>
      <c r="F203" s="586"/>
      <c r="G203" s="612">
        <v>1</v>
      </c>
      <c r="H203" s="960"/>
    </row>
    <row r="204" spans="1:8" ht="12.75">
      <c r="A204" s="999"/>
      <c r="B204" s="1000"/>
      <c r="C204" s="1001"/>
      <c r="D204" s="569" t="s">
        <v>457</v>
      </c>
      <c r="E204" s="610">
        <v>1</v>
      </c>
      <c r="F204" s="586"/>
      <c r="G204" s="612">
        <v>6</v>
      </c>
      <c r="H204" s="960"/>
    </row>
    <row r="205" spans="1:8" ht="12.75">
      <c r="A205" s="999"/>
      <c r="B205" s="1000"/>
      <c r="C205" s="1001"/>
      <c r="D205" s="569" t="s">
        <v>462</v>
      </c>
      <c r="E205" s="610">
        <v>1</v>
      </c>
      <c r="F205" s="586"/>
      <c r="G205" s="612">
        <v>4</v>
      </c>
      <c r="H205" s="960"/>
    </row>
    <row r="206" spans="1:8" ht="12.75">
      <c r="A206" s="999"/>
      <c r="B206" s="1000"/>
      <c r="C206" s="1001"/>
      <c r="D206" s="569" t="s">
        <v>465</v>
      </c>
      <c r="E206" s="610">
        <v>1</v>
      </c>
      <c r="F206" s="586"/>
      <c r="G206" s="612">
        <v>1</v>
      </c>
      <c r="H206" s="960"/>
    </row>
    <row r="207" spans="1:8" ht="12.75">
      <c r="A207" s="999"/>
      <c r="B207" s="1000"/>
      <c r="C207" s="1001"/>
      <c r="D207" s="569" t="s">
        <v>467</v>
      </c>
      <c r="E207" s="610">
        <v>1</v>
      </c>
      <c r="F207" s="586"/>
      <c r="G207" s="612">
        <v>1</v>
      </c>
      <c r="H207" s="960"/>
    </row>
    <row r="208" spans="1:8" ht="12.75">
      <c r="A208" s="999"/>
      <c r="B208" s="1000"/>
      <c r="C208" s="1001"/>
      <c r="D208" s="569" t="s">
        <v>468</v>
      </c>
      <c r="E208" s="610">
        <v>1</v>
      </c>
      <c r="F208" s="586"/>
      <c r="G208" s="612">
        <v>4</v>
      </c>
      <c r="H208" s="960"/>
    </row>
    <row r="209" spans="1:8" ht="26.25">
      <c r="A209" s="999"/>
      <c r="B209" s="1000"/>
      <c r="C209" s="1001"/>
      <c r="D209" s="569" t="s">
        <v>643</v>
      </c>
      <c r="E209" s="610">
        <v>1</v>
      </c>
      <c r="F209" s="586"/>
      <c r="G209" s="612">
        <v>5</v>
      </c>
      <c r="H209" s="960"/>
    </row>
    <row r="210" spans="1:8" ht="12.75">
      <c r="A210" s="999"/>
      <c r="B210" s="1000"/>
      <c r="C210" s="1001"/>
      <c r="D210" s="569" t="s">
        <v>644</v>
      </c>
      <c r="E210" s="610">
        <v>1</v>
      </c>
      <c r="F210" s="586"/>
      <c r="G210" s="612">
        <v>4</v>
      </c>
      <c r="H210" s="960"/>
    </row>
    <row r="211" spans="1:8" ht="12.75">
      <c r="A211" s="999"/>
      <c r="B211" s="1000"/>
      <c r="C211" s="1001"/>
      <c r="D211" s="569" t="s">
        <v>483</v>
      </c>
      <c r="E211" s="610">
        <v>1</v>
      </c>
      <c r="F211" s="586"/>
      <c r="G211" s="612">
        <v>4</v>
      </c>
      <c r="H211" s="960"/>
    </row>
    <row r="212" spans="1:8" ht="12.75">
      <c r="A212" s="999"/>
      <c r="B212" s="1000"/>
      <c r="C212" s="1001"/>
      <c r="D212" s="569" t="s">
        <v>512</v>
      </c>
      <c r="E212" s="610">
        <v>1</v>
      </c>
      <c r="F212" s="586"/>
      <c r="G212" s="612">
        <v>4</v>
      </c>
      <c r="H212" s="960"/>
    </row>
    <row r="213" spans="1:8" ht="12.75">
      <c r="A213" s="999"/>
      <c r="B213" s="1000"/>
      <c r="C213" s="1001"/>
      <c r="D213" s="569" t="s">
        <v>481</v>
      </c>
      <c r="E213" s="610">
        <v>1</v>
      </c>
      <c r="F213" s="586"/>
      <c r="G213" s="612">
        <v>3</v>
      </c>
      <c r="H213" s="960"/>
    </row>
    <row r="214" spans="1:8" ht="26.25">
      <c r="A214" s="999"/>
      <c r="B214" s="1000"/>
      <c r="C214" s="1001"/>
      <c r="D214" s="569" t="s">
        <v>516</v>
      </c>
      <c r="E214" s="610">
        <v>1</v>
      </c>
      <c r="F214" s="586"/>
      <c r="G214" s="612">
        <v>3</v>
      </c>
      <c r="H214" s="960"/>
    </row>
    <row r="215" spans="1:8" ht="39">
      <c r="A215" s="999"/>
      <c r="B215" s="1000"/>
      <c r="C215" s="1001"/>
      <c r="D215" s="569" t="s">
        <v>669</v>
      </c>
      <c r="E215" s="610">
        <v>1</v>
      </c>
      <c r="F215" s="586"/>
      <c r="G215" s="612">
        <v>6</v>
      </c>
      <c r="H215" s="960"/>
    </row>
    <row r="216" spans="1:8" ht="26.25">
      <c r="A216" s="999"/>
      <c r="B216" s="1000"/>
      <c r="C216" s="1001"/>
      <c r="D216" s="1011" t="s">
        <v>670</v>
      </c>
      <c r="E216" s="610">
        <v>1</v>
      </c>
      <c r="F216" s="586"/>
      <c r="G216" s="612">
        <v>4</v>
      </c>
      <c r="H216" s="960"/>
    </row>
    <row r="217" spans="1:8" ht="12.75">
      <c r="A217" s="999"/>
      <c r="B217" s="1000"/>
      <c r="C217" s="1001"/>
      <c r="D217" s="569" t="s">
        <v>490</v>
      </c>
      <c r="E217" s="613">
        <v>1</v>
      </c>
      <c r="F217" s="643"/>
      <c r="G217" s="644">
        <v>4</v>
      </c>
      <c r="H217" s="960"/>
    </row>
    <row r="218" spans="1:8" ht="26.25">
      <c r="A218" s="999"/>
      <c r="B218" s="1000"/>
      <c r="C218" s="1001"/>
      <c r="D218" s="569" t="s">
        <v>520</v>
      </c>
      <c r="E218" s="630">
        <v>1</v>
      </c>
      <c r="F218" s="586"/>
      <c r="G218" s="631">
        <v>4</v>
      </c>
      <c r="H218" s="960"/>
    </row>
    <row r="219" spans="1:8" ht="12.75">
      <c r="A219" s="999"/>
      <c r="B219" s="1000"/>
      <c r="C219" s="1001"/>
      <c r="D219" s="615" t="s">
        <v>479</v>
      </c>
      <c r="E219" s="962">
        <v>1</v>
      </c>
      <c r="F219" s="616"/>
      <c r="G219" s="964">
        <v>4</v>
      </c>
      <c r="H219" s="960"/>
    </row>
    <row r="220" spans="1:8" ht="26.25">
      <c r="A220" s="999"/>
      <c r="B220" s="1000"/>
      <c r="C220" s="1001"/>
      <c r="D220" s="615" t="s">
        <v>522</v>
      </c>
      <c r="E220" s="963"/>
      <c r="F220" s="616"/>
      <c r="G220" s="965"/>
      <c r="H220" s="961"/>
    </row>
    <row r="221" spans="1:8" ht="12.75">
      <c r="A221" s="548"/>
      <c r="B221" s="548"/>
      <c r="C221" s="548"/>
      <c r="E221" s="549">
        <f>H14+H39+H61+H88+H112+H137+H163+H180+H200</f>
        <v>240</v>
      </c>
      <c r="F221" s="550">
        <f>SUM(F14:F220)</f>
        <v>0</v>
      </c>
      <c r="G221" s="550"/>
      <c r="H221" s="549">
        <f>SUM(H14:H220)</f>
        <v>240</v>
      </c>
    </row>
    <row r="224" spans="1:4" ht="12.75">
      <c r="A224" s="565">
        <v>44767</v>
      </c>
      <c r="D224" t="s">
        <v>623</v>
      </c>
    </row>
    <row r="226" ht="12.75">
      <c r="D226" t="s">
        <v>624</v>
      </c>
    </row>
  </sheetData>
  <sheetProtection/>
  <mergeCells count="73">
    <mergeCell ref="E176:E177"/>
    <mergeCell ref="G176:G177"/>
    <mergeCell ref="E178:E179"/>
    <mergeCell ref="G178:G179"/>
    <mergeCell ref="E33:E34"/>
    <mergeCell ref="G33:G34"/>
    <mergeCell ref="E131:E132"/>
    <mergeCell ref="G131:G132"/>
    <mergeCell ref="E57:E58"/>
    <mergeCell ref="G57:G58"/>
    <mergeCell ref="E219:E220"/>
    <mergeCell ref="G219:G220"/>
    <mergeCell ref="E174:E175"/>
    <mergeCell ref="G174:G175"/>
    <mergeCell ref="E102:E103"/>
    <mergeCell ref="G102:G103"/>
    <mergeCell ref="E194:E195"/>
    <mergeCell ref="G194:G195"/>
    <mergeCell ref="E198:E199"/>
    <mergeCell ref="G198:G199"/>
    <mergeCell ref="A161:C162"/>
    <mergeCell ref="D161:D162"/>
    <mergeCell ref="E161:H161"/>
    <mergeCell ref="E162:G162"/>
    <mergeCell ref="A200:C220"/>
    <mergeCell ref="H200:H220"/>
    <mergeCell ref="A163:C179"/>
    <mergeCell ref="H163:H179"/>
    <mergeCell ref="A180:C199"/>
    <mergeCell ref="H180:H199"/>
    <mergeCell ref="A112:A136"/>
    <mergeCell ref="H112:H136"/>
    <mergeCell ref="E135:E136"/>
    <mergeCell ref="G135:G136"/>
    <mergeCell ref="A137:A159"/>
    <mergeCell ref="H137:H159"/>
    <mergeCell ref="E133:E134"/>
    <mergeCell ref="G133:G134"/>
    <mergeCell ref="E158:E159"/>
    <mergeCell ref="G158:G159"/>
    <mergeCell ref="A88:A111"/>
    <mergeCell ref="H88:H111"/>
    <mergeCell ref="E97:E98"/>
    <mergeCell ref="G97:G98"/>
    <mergeCell ref="E99:E100"/>
    <mergeCell ref="G99:G100"/>
    <mergeCell ref="E108:E109"/>
    <mergeCell ref="G108:G109"/>
    <mergeCell ref="E110:E111"/>
    <mergeCell ref="G110:G111"/>
    <mergeCell ref="A61:A87"/>
    <mergeCell ref="H61:H87"/>
    <mergeCell ref="E81:E82"/>
    <mergeCell ref="G81:G82"/>
    <mergeCell ref="E86:E87"/>
    <mergeCell ref="G86:G87"/>
    <mergeCell ref="A14:A38"/>
    <mergeCell ref="H14:H38"/>
    <mergeCell ref="E37:E38"/>
    <mergeCell ref="G37:G38"/>
    <mergeCell ref="A39:A60"/>
    <mergeCell ref="H39:H60"/>
    <mergeCell ref="E52:E53"/>
    <mergeCell ref="G52:G53"/>
    <mergeCell ref="E59:E60"/>
    <mergeCell ref="G59:G60"/>
    <mergeCell ref="A10:H10"/>
    <mergeCell ref="A12:A13"/>
    <mergeCell ref="B12:B13"/>
    <mergeCell ref="C12:C13"/>
    <mergeCell ref="D12:D13"/>
    <mergeCell ref="E12:H12"/>
    <mergeCell ref="E13:G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Universitatea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 COJOCARIU</dc:creator>
  <cp:keywords/>
  <dc:description/>
  <cp:lastModifiedBy>POPA Cezar</cp:lastModifiedBy>
  <cp:lastPrinted>2022-07-25T10:53:12Z</cp:lastPrinted>
  <dcterms:created xsi:type="dcterms:W3CDTF">1998-09-29T12:25:23Z</dcterms:created>
  <dcterms:modified xsi:type="dcterms:W3CDTF">2022-07-28T08:17:59Z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2A3708F4">
    <vt:lpwstr/>
  </property>
  <property fmtid="{D5CDD505-2E9C-101B-9397-08002B2CF9AE}" pid="20" name="IVIDD631307">
    <vt:lpwstr/>
  </property>
  <property fmtid="{D5CDD505-2E9C-101B-9397-08002B2CF9AE}" pid="21" name="IVID10231BE6">
    <vt:lpwstr/>
  </property>
  <property fmtid="{D5CDD505-2E9C-101B-9397-08002B2CF9AE}" pid="22" name="IVID1C180FE9">
    <vt:lpwstr/>
  </property>
  <property fmtid="{D5CDD505-2E9C-101B-9397-08002B2CF9AE}" pid="23" name="IVID10E61F36">
    <vt:lpwstr/>
  </property>
</Properties>
</file>