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95" windowWidth="14610" windowHeight="2250" activeTab="0"/>
  </bookViews>
  <sheets>
    <sheet name="p0 " sheetId="1" r:id="rId1"/>
    <sheet name="an I" sheetId="2" r:id="rId2"/>
    <sheet name="an II" sheetId="3" r:id="rId3"/>
    <sheet name="an III" sheetId="4" r:id="rId4"/>
    <sheet name="an IV" sheetId="5" r:id="rId5"/>
    <sheet name="bilant" sheetId="6" r:id="rId6"/>
    <sheet name="Competente" sheetId="7" r:id="rId7"/>
    <sheet name="Obiective" sheetId="8" r:id="rId8"/>
    <sheet name="Grila 2" sheetId="9" r:id="rId9"/>
  </sheets>
  <definedNames>
    <definedName name="_ftn1" localSheetId="7">'Obiective'!#REF!</definedName>
    <definedName name="_ftn2" localSheetId="7">'Obiective'!#REF!</definedName>
    <definedName name="_ftnref1" localSheetId="7">'Obiective'!$A$31</definedName>
    <definedName name="_ftnref2" localSheetId="7">'Obiective'!#REF!</definedName>
    <definedName name="_GoBack" localSheetId="6">'Competente'!$E$7</definedName>
    <definedName name="_xlfn.ANCHORARRAY" hidden="1">#NAME?</definedName>
    <definedName name="_xlnm.Print_Area" localSheetId="6">'Competente'!$A$1:$I$30</definedName>
    <definedName name="_xlnm.Print_Area" localSheetId="0">'p0 '!$A$1:$I$26</definedName>
  </definedNames>
  <calcPr fullCalcOnLoad="1"/>
</workbook>
</file>

<file path=xl/comments2.xml><?xml version="1.0" encoding="utf-8"?>
<comments xmlns="http://schemas.openxmlformats.org/spreadsheetml/2006/main">
  <authors>
    <author>L. Dan MILICI</author>
  </authors>
  <commentList>
    <comment ref="B26" authorId="0">
      <text>
        <r>
          <rPr>
            <b/>
            <sz val="9"/>
            <rFont val="Segoe UI"/>
            <family val="0"/>
          </rPr>
          <t>L. Dan MILICI:</t>
        </r>
        <r>
          <rPr>
            <sz val="9"/>
            <rFont val="Segoe UI"/>
            <family val="0"/>
          </rPr>
          <t xml:space="preserve">
trebuie scos Office din fisa disciplinei
</t>
        </r>
      </text>
    </comment>
  </commentList>
</comments>
</file>

<file path=xl/sharedStrings.xml><?xml version="1.0" encoding="utf-8"?>
<sst xmlns="http://schemas.openxmlformats.org/spreadsheetml/2006/main" count="907" uniqueCount="446">
  <si>
    <t>Sem. I</t>
  </si>
  <si>
    <t>Sem. II</t>
  </si>
  <si>
    <t>I</t>
  </si>
  <si>
    <t>II</t>
  </si>
  <si>
    <t>III</t>
  </si>
  <si>
    <t>ANUL I</t>
  </si>
  <si>
    <t>Sem. 1</t>
  </si>
  <si>
    <t>Sem. 2</t>
  </si>
  <si>
    <t>C</t>
  </si>
  <si>
    <t>S</t>
  </si>
  <si>
    <t>L</t>
  </si>
  <si>
    <t>P</t>
  </si>
  <si>
    <t>E</t>
  </si>
  <si>
    <t>Discipline optionale</t>
  </si>
  <si>
    <t>Discipline facultative</t>
  </si>
  <si>
    <t>ANUL II</t>
  </si>
  <si>
    <t>ANUL III</t>
  </si>
  <si>
    <t>ANUL IV</t>
  </si>
  <si>
    <t>Nr. crt.</t>
  </si>
  <si>
    <t>DISCIPLINE</t>
  </si>
  <si>
    <t>%</t>
  </si>
  <si>
    <t>1.</t>
  </si>
  <si>
    <t>2.</t>
  </si>
  <si>
    <t>3.</t>
  </si>
  <si>
    <t>4.</t>
  </si>
  <si>
    <t>Nr. credite</t>
  </si>
  <si>
    <t>DISCIPLINE FUNDAMENTALE</t>
  </si>
  <si>
    <t>DISCIPLINE COMPLEMENTARE</t>
  </si>
  <si>
    <t>Durata studiilor: 4 ani</t>
  </si>
  <si>
    <t>UNIVERSITATEA "ŞTEFAN CEL MARE" SUCEAVA</t>
  </si>
  <si>
    <t>An I</t>
  </si>
  <si>
    <t>An II</t>
  </si>
  <si>
    <t>An III</t>
  </si>
  <si>
    <t>An IV</t>
  </si>
  <si>
    <t>Elemente speciale</t>
  </si>
  <si>
    <t>BILANŢ</t>
  </si>
  <si>
    <t>DISCIPLINE DE SPECIALITATE</t>
  </si>
  <si>
    <t>TOTAL</t>
  </si>
  <si>
    <t xml:space="preserve">PLAN  DE ÎNVĂŢĂMÂNT </t>
  </si>
  <si>
    <t>Universitatea ,,Ştefan cel Mare" Suceava</t>
  </si>
  <si>
    <t>Cod disciplină</t>
  </si>
  <si>
    <t>Discipline opţionale</t>
  </si>
  <si>
    <t>Total ore opţionale pe săptămână</t>
  </si>
  <si>
    <t>Total ore facultative pe săptămână</t>
  </si>
  <si>
    <t>RECAPITULAŢIE</t>
  </si>
  <si>
    <t xml:space="preserve">NOTA:  </t>
  </si>
  <si>
    <t>1C</t>
  </si>
  <si>
    <t>I*</t>
  </si>
  <si>
    <t>V**</t>
  </si>
  <si>
    <t>Total</t>
  </si>
  <si>
    <t>Discipline impuse</t>
  </si>
  <si>
    <t>EXAMEN DE DIPLOMA</t>
  </si>
  <si>
    <t>C*</t>
  </si>
  <si>
    <t>CATEGORIA DISCIPLINEI</t>
  </si>
  <si>
    <t>Total nr. ore fizice</t>
  </si>
  <si>
    <r>
      <t xml:space="preserve"> % </t>
    </r>
    <r>
      <rPr>
        <sz val="8"/>
        <rFont val="Arial"/>
        <family val="2"/>
      </rPr>
      <t>realizat</t>
    </r>
  </si>
  <si>
    <t>max. 90</t>
  </si>
  <si>
    <t>DISCIPLINE OPŢIONALE</t>
  </si>
  <si>
    <t>min. 10</t>
  </si>
  <si>
    <t>FACULTATIVE</t>
  </si>
  <si>
    <t>min 10</t>
  </si>
  <si>
    <r>
      <t xml:space="preserve">%      </t>
    </r>
    <r>
      <rPr>
        <sz val="8"/>
        <rFont val="Arial"/>
        <family val="2"/>
      </rPr>
      <t>realizat</t>
    </r>
  </si>
  <si>
    <t>%      recom.</t>
  </si>
  <si>
    <t>min. 17</t>
  </si>
  <si>
    <t>min. 38</t>
  </si>
  <si>
    <t>min. 25</t>
  </si>
  <si>
    <t>max. 8</t>
  </si>
  <si>
    <t>6.</t>
  </si>
  <si>
    <t>NUMAR TOTAL DE ORE CONVENŢIONALE</t>
  </si>
  <si>
    <t>NUMAR ORE CURS / ORE APLICATII</t>
  </si>
  <si>
    <t>NUMAR ORE PREGATIRE INDIVIDUALA</t>
  </si>
  <si>
    <t>Nr.</t>
  </si>
  <si>
    <t>Forma de</t>
  </si>
  <si>
    <t>Nr. forme de verificare</t>
  </si>
  <si>
    <t>crt.</t>
  </si>
  <si>
    <t>verificare</t>
  </si>
  <si>
    <t>Examen</t>
  </si>
  <si>
    <t>Colocviu</t>
  </si>
  <si>
    <t>Proiect</t>
  </si>
  <si>
    <t>LIMBA ENGLEZĂ III</t>
  </si>
  <si>
    <t>Forma de învăţământ: IF</t>
  </si>
  <si>
    <t>MISIUNEA PROGRAMULUI</t>
  </si>
  <si>
    <t>OBIECTIVE PROGRAMULUI</t>
  </si>
  <si>
    <t>Obiective generale</t>
  </si>
  <si>
    <t xml:space="preserve">▪ Modernizarea si corelarea permanenta a activitatilor de invatamant si cercetare cu cele din spatiul european. </t>
  </si>
  <si>
    <t xml:space="preserve">▪ Asigurarea resursei umane in regiune pentru activitati profesionale in sectorul respectiv sau domenii conexe; </t>
  </si>
  <si>
    <t>Obiective specifice specializării</t>
  </si>
  <si>
    <t>6. Executarea responsabilă a sarcinilor profesionale, în condiţii de autonomie restrânsă şi asistenţă calificată</t>
  </si>
  <si>
    <t>Realizarea responsabilă, în condiţii de asistenţă calificată, de proiecte pentru rezolvarea unor probleme specifice domeniului, cu evaluarea corecta a volumului de lucru, a resurselor disponibile, a timpului necesar de finalizare şi a riscurilor, în condiţii de aplicare a normelor deontologice şi de etică profesională în domeniu, precum şi de securitate şi sănătate în  muncă.</t>
  </si>
  <si>
    <t>7. Familiarizarea cu rolurile şi activităţile specifice muncii în echipă şi distribuirea de sarcini pentru nivelurile subordonate</t>
  </si>
  <si>
    <t>8. Conştientizarea nevoii de formare continuă; utilizarea eficientă a resurselor şi tehnicilor de învăţare, pentru dezvoltarea personală şi profesională</t>
  </si>
  <si>
    <t>Elaborarea şi susţinerea argumentată, în limba română şi într-o limbă de circulaţie internaţională, a unui plan personal de dezvoltare profesională, utilizând diverse surse şi instrumente de informare.</t>
  </si>
  <si>
    <t xml:space="preserve">CT1
Aplicarea, în mod responsabil, a principiilor, normelor şi valorilor eticii profesionale în realizarea sarcinilor profesionale şi identificarea obiectivelor de realizat, a resurselor disponibile, a etapelor de lucru, a duratelor de execuţie, a termenelor de realizare şi a riscurilor aferente. </t>
  </si>
  <si>
    <t>CT2
 Identificarea rolurilor şi responsabilităţilor într-o echipă pluridisciplinară şi aplicarea de tehnici de relaţionare şi muncă eficientă în cadrul echipei</t>
  </si>
  <si>
    <t>CT3
 Identificarea oportunităţilor de formare continuă şi utilizarea eficientă, pentru propria dezvoltare, a surselor informaţionale şi a resurselor de comunicare şi formare profesională asistată (portaluri Internet, aplicaţii software de specialitate, baze de date, cursuri on-line etc.) atât în limba romana, cât şi într-o limbă de circulaţie internaţională.</t>
  </si>
  <si>
    <t xml:space="preserve"> Realizarea unei lucrări / unui proiect, ca lider într-o echipă pluridisciplinară şi distribuirea cu responsabilitate de sarcini specifice subordonaţilor, cu adoptarea unei atitudini pozitive şi respect faţă de membrii echipei.</t>
  </si>
  <si>
    <t>Universitatea "Ştefan cel Mare" Suceava</t>
  </si>
  <si>
    <t>PLAN  DE INVATAMANT</t>
  </si>
  <si>
    <t xml:space="preserve">MATEMATICI SPECIALE </t>
  </si>
  <si>
    <t xml:space="preserve">CHIMIE </t>
  </si>
  <si>
    <t xml:space="preserve">PROGRAMAREA CALC. ŞI LIMBAJE DE PROGRAMARE </t>
  </si>
  <si>
    <t>Structura anului universitar</t>
  </si>
  <si>
    <t>Nr. saptamani</t>
  </si>
  <si>
    <t>Nr. ore fizice pe saptamana*</t>
  </si>
  <si>
    <t>Anul de studii</t>
  </si>
  <si>
    <t>IV</t>
  </si>
  <si>
    <t>14**</t>
  </si>
  <si>
    <t xml:space="preserve">** Durata semestrului 8 poate fi redusa la 10 sau 12 saptamani prin decizie a Consiliului Facultatii, fara afectarea numarului total de ore prevazut prin planul de invatamant </t>
  </si>
  <si>
    <t>Media (exclusiv Practica)</t>
  </si>
  <si>
    <t>ANEXĂ</t>
  </si>
  <si>
    <t>Titlul şi denumirea calificării</t>
  </si>
  <si>
    <t>Titlu de absolvire</t>
  </si>
  <si>
    <t>Inginer</t>
  </si>
  <si>
    <t>Denumire calificare</t>
  </si>
  <si>
    <t>Elemente de identificare a calificării</t>
  </si>
  <si>
    <t>Nivel de studiu:</t>
  </si>
  <si>
    <t>Licenţă</t>
  </si>
  <si>
    <t>Domeniu fundamental:</t>
  </si>
  <si>
    <t>Ramura de ştiinţă:</t>
  </si>
  <si>
    <t>Domeniu ierarhizare:</t>
  </si>
  <si>
    <t>Domeniu de studiu:</t>
  </si>
  <si>
    <t>Program de studiu:</t>
  </si>
  <si>
    <t>Numărul total de credite:</t>
  </si>
  <si>
    <t>Durată de studiu:</t>
  </si>
  <si>
    <t>4 ani</t>
  </si>
  <si>
    <t>Precondiţii de acces:</t>
  </si>
  <si>
    <t>Detalii:</t>
  </si>
  <si>
    <t>Rezumatul referenţialului calificării</t>
  </si>
  <si>
    <t>Competenţe profesionale:</t>
  </si>
  <si>
    <t>Competenţe transversale:</t>
  </si>
  <si>
    <t>Practica an, practica elaborare proiect diploma</t>
  </si>
  <si>
    <t xml:space="preserve">ANALIZĂ   MATEMATICĂ  </t>
  </si>
  <si>
    <t xml:space="preserve">ALGEBRĂ LINIARĂ GEOMETRIE ANAL. ŞI DIFERENŢIALĂ </t>
  </si>
  <si>
    <t>LIMBĂ ENGLEZĂ I</t>
  </si>
  <si>
    <t>EDUCAŢIE FIZICĂ ŞI SPORT I</t>
  </si>
  <si>
    <t xml:space="preserve">INFORMATICĂ APLICATĂ </t>
  </si>
  <si>
    <t>EDUCAŢIE FIZICĂ ŞI SPORT II</t>
  </si>
  <si>
    <t>EDUCAŢIE FIZICĂ ŞI SPORT III</t>
  </si>
  <si>
    <t>EDUCAŢIE FIZICĂ ŞI SPORT IV</t>
  </si>
  <si>
    <t>LIMBĂ STRĂINĂ TEHNICĂ II (FRANCEZĂ/GERMANĂ)</t>
  </si>
  <si>
    <t>EDUCAŢIE FIZICĂ ŞI SPORT VI</t>
  </si>
  <si>
    <t xml:space="preserve">    Descriptori de nivel ai competenţelor transversale</t>
  </si>
  <si>
    <t xml:space="preserve">  Standarde minimale de performanţă pentru evaluarea competenţei</t>
  </si>
  <si>
    <t>Practica
(ore)</t>
  </si>
  <si>
    <t>DF.01.01</t>
  </si>
  <si>
    <t>DF.01.02</t>
  </si>
  <si>
    <t>DF.01.03</t>
  </si>
  <si>
    <t>DF.01.05</t>
  </si>
  <si>
    <t>Sem. 3</t>
  </si>
  <si>
    <t>Sem. 4</t>
  </si>
  <si>
    <t>Sem. 5</t>
  </si>
  <si>
    <t>Sem. 6</t>
  </si>
  <si>
    <t>Sem. 7</t>
  </si>
  <si>
    <t>Sem. 8</t>
  </si>
  <si>
    <t>Examene</t>
  </si>
  <si>
    <t>Colocvii</t>
  </si>
  <si>
    <t>VERIFICARI</t>
  </si>
  <si>
    <t>Anul</t>
  </si>
  <si>
    <t>DISCIPLINE DE DOMENIU</t>
  </si>
  <si>
    <t>LIMBĂ STRĂINĂ TEHNICĂ I (FRANCEZĂ / GERMANĂ)</t>
  </si>
  <si>
    <t>PRACTICĂ DE SPECIALITATE - 90 ore</t>
  </si>
  <si>
    <t>SISTEME CU MICROPROCESOARE</t>
  </si>
  <si>
    <t>PRACTICĂ PT. ELABORARE PR.  DIPLOMĂ (60 ore)</t>
  </si>
  <si>
    <t>ELABORARE PROIECT  DIPLOMĂ</t>
  </si>
  <si>
    <t>DS.08.12</t>
  </si>
  <si>
    <t xml:space="preserve">Cerinţe pentru obţinerea diplomei de licenţă: </t>
  </si>
  <si>
    <t>•</t>
  </si>
  <si>
    <t xml:space="preserve">240 credite conform planului de învăţământ la disciplinele obligatorii și opționale    </t>
  </si>
  <si>
    <t>10 credite la examenul de diplomă</t>
  </si>
  <si>
    <t>C* - admis/respins</t>
  </si>
  <si>
    <t>CT1. Aplicarea, în mod responsabil, a principiilor, normelor şi valorilor eticii profesionale în realizarea sarcinilor profesionale şi identificarea obiectivelor de realizat, a resurselor disponibile, a etapelor de lucru, a duratelor de execuţie, a termenelor de realizare şi a riscurilor aferente.</t>
  </si>
  <si>
    <t>CT3. Identificarea oportunităţilor de formare continuă şi utilizarea eficientă, pentru propria dezvoltare, a surselor informaţionale şi a resurselor de comunicare şi formare profesională asistată (portaluri Internet, aplicaţii software de specialitate, baze de date, cursuri on-line etc.) atât în limba romana, cât şi într-o limbă de circulaţie internaţională.</t>
  </si>
  <si>
    <t>V** - Forma de verificare;</t>
  </si>
  <si>
    <t>PRACTICĂ DE DOMENIU - 90 ore</t>
  </si>
  <si>
    <t>DISCIPLINE IMPUSE</t>
  </si>
  <si>
    <t>Proiecte</t>
  </si>
  <si>
    <t>LEGISLAȚIA SECURITĂȚII ȘI SĂNĂTĂȚII ÎN MUNCĂ</t>
  </si>
  <si>
    <t>I* - ore de studiu individual</t>
  </si>
  <si>
    <t>TOTAL Impuse si Optionale</t>
  </si>
  <si>
    <t xml:space="preserve">Total ore impuse pe săptămână </t>
  </si>
  <si>
    <t>Total ore impuse pe săptămână</t>
  </si>
  <si>
    <t>La absolvire se acordă Certificat de absolvire a cursurilor DSPP.</t>
  </si>
  <si>
    <t>5E 3C</t>
  </si>
  <si>
    <t>5E 2C</t>
  </si>
  <si>
    <t>Domeniul: Științe inginerești aplicate</t>
  </si>
  <si>
    <t>Echipamente și sisteme medicale</t>
  </si>
  <si>
    <t>ELECTROTEHNICĂ I</t>
  </si>
  <si>
    <t>COMUNICARE</t>
  </si>
  <si>
    <t>Ştiinţe inginereşti (20)</t>
  </si>
  <si>
    <t>Inginerie mecanică, mecatronică, inginerie industrială  și management (70)</t>
  </si>
  <si>
    <t>Științe inginerești aplicate (30)</t>
  </si>
  <si>
    <t>Științe inginerești aplicate (270)</t>
  </si>
  <si>
    <t>Echipamente și sisteme medicale (110)</t>
  </si>
  <si>
    <t>GRAFICĂ ASISTATĂ DE CALCULATOR</t>
  </si>
  <si>
    <t>ECONOMIE GENERALĂ</t>
  </si>
  <si>
    <t>DD.03.01</t>
  </si>
  <si>
    <t>DD.03.02</t>
  </si>
  <si>
    <t>DD.03.04</t>
  </si>
  <si>
    <t>DD.03.05</t>
  </si>
  <si>
    <t>DD.03.06</t>
  </si>
  <si>
    <t>DD.04.12</t>
  </si>
  <si>
    <t>DD.05.01</t>
  </si>
  <si>
    <t>DD.05.02</t>
  </si>
  <si>
    <t>DD.05.03</t>
  </si>
  <si>
    <t>DD.05.04</t>
  </si>
  <si>
    <t>207030270120</t>
  </si>
  <si>
    <t>Cod specializare</t>
  </si>
  <si>
    <t>MASURĂRI ȘI INSTRUMENTAȚIE</t>
  </si>
  <si>
    <t>ELECTROTEHNICĂ II</t>
  </si>
  <si>
    <t>BIOCHIMIE</t>
  </si>
  <si>
    <t>BIOFIZICĂ</t>
  </si>
  <si>
    <t>BIOMATERIALE</t>
  </si>
  <si>
    <t>INFORMATICĂ MEDICALĂ</t>
  </si>
  <si>
    <t>MECANISME ȘI ELEMENTE DE MECANICĂ FINĂ</t>
  </si>
  <si>
    <t>ELECTRONICĂ MEDICALĂ</t>
  </si>
  <si>
    <t>MASURĂRI ȘI INSTRUMENTAȚIE - proiect</t>
  </si>
  <si>
    <t>BLOC OPERATOR</t>
  </si>
  <si>
    <t>ERGONOMIA APARATELOR MEDICALE</t>
  </si>
  <si>
    <t>INSTRUMENTAȚIE VIRTUALĂ PENTRU MEDICINĂ</t>
  </si>
  <si>
    <t>INSTRUMENTAR MEDICAL</t>
  </si>
  <si>
    <t>OPTICĂ MEDICALĂ ȘI ECHIPAMENTE OPTICE</t>
  </si>
  <si>
    <t>APARATE PENTRU TERAPIE INTENSIVĂ</t>
  </si>
  <si>
    <t>APARATE PENTRU TESTĂRI DE LABORATOR</t>
  </si>
  <si>
    <t>INSTALAȚII ELECTRICE</t>
  </si>
  <si>
    <t>FIZIOLOGIE ȘI PATOLOGIE</t>
  </si>
  <si>
    <t>DS.06.11</t>
  </si>
  <si>
    <t>DS.06.16</t>
  </si>
  <si>
    <t>DS.06.17</t>
  </si>
  <si>
    <t>DS.06.18</t>
  </si>
  <si>
    <t>ANATOMIE TOPOGRAFICĂ ȘI FUNCȚIONALĂ</t>
  </si>
  <si>
    <t>DS.07.03</t>
  </si>
  <si>
    <t>DS.07.04</t>
  </si>
  <si>
    <t>BAZELE MEDICINII DENTARE</t>
  </si>
  <si>
    <t>COMUNICAȚII ȘI REȚELE DE DATE MEDICALE</t>
  </si>
  <si>
    <t>ECHIPAMENTE DE PROTEZARE ȘI ORTEZARE</t>
  </si>
  <si>
    <t>FARMACOLOGIE</t>
  </si>
  <si>
    <t>PRELUCRAREA SEMNALELOR BIOMEDICALE</t>
  </si>
  <si>
    <t>ECHIPAMENTE MEDICALE CU RADIAȚII</t>
  </si>
  <si>
    <t>SISTEME DE EXECUȚIE PENTRU APARATURA MEDICALĂ</t>
  </si>
  <si>
    <t>SISTEME BIOMEDICALE INTELIGENTE</t>
  </si>
  <si>
    <t>DS.08.09</t>
  </si>
  <si>
    <t>DS.07.14</t>
  </si>
  <si>
    <t>BOLI INFECȚIOASE ȘI MICROBIOLOGIE</t>
  </si>
  <si>
    <t>ETICĂ ȘI DEONTOLOGIE ÎN INGINERIE MEDICALĂ</t>
  </si>
  <si>
    <t>MEDICINĂ INTERNĂ</t>
  </si>
  <si>
    <t>NOȚIUNI DE CHIRURGIE</t>
  </si>
  <si>
    <t>BAZE DE DATE</t>
  </si>
  <si>
    <t>BIOELECTROMAGNETISM</t>
  </si>
  <si>
    <t>USV.FIESC.ESM</t>
  </si>
  <si>
    <t>Facultatea de Inginerie Electrică și Știința Calculatoarelor</t>
  </si>
  <si>
    <t>DC.04.08</t>
  </si>
  <si>
    <t>DS.06.08</t>
  </si>
  <si>
    <t>CT2. Identificarea rolurilor şi responsabilităţilor într-o echipă pluridisciplinară şi aplicarea de tehnici de relaţionare şi muncă eficientă în cadrul echipei.</t>
  </si>
  <si>
    <t>▪ Crearea unui pol pentru invatamantul si cercetarea din domeniul ingineriei aplicate în medicină;</t>
  </si>
  <si>
    <t xml:space="preserve">▪ Asigurarea de cunostinte profesionale corespunzatoare absolventilor pentru perfectionare prin urmarea de studii universitare de masterat; </t>
  </si>
  <si>
    <t>a. Exploatarea, evaluarea și întreținerea echipamentelor și sistemelor medicale, analiza soluţiilor tehnice.</t>
  </si>
  <si>
    <t>a. Folosirea tehnicilor şi instrumentelor moderne de calcul necesare în practica inginerească şi utilizarea de software specific.</t>
  </si>
  <si>
    <t>b. Cunoaşterea şi aplicarea tehnicilor de măsurare, încercare şi diagnoză în domeniul medical.</t>
  </si>
  <si>
    <t xml:space="preserve">b. Analiza modului în care sunt îndeplinite criteriile de compatibilitate electromagnetică, utilizare optimă a resurselor energetice şi protecţie a pacientului și mediului înconjurător. </t>
  </si>
  <si>
    <t>c. Abilitate de identificare şi rezolvare a problemelor specifice utilizării optime a echipamentelor și sistemelor medicale.</t>
  </si>
  <si>
    <t>c. Cunoaşterea principiilor de funcţionare şi exploatare a instalaţiilor, echipamentelor și sistemelor din domeniul medical.</t>
  </si>
  <si>
    <t>d. Posibilitatea elaborării unui studiu statistic privind evoluţia unui parametru/proces/sistem.</t>
  </si>
  <si>
    <t>d. Abilităţi privind culegerea, prelucrarea şi sinteza datelor.</t>
  </si>
  <si>
    <t>e. Realizarea unei analize de preţ în cazul achiziției/reutilării.</t>
  </si>
  <si>
    <t>f. Întocmirea unui studiu de diagnosticare a unui echipament sau sistem.</t>
  </si>
  <si>
    <t>f. Cunoaşterea caracteristicilor și principiilor de funcționare a sistemelor, echipamentelor sau aparatelor medicale</t>
  </si>
  <si>
    <t>e. Întocmirea unei documentații de achiziție.</t>
  </si>
  <si>
    <t xml:space="preserve">FIZICĂ </t>
  </si>
  <si>
    <t>ECUAȚIILE FIZICII MATEMATICE</t>
  </si>
  <si>
    <t>RECUNOAȘTEREA FORMELOR ȘI INTELIGENȚĂ ARTIFICIALĂ</t>
  </si>
  <si>
    <t>MĂSURAREA PERFORMANȚEI UMANE</t>
  </si>
  <si>
    <t>DF.02.12</t>
  </si>
  <si>
    <t>DF.01.04</t>
  </si>
  <si>
    <t>DF.02.13</t>
  </si>
  <si>
    <t>ELECTRONICĂ I</t>
  </si>
  <si>
    <t>ELECTRONICĂ II</t>
  </si>
  <si>
    <t>TEORIA PROBABILITĂȚILOR ȘI STATISTICĂ MATEMATICĂ</t>
  </si>
  <si>
    <t>LIMBA ENGLEZĂ II</t>
  </si>
  <si>
    <t>DS.05.06</t>
  </si>
  <si>
    <t>1E</t>
  </si>
  <si>
    <t>PROTECȚIA MEDIULUI</t>
  </si>
  <si>
    <t>DD.06.10</t>
  </si>
  <si>
    <t>DS.06.12</t>
  </si>
  <si>
    <t>DS.06.15</t>
  </si>
  <si>
    <t>DS.05.19</t>
  </si>
  <si>
    <t>DC.05.20</t>
  </si>
  <si>
    <t>DC.06.21</t>
  </si>
  <si>
    <t>DC.02.17</t>
  </si>
  <si>
    <t>DC.04.20</t>
  </si>
  <si>
    <t>TELEMEDICINĂ</t>
  </si>
  <si>
    <t>GENOMICĂ</t>
  </si>
  <si>
    <t>2E</t>
  </si>
  <si>
    <t>NEUROȘTIINȚE</t>
  </si>
  <si>
    <t>SISTEME DE IMAGISTICĂ MEDICALĂ</t>
  </si>
  <si>
    <t>SISTEME BIOLOGICE</t>
  </si>
  <si>
    <t>DC.04.07</t>
  </si>
  <si>
    <t>DD.04.09</t>
  </si>
  <si>
    <t>DD.04.11</t>
  </si>
  <si>
    <t>5E 1C</t>
  </si>
  <si>
    <t>DS.08.10</t>
  </si>
  <si>
    <t>C3. Evaluarea, punerea în funcțiune, exploatarea și întreținerea sistemelor și echipamentelor medicale din laboratoare, cabinete, clinici și spitale în condiții de securitate</t>
  </si>
  <si>
    <t>C4. Alegerea, selecția, elaborarea şi evaluarea fluxurilor tehnice și de date, gestiunea elementelor tehnice și inginerești în instituții medicale, cunoașterea metodelor și tehnicilor de culegere, analiză și procesare a semnalelor biomedicale</t>
  </si>
  <si>
    <t>DEZVOLTARE PRIN ANTREPRENORIAT</t>
  </si>
  <si>
    <t>ȘTIINȚA MATERIALELOR</t>
  </si>
  <si>
    <t>C1. Operarea cu concepte fundamentale din domeniul științelor pentru rezolvarea de sarcini specifice ingineriei aplicate în domeniul medicinii și sănătății</t>
  </si>
  <si>
    <t>C2. Utilizarea adecvată a metodelor de analiză în elaborarea şi interpretarea documentației tehnologice, tehnice și inginerești</t>
  </si>
  <si>
    <t>C5. Analiza, proiectarea tehnică şi tehnologică a proceselor privind structurile şi sistemele din domeniul informatic, electric, electronic şi mecanic din mediul sanitar în condiții de calitate date</t>
  </si>
  <si>
    <t>C6. Flexibilitate în abordarea și utilizarea practică a noilor tehnologii existente în domeniu și capacitatea de a utiliza tehnicile și instrumentele moderne inginerești</t>
  </si>
  <si>
    <t>C1</t>
  </si>
  <si>
    <t>C2</t>
  </si>
  <si>
    <t>C3</t>
  </si>
  <si>
    <t>C4</t>
  </si>
  <si>
    <t>C5</t>
  </si>
  <si>
    <t>C6</t>
  </si>
  <si>
    <t>CT1</t>
  </si>
  <si>
    <t>CT2</t>
  </si>
  <si>
    <t>CT3</t>
  </si>
  <si>
    <t>Total credite</t>
  </si>
  <si>
    <t>Competenta profesionala</t>
  </si>
  <si>
    <t>Descriere competenta finala</t>
  </si>
  <si>
    <t>Realizarea de lucrări sub coordonare, pentru rezolvarea unor probleme specifice domeniului, cu evaluarea corecta a volumului de lucru, resurselor disponibile, timpului necesar de finalizare şi a riscurilor</t>
  </si>
  <si>
    <t>Realizarea unei lucrări/ unui proiect, executând cu responsabilitate sarcini specifice rolului într-o echipă pluridisciplinară</t>
  </si>
  <si>
    <t xml:space="preserve">Elaborarea, tehnoredactarea şi susţinerea în limba română şi într-o limbă de circulaţie internaţională a unei lucrări de specialitate </t>
  </si>
  <si>
    <t>Denumire disciplina</t>
  </si>
  <si>
    <t>AN I</t>
  </si>
  <si>
    <t>AN II</t>
  </si>
  <si>
    <t>AN III</t>
  </si>
  <si>
    <t>AN IV</t>
  </si>
  <si>
    <t>TOTAL CREDITE</t>
  </si>
  <si>
    <t>TOTAL CREDITE FACULTATIVE</t>
  </si>
  <si>
    <t>Operarea cu concepte fundamentale din domeniul științelor pentru rezolvarea de sarcini specifice ingineriei aplicate în domeniul medicinii și sănătății</t>
  </si>
  <si>
    <t>Utilizarea adecvată a metodelor de analiză în elaborarea şi interpretarea documentației tehnologice, tehnice și inginerești</t>
  </si>
  <si>
    <t>Evaluarea, punerea în funcțiune, exploatarea și întreținerea sistemelor și echipamentelor medicale din laboratoare, cabinete, clinici și spitale în condiții de securitate</t>
  </si>
  <si>
    <t>Alegerea, selecția, elaborarea şi evaluarea fluxurilor tehnice și de date, gestiunea elementelor tehnice și inginerești în instituții medicale, cunoașterea metodelor și tehnicilor de culegere, analiză și procesare a semnalelor biomedicale</t>
  </si>
  <si>
    <t>Analiza, proiectarea tehnică şi tehnologică a proceselor privind structurile şi sistemele din domeniul informatic, electric, electronic şi mecanic din mediul sanitar în condiții de calitate date</t>
  </si>
  <si>
    <t>Flexibilitate în abordarea și utilizarea practică a noilor tehnologii existente în domeniu și capacitatea de a utiliza tehnicile și instrumentele moderne inginerești</t>
  </si>
  <si>
    <t>Realizarea de analize de scheme de proces în domeniul știinșelor inginerești aplicate</t>
  </si>
  <si>
    <t>Analiza în elaborarea şi interpretarea documentației tehnologice, tehnice și inginerești în medicină</t>
  </si>
  <si>
    <t>Evaluarea, punerea în funcțiune, exploatarea și întreținerea sistemelor și echipamentelor medicale</t>
  </si>
  <si>
    <t>Cunoașterea metodelor și tehnicilor de culegere, analiză și procesare a datelor în medicină</t>
  </si>
  <si>
    <t>Utilizarea în scop creativ şi inovativ a cunoştinţelor de bază în domeniul informatic, electric, electronic şi mecanic din mediul sanitar</t>
  </si>
  <si>
    <t>Capacitatea de a identifica și rezolva probleme specifice de inginerie din domeniul ingineriei medicale</t>
  </si>
  <si>
    <t>Aplicarea, în mod responsabil, a principiilor, normelor şi valorilor eticii profesionale în realizarea sarcinilor profesionale şi identificarea obiectivelor de realizat, a resurselor disponibile, a etapelor de lucru, a duratelor de execuţie, a termenelor de realizare şi a riscurilor aferente</t>
  </si>
  <si>
    <t>Identificarea rolurilor şi responsabilităţilor într-o echipă pluridisciplinară şi aplicarea de tehnici de relaţionare şi muncă eficientă în cadrul echipei</t>
  </si>
  <si>
    <t>Identificarea oportunităţilor de formare continuă şi utilizarea eficientă, pentru propria dezvoltare, a surselor informaţionale şi a resurselor de comunicare şi formare profesională asistată (portaluri Internet, aplicaţii software de specialitate, baze de date, cursuri on-line etc.) atât în limba romana, cât şi într-o limbă de circulaţie internaţională</t>
  </si>
  <si>
    <t>STIMULAREA CREATIVITĂȚII</t>
  </si>
  <si>
    <t>Anexa la Grila 2 pentru programul de studii Echipamente si sisteme medicale (ESM)</t>
  </si>
  <si>
    <t xml:space="preserve">ANALIZĂ MATEMATICĂ  </t>
  </si>
  <si>
    <t>Faculty administering ...</t>
  </si>
  <si>
    <t>FACULTY OF ELECTRICAL ENGINEERING AND COMPUTER SCIENCE</t>
  </si>
  <si>
    <t>Program de studiu: Echipamente și sisteme medicale</t>
  </si>
  <si>
    <t>DC.03.18</t>
  </si>
  <si>
    <t>DF.03.19</t>
  </si>
  <si>
    <t>DC.04.21</t>
  </si>
  <si>
    <t>BAZELE MEDICINEI DENTARE</t>
  </si>
  <si>
    <t>PRACTICĂ PENTRU PROIECTUL DE  DIPLOMĂ (60 ore)</t>
  </si>
  <si>
    <t>ELABORAREA PROIECTULUI  DIPLOMĂ</t>
  </si>
  <si>
    <t>DC.01.07</t>
  </si>
  <si>
    <t>PSIHOLOGIA EDUCAȚIEI</t>
  </si>
  <si>
    <t>PEDAGOGIE I</t>
  </si>
  <si>
    <t>1C   1E</t>
  </si>
  <si>
    <t>2C   1E</t>
  </si>
  <si>
    <t>PEDAGOGIE II</t>
  </si>
  <si>
    <t>DIDACTICA SPECIALITĂȚII</t>
  </si>
  <si>
    <t>2C    1E</t>
  </si>
  <si>
    <t>INSTRUIRE ASISTATĂ DE CALCULATOR</t>
  </si>
  <si>
    <t>MANAGEMENTUL CLASEI DE ELEVI</t>
  </si>
  <si>
    <t>EVALUARE FINALĂ - PORTOFOLIU DIDACTIC</t>
  </si>
  <si>
    <t xml:space="preserve">PRACTICĂ PEDAGOGOCA (în învăţământul preuniversitar) I </t>
  </si>
  <si>
    <t>PRACTICĂ PEDAGOGOCA (în învăţământul preuniversitar) II</t>
  </si>
  <si>
    <t>4C</t>
  </si>
  <si>
    <t>3C   2E</t>
  </si>
  <si>
    <t>DS.06.22</t>
  </si>
  <si>
    <t>DISCIPLINE FACULTATIVE*</t>
  </si>
  <si>
    <t>* Include și discipline pentru formare psihopedagogică.</t>
  </si>
  <si>
    <t>USV.DPPD.NIV.1.DF0101</t>
  </si>
  <si>
    <t>USV.DPPD.NIV.1.DF0202</t>
  </si>
  <si>
    <t>USV.DPPD.NIV.1.DF0303</t>
  </si>
  <si>
    <t>USV.DPPD.NIV.1.DF0404</t>
  </si>
  <si>
    <t>USV.DPPD.NIV.1.DS0505</t>
  </si>
  <si>
    <t>USV.DPPD.NIV.1.DS0506</t>
  </si>
  <si>
    <t>USV.DPPD.NIV.1.DS0607</t>
  </si>
  <si>
    <t>USV.DPPD.NIV.1.DS0608</t>
  </si>
  <si>
    <t>USV.DPPD.NIV.1.DS0609</t>
  </si>
  <si>
    <t>DS.08.11</t>
  </si>
  <si>
    <t>2C</t>
  </si>
  <si>
    <t>METODE NUMERICE</t>
  </si>
  <si>
    <t>DD.01.06</t>
  </si>
  <si>
    <t>DF.02.11</t>
  </si>
  <si>
    <t>ELECTROSECURITATE ȘI COMPATIBILITATE ELECTROMAGNETICĂ ÎN SISTEME MEDICALE</t>
  </si>
  <si>
    <t>ECHIPAMENTE PENTRU DIAGNOSTIC</t>
  </si>
  <si>
    <t>INGINERIA PROTEZĂRII ȘI REABILITĂRII</t>
  </si>
  <si>
    <t>ECHIPAMENTE PENTRU TERAPIE ȘI REABILITARE</t>
  </si>
  <si>
    <t>DS.07.02</t>
  </si>
  <si>
    <t>DF.03.03</t>
  </si>
  <si>
    <t>DD.04.10</t>
  </si>
  <si>
    <t xml:space="preserve">Valabil începând cu anul universitar: 2022-2023, anul I de studii </t>
  </si>
  <si>
    <t>DC.02.08</t>
  </si>
  <si>
    <t>DS.02.09</t>
  </si>
  <si>
    <t>DF.02.10</t>
  </si>
  <si>
    <t>DD.02.14</t>
  </si>
  <si>
    <t>DS.07.15</t>
  </si>
  <si>
    <t>DS.08.17</t>
  </si>
  <si>
    <t>BLOC OPERATOR - PROIECT</t>
  </si>
  <si>
    <t xml:space="preserve">           Rector,                                             Decan,                                 Director departament,               Responsabil program de studii,</t>
  </si>
  <si>
    <t xml:space="preserve">prof.dr.ing. Valentin POPA            prof.dr.ing. L. Dan MILICI                conf.dr.ing. Eugen COCA              s.l.dr.ing. Dragoș Vicoveanu  </t>
  </si>
  <si>
    <t>BLOC OPERATOR - proiect</t>
  </si>
  <si>
    <t>COMPLEMENTE DE MATEMATICĂ</t>
  </si>
  <si>
    <t>Df.01.16</t>
  </si>
  <si>
    <t>La Planul de învăţământ începând cu anul universitar 2022/2023, valabilă începând cu anul I</t>
  </si>
  <si>
    <r>
      <t xml:space="preserve">Misiunea programului de studiu </t>
    </r>
    <r>
      <rPr>
        <i/>
        <sz val="8"/>
        <color indexed="8"/>
        <rFont val="Arial"/>
        <family val="2"/>
      </rPr>
      <t>Echipamente și sisteme medicale</t>
    </r>
    <r>
      <rPr>
        <sz val="8"/>
        <color indexed="8"/>
        <rFont val="Arial"/>
        <family val="2"/>
      </rPr>
      <t xml:space="preserve"> constă în formarea de specialişti de înaltă calificare în domeniul ingineriei aplicate pentru domeniul medical, care să răspundă unui ansamblu de priorităţi orientate către asigurarea unei comunicări adecvate şi exigenţelor propagate către şi de către utilizatorii din laboratoare, cabinete, clinici și spitale.</t>
    </r>
  </si>
  <si>
    <r>
      <t xml:space="preserve">Programul de studii </t>
    </r>
    <r>
      <rPr>
        <i/>
        <sz val="8"/>
        <rFont val="Arial"/>
        <family val="2"/>
      </rPr>
      <t>Echipamnete si sisteme medicale</t>
    </r>
    <r>
      <rPr>
        <sz val="8"/>
        <rFont val="Arial"/>
        <family val="2"/>
      </rPr>
      <t xml:space="preserve"> se diferenţiază de celelalte specializări din domeniul ingineresc şi constă în aceea că îşi asumă responsabilitatea de a asigura servicii calificate pentru personalul medical. Astfel, deşi relaţia contractuală se stabileşte cu angajatorul sau cu clientul, responsabilitatea activităţii prestate nu satisface doar nevoile individuale ale acestuia, ci şi interesul public. Considerentul enunţat alocă profesionistului inginer în domeniul ingineriei aplicate în domeniul medical o mare importanță în societatea cunoașterii bazată pe o dezvoltare durabilă centrată pe nevoile individului.</t>
    </r>
  </si>
  <si>
    <r>
      <t xml:space="preserve">               Competenţe transversale</t>
    </r>
    <r>
      <rPr>
        <b/>
        <vertAlign val="superscript"/>
        <sz val="8"/>
        <color indexed="8"/>
        <rFont val="Arial"/>
        <family val="2"/>
      </rPr>
      <t xml:space="preserve"> </t>
    </r>
  </si>
  <si>
    <t>DD.04.13</t>
  </si>
  <si>
    <t>DS.04.14</t>
  </si>
  <si>
    <t>DD.04.15</t>
  </si>
  <si>
    <t>DC.02.15</t>
  </si>
  <si>
    <t>5E 4C  1P</t>
  </si>
  <si>
    <t>DD.04.16</t>
  </si>
  <si>
    <t>DD.04.17</t>
  </si>
  <si>
    <t>5E   2C</t>
  </si>
  <si>
    <t>5E 2C  1P</t>
  </si>
  <si>
    <t>DD.05.05</t>
  </si>
  <si>
    <t>DS.05.07</t>
  </si>
  <si>
    <t>DD.06.09</t>
  </si>
  <si>
    <t>DD.06.13</t>
  </si>
  <si>
    <t>DD.06.14</t>
  </si>
  <si>
    <t>3E  2C</t>
  </si>
  <si>
    <t>3E 4C</t>
  </si>
  <si>
    <t>4E 4C</t>
  </si>
  <si>
    <t>DS.07.19</t>
  </si>
  <si>
    <t>DC.07.20</t>
  </si>
  <si>
    <t>DS.08.21</t>
  </si>
  <si>
    <t>DS.07.13</t>
  </si>
  <si>
    <t>DS.07.16</t>
  </si>
  <si>
    <t>DS.08.18</t>
  </si>
  <si>
    <t>DS.07.01</t>
  </si>
  <si>
    <t>DC.07.05</t>
  </si>
  <si>
    <t>DS.08.06</t>
  </si>
  <si>
    <t>DS.08.07</t>
  </si>
  <si>
    <t>DS.08.08</t>
  </si>
  <si>
    <t>3E 1C  1P</t>
  </si>
  <si>
    <t>2E   1C</t>
  </si>
  <si>
    <t>4E 4C  1P</t>
  </si>
  <si>
    <t>x</t>
  </si>
  <si>
    <t>COMPLEMENTE DE MATEMATICA</t>
  </si>
</sst>
</file>

<file path=xl/styles.xml><?xml version="1.0" encoding="utf-8"?>
<styleSheet xmlns="http://schemas.openxmlformats.org/spreadsheetml/2006/main">
  <numFmts count="5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00\ &quot;RON&quot;_-;\-* #,##0.00\ &quot;RON&quot;_-;_-* &quot;-&quot;??\ &quot;RON&quot;_-;_-@_-"/>
    <numFmt numFmtId="178" formatCode="_-* #,##0\ _R_O_N_-;\-* #,##0\ _R_O_N_-;_-* &quot;-&quot;\ _R_O_N_-;_-@_-"/>
    <numFmt numFmtId="179" formatCode="_-* #,##0.00\ _R_O_N_-;\-* #,##0.00\ _R_O_N_-;_-* &quot;-&quot;??\ _R_O_N_-;_-@_-"/>
    <numFmt numFmtId="180" formatCode="_-* #,##0\ _l_e_i_-;\-* #,##0\ _l_e_i_-;_-* &quot;-&quot;\ _l_e_i_-;_-@_-"/>
    <numFmt numFmtId="181" formatCode="_-* #,##0.00\ _l_e_i_-;\-* #,##0.00\ _l_e_i_-;_-* &quot;-&quot;??\ _l_e_i_-;_-@_-"/>
    <numFmt numFmtId="182" formatCode="&quot;Z$&quot;#,##0_);\(&quot;Z$&quot;#,##0\)"/>
    <numFmt numFmtId="183" formatCode="&quot;Z$&quot;#,##0_);[Red]\(&quot;Z$&quot;#,##0\)"/>
    <numFmt numFmtId="184" formatCode="&quot;Z$&quot;#,##0.00_);\(&quot;Z$&quot;#,##0.00\)"/>
    <numFmt numFmtId="185" formatCode="&quot;Z$&quot;#,##0.00_);[Red]\(&quot;Z$&quot;#,##0.00\)"/>
    <numFmt numFmtId="186" formatCode="_(&quot;Z$&quot;* #,##0_);_(&quot;Z$&quot;* \(#,##0\);_(&quot;Z$&quot;* &quot;-&quot;_);_(@_)"/>
    <numFmt numFmtId="187" formatCode="_(&quot;Z$&quot;* #,##0.00_);_(&quot;Z$&quot;* \(#,##0.00\);_(&quot;Z$&quot;*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_-* #,##0\ _L_E_I_-;\-* #,##0\ _L_E_I_-;_-* &quot;-&quot;\ _L_E_I_-;_-@_-"/>
    <numFmt numFmtId="195" formatCode="_-* #,##0.00\ _L_E_I_-;\-* #,##0.00\ _L_E_I_-;_-* &quot;-&quot;??\ _L_E_I_-;_-@_-"/>
    <numFmt numFmtId="196" formatCode="0.00;[Red]0.00"/>
    <numFmt numFmtId="197" formatCode="0.000"/>
    <numFmt numFmtId="198" formatCode="0.0000"/>
    <numFmt numFmtId="199" formatCode="0.0"/>
    <numFmt numFmtId="200" formatCode="#,##0_ ;\-#,##0\ "/>
    <numFmt numFmtId="201" formatCode="&quot;Yes&quot;;&quot;Yes&quot;;&quot;No&quot;"/>
    <numFmt numFmtId="202" formatCode="&quot;True&quot;;&quot;True&quot;;&quot;False&quot;"/>
    <numFmt numFmtId="203" formatCode="&quot;On&quot;;&quot;On&quot;;&quot;Off&quot;"/>
    <numFmt numFmtId="204" formatCode="[$€-2]\ #,##0.00_);[Red]\([$€-2]\ #,##0.00\)"/>
    <numFmt numFmtId="205" formatCode="&quot;Da&quot;;&quot;Da&quot;;&quot;Nu&quot;"/>
    <numFmt numFmtId="206" formatCode="&quot;Adevărat&quot;;&quot;Adevărat&quot;;&quot;Fals&quot;"/>
    <numFmt numFmtId="207" formatCode="&quot;Activat&quot;;&quot;Activat&quot;;&quot;Dezactivat&quot;"/>
    <numFmt numFmtId="208" formatCode="[$¥€-2]\ #,##0.00_);[Red]\([$¥€-2]\ #,##0.00\)"/>
  </numFmts>
  <fonts count="95">
    <font>
      <sz val="10"/>
      <name val="Arial"/>
      <family val="0"/>
    </font>
    <font>
      <sz val="8"/>
      <name val="Arial"/>
      <family val="2"/>
    </font>
    <font>
      <sz val="7"/>
      <name val="Arial"/>
      <family val="2"/>
    </font>
    <font>
      <sz val="12"/>
      <name val="Arial"/>
      <family val="2"/>
    </font>
    <font>
      <b/>
      <sz val="14"/>
      <name val="Arial"/>
      <family val="2"/>
    </font>
    <font>
      <b/>
      <sz val="8"/>
      <name val="Arial"/>
      <family val="2"/>
    </font>
    <font>
      <b/>
      <sz val="10"/>
      <name val="Arial"/>
      <family val="2"/>
    </font>
    <font>
      <b/>
      <sz val="9"/>
      <name val="Arial CE"/>
      <family val="2"/>
    </font>
    <font>
      <sz val="10"/>
      <name val="Arial CE"/>
      <family val="2"/>
    </font>
    <font>
      <b/>
      <sz val="12"/>
      <name val="Arial"/>
      <family val="2"/>
    </font>
    <font>
      <sz val="8"/>
      <name val="Arial CE"/>
      <family val="2"/>
    </font>
    <font>
      <sz val="8"/>
      <color indexed="10"/>
      <name val="Arial"/>
      <family val="2"/>
    </font>
    <font>
      <sz val="10"/>
      <color indexed="10"/>
      <name val="Arial"/>
      <family val="2"/>
    </font>
    <font>
      <sz val="10"/>
      <name val="Wingdings"/>
      <family val="0"/>
    </font>
    <font>
      <sz val="9"/>
      <name val="Arial"/>
      <family val="2"/>
    </font>
    <font>
      <b/>
      <sz val="10"/>
      <color indexed="10"/>
      <name val="Arial"/>
      <family val="2"/>
    </font>
    <font>
      <sz val="10"/>
      <color indexed="8"/>
      <name val="Arial"/>
      <family val="2"/>
    </font>
    <font>
      <i/>
      <sz val="10"/>
      <name val="Arial"/>
      <family val="2"/>
    </font>
    <font>
      <b/>
      <sz val="10"/>
      <color indexed="12"/>
      <name val="Arial"/>
      <family val="2"/>
    </font>
    <font>
      <b/>
      <sz val="10"/>
      <color indexed="50"/>
      <name val="Arial"/>
      <family val="2"/>
    </font>
    <font>
      <sz val="10"/>
      <name val="Times New Roman"/>
      <family val="1"/>
    </font>
    <font>
      <sz val="9"/>
      <name val="Segoe UI"/>
      <family val="0"/>
    </font>
    <font>
      <b/>
      <sz val="9"/>
      <name val="Segoe UI"/>
      <family val="0"/>
    </font>
    <font>
      <sz val="8"/>
      <color indexed="8"/>
      <name val="Arial"/>
      <family val="2"/>
    </font>
    <font>
      <sz val="10"/>
      <color indexed="12"/>
      <name val="Arial"/>
      <family val="2"/>
    </font>
    <font>
      <i/>
      <sz val="8"/>
      <color indexed="8"/>
      <name val="Arial"/>
      <family val="2"/>
    </font>
    <font>
      <i/>
      <sz val="8"/>
      <name val="Arial"/>
      <family val="2"/>
    </font>
    <font>
      <b/>
      <vertAlign val="superscript"/>
      <sz val="8"/>
      <color indexed="8"/>
      <name val="Arial"/>
      <family val="2"/>
    </font>
    <font>
      <sz val="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u val="single"/>
      <sz val="10"/>
      <color indexed="12"/>
      <name val="Arial"/>
      <family val="2"/>
    </font>
    <font>
      <u val="single"/>
      <sz val="10"/>
      <color indexed="20"/>
      <name val="Arial"/>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8"/>
      <color indexed="10"/>
      <name val="Arial"/>
      <family val="2"/>
    </font>
    <font>
      <b/>
      <sz val="10"/>
      <color indexed="8"/>
      <name val="Arial"/>
      <family val="2"/>
    </font>
    <font>
      <sz val="8"/>
      <color indexed="10"/>
      <name val="Arial CE"/>
      <family val="2"/>
    </font>
    <font>
      <sz val="10"/>
      <color indexed="30"/>
      <name val="Arial"/>
      <family val="2"/>
    </font>
    <font>
      <sz val="10"/>
      <color indexed="10"/>
      <name val="Times New Roman"/>
      <family val="1"/>
    </font>
    <font>
      <sz val="8"/>
      <color indexed="30"/>
      <name val="Arial"/>
      <family val="2"/>
    </font>
    <font>
      <sz val="8"/>
      <color indexed="8"/>
      <name val="Arial CE"/>
      <family val="2"/>
    </font>
    <font>
      <b/>
      <sz val="8"/>
      <color indexed="8"/>
      <name val="Arial"/>
      <family val="2"/>
    </font>
    <font>
      <sz val="8"/>
      <color indexed="17"/>
      <name val="Arial"/>
      <family val="2"/>
    </font>
    <font>
      <b/>
      <sz val="8"/>
      <color indexed="9"/>
      <name val="Arial"/>
      <family val="2"/>
    </font>
    <font>
      <sz val="8"/>
      <color indexed="4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0"/>
      <color theme="10"/>
      <name val="Arial"/>
      <family val="2"/>
    </font>
    <font>
      <u val="single"/>
      <sz val="10"/>
      <color theme="11"/>
      <name val="Arial"/>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rgb="FFFF0000"/>
      <name val="Arial"/>
      <family val="2"/>
    </font>
    <font>
      <sz val="10"/>
      <color rgb="FFFF0000"/>
      <name val="Arial"/>
      <family val="2"/>
    </font>
    <font>
      <sz val="8"/>
      <color rgb="FFFF0000"/>
      <name val="Arial"/>
      <family val="2"/>
    </font>
    <font>
      <b/>
      <sz val="10"/>
      <color rgb="FF000000"/>
      <name val="Arial"/>
      <family val="2"/>
    </font>
    <font>
      <sz val="8"/>
      <color rgb="FFFF0000"/>
      <name val="Arial CE"/>
      <family val="2"/>
    </font>
    <font>
      <sz val="8"/>
      <color theme="1"/>
      <name val="Arial"/>
      <family val="2"/>
    </font>
    <font>
      <sz val="10"/>
      <color theme="1"/>
      <name val="Arial"/>
      <family val="2"/>
    </font>
    <font>
      <sz val="10"/>
      <color rgb="FF0070C0"/>
      <name val="Arial"/>
      <family val="2"/>
    </font>
    <font>
      <sz val="10"/>
      <color rgb="FFFF0000"/>
      <name val="Times New Roman"/>
      <family val="1"/>
    </font>
    <font>
      <sz val="8"/>
      <color rgb="FF0070C0"/>
      <name val="Arial"/>
      <family val="2"/>
    </font>
    <font>
      <sz val="8"/>
      <color theme="1"/>
      <name val="Arial CE"/>
      <family val="2"/>
    </font>
    <font>
      <sz val="8"/>
      <color rgb="FF000000"/>
      <name val="Arial"/>
      <family val="2"/>
    </font>
    <font>
      <sz val="8"/>
      <color rgb="FF00B050"/>
      <name val="Arial"/>
      <family val="2"/>
    </font>
    <font>
      <b/>
      <sz val="8"/>
      <color rgb="FF000000"/>
      <name val="Arial"/>
      <family val="2"/>
    </font>
    <font>
      <sz val="8"/>
      <color theme="3" tint="0.39998000860214233"/>
      <name val="Arial"/>
      <family val="2"/>
    </font>
    <font>
      <b/>
      <sz val="8"/>
      <color theme="1"/>
      <name val="Arial"/>
      <family val="2"/>
    </font>
    <font>
      <b/>
      <sz val="8"/>
      <color rgb="FFFFFFFF"/>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bgColor indexed="64"/>
      </patternFill>
    </fill>
    <fill>
      <patternFill patternType="solid">
        <fgColor indexed="42"/>
        <bgColor indexed="64"/>
      </patternFill>
    </fill>
    <fill>
      <patternFill patternType="solid">
        <fgColor rgb="FF2F92D3"/>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style="medium"/>
      <bottom style="thin"/>
    </border>
    <border>
      <left style="medium"/>
      <right>
        <color indexed="63"/>
      </right>
      <top style="thin"/>
      <bottom style="thin"/>
    </border>
    <border>
      <left style="medium"/>
      <right>
        <color indexed="63"/>
      </right>
      <top>
        <color indexed="63"/>
      </top>
      <bottom style="thin"/>
    </border>
    <border>
      <left style="medium"/>
      <right style="medium"/>
      <top style="thin"/>
      <bottom style="thin"/>
    </border>
    <border>
      <left style="medium"/>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color indexed="63"/>
      </top>
      <bottom>
        <color indexed="63"/>
      </bottom>
    </border>
    <border>
      <left style="medium"/>
      <right>
        <color indexed="63"/>
      </right>
      <top style="thin"/>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medium"/>
      <top>
        <color indexed="63"/>
      </top>
      <bottom>
        <color indexed="63"/>
      </bottom>
    </border>
    <border>
      <left style="thin"/>
      <right style="thin"/>
      <top style="medium"/>
      <bottom style="thin"/>
    </border>
    <border>
      <left style="thin"/>
      <right>
        <color indexed="63"/>
      </right>
      <top style="medium"/>
      <bottom style="thin"/>
    </border>
    <border>
      <left>
        <color indexed="63"/>
      </left>
      <right style="thin"/>
      <top style="thin"/>
      <bottom style="thin"/>
    </border>
    <border>
      <left>
        <color indexed="63"/>
      </left>
      <right style="thin"/>
      <top>
        <color indexed="63"/>
      </top>
      <bottom style="thin"/>
    </border>
    <border>
      <left>
        <color indexed="63"/>
      </left>
      <right style="medium"/>
      <top>
        <color indexed="63"/>
      </top>
      <bottom style="thin"/>
    </border>
    <border>
      <left style="medium"/>
      <right style="medium"/>
      <top style="thin"/>
      <bottom style="medium"/>
    </border>
    <border>
      <left>
        <color indexed="63"/>
      </left>
      <right style="medium"/>
      <top style="thin"/>
      <bottom style="thin"/>
    </border>
    <border>
      <left style="medium"/>
      <right style="medium"/>
      <top>
        <color indexed="63"/>
      </top>
      <bottom style="thin"/>
    </border>
    <border>
      <left>
        <color indexed="63"/>
      </left>
      <right style="thin"/>
      <top style="thin"/>
      <bottom>
        <color indexed="63"/>
      </botto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style="thin"/>
      <top style="medium"/>
      <bottom style="thin"/>
    </border>
    <border>
      <left style="thin"/>
      <right style="medium"/>
      <top style="medium"/>
      <bottom style="thin"/>
    </border>
    <border>
      <left>
        <color indexed="63"/>
      </left>
      <right style="thin"/>
      <top style="thin"/>
      <bottom style="medium"/>
    </border>
    <border>
      <left>
        <color indexed="63"/>
      </left>
      <right>
        <color indexed="63"/>
      </right>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color indexed="63"/>
      </top>
      <bottom>
        <color indexed="63"/>
      </bottom>
    </border>
    <border>
      <left style="medium"/>
      <right style="thin"/>
      <top style="medium"/>
      <bottom style="thin"/>
    </border>
    <border>
      <left>
        <color indexed="63"/>
      </left>
      <right style="thin"/>
      <top>
        <color indexed="63"/>
      </top>
      <bottom>
        <color indexed="63"/>
      </bottom>
    </border>
    <border>
      <left style="medium"/>
      <right style="medium"/>
      <top style="thin"/>
      <bottom>
        <color indexed="63"/>
      </bottom>
    </border>
    <border>
      <left>
        <color indexed="63"/>
      </left>
      <right style="medium"/>
      <top>
        <color indexed="63"/>
      </top>
      <bottom style="medium"/>
    </border>
    <border>
      <left>
        <color indexed="63"/>
      </left>
      <right style="medium"/>
      <top style="thin"/>
      <bottom style="medium"/>
    </border>
    <border>
      <left>
        <color indexed="63"/>
      </left>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medium"/>
      <right style="thin"/>
      <top>
        <color indexed="63"/>
      </top>
      <bottom>
        <color indexed="63"/>
      </bottom>
    </border>
    <border>
      <left style="medium"/>
      <right style="thin"/>
      <top style="thin"/>
      <bottom style="medium"/>
    </border>
    <border>
      <left style="medium"/>
      <right>
        <color indexed="63"/>
      </right>
      <top style="thin"/>
      <bottom>
        <color indexed="63"/>
      </bottom>
    </border>
    <border>
      <left>
        <color indexed="63"/>
      </left>
      <right>
        <color indexed="63"/>
      </right>
      <top>
        <color indexed="63"/>
      </top>
      <bottom style="thin"/>
    </border>
    <border>
      <left style="thin"/>
      <right style="medium"/>
      <top>
        <color indexed="63"/>
      </top>
      <bottom>
        <color indexed="63"/>
      </bottom>
    </border>
    <border>
      <left style="thin"/>
      <right>
        <color indexed="63"/>
      </right>
      <top style="thin"/>
      <bottom style="medium"/>
    </border>
    <border>
      <left>
        <color indexed="63"/>
      </left>
      <right>
        <color indexed="63"/>
      </right>
      <top style="medium"/>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style="thin"/>
      <right>
        <color indexed="63"/>
      </right>
      <top style="thin"/>
      <bottom>
        <color indexed="63"/>
      </bottom>
    </border>
    <border>
      <left style="thin"/>
      <right style="thin"/>
      <top style="medium"/>
      <bottom>
        <color indexed="63"/>
      </bottom>
    </border>
    <border>
      <left style="thin"/>
      <right style="thin"/>
      <top>
        <color indexed="63"/>
      </top>
      <bottom style="medium"/>
    </border>
    <border>
      <left>
        <color indexed="63"/>
      </left>
      <right>
        <color indexed="63"/>
      </right>
      <top style="thin"/>
      <bottom style="medium"/>
    </border>
    <border>
      <left style="medium"/>
      <right style="thin"/>
      <top>
        <color indexed="63"/>
      </top>
      <bottom style="medium"/>
    </border>
    <border>
      <left>
        <color indexed="63"/>
      </left>
      <right style="medium"/>
      <top style="medium"/>
      <bottom style="thin"/>
    </border>
    <border>
      <left style="thin"/>
      <right style="medium"/>
      <top>
        <color indexed="63"/>
      </top>
      <bottom style="medium"/>
    </border>
    <border>
      <left style="thin"/>
      <right style="medium"/>
      <top style="medium"/>
      <bottom>
        <color indexed="63"/>
      </bottom>
    </border>
    <border>
      <left style="medium"/>
      <right>
        <color indexed="63"/>
      </right>
      <top>
        <color indexed="63"/>
      </top>
      <bottom style="medium"/>
    </border>
    <border>
      <left style="medium"/>
      <right style="thin"/>
      <top style="medium"/>
      <bottom>
        <color indexed="63"/>
      </bottom>
    </border>
    <border>
      <left>
        <color indexed="63"/>
      </left>
      <right style="thin"/>
      <top style="medium"/>
      <bottom>
        <color indexed="63"/>
      </bottom>
    </border>
    <border>
      <left>
        <color indexed="63"/>
      </left>
      <right style="thin"/>
      <top style="medium"/>
      <bottom style="medium"/>
    </border>
    <border>
      <left style="thin"/>
      <right>
        <color indexed="63"/>
      </right>
      <top style="medium"/>
      <bottom style="mediu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style="double"/>
      <bottom>
        <color indexed="63"/>
      </bottom>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0" borderId="2" applyNumberFormat="0" applyFill="0" applyAlignment="0" applyProtection="0"/>
    <xf numFmtId="0" fontId="64" fillId="28" borderId="0" applyNumberFormat="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7" borderId="3" applyNumberFormat="0" applyAlignment="0" applyProtection="0"/>
    <xf numFmtId="0" fontId="68"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xf numFmtId="195" fontId="0" fillId="0" borderId="0" applyFont="0" applyFill="0" applyBorder="0" applyAlignment="0" applyProtection="0"/>
    <xf numFmtId="194" fontId="0" fillId="0" borderId="0" applyFont="0" applyFill="0" applyBorder="0" applyAlignment="0" applyProtection="0"/>
  </cellStyleXfs>
  <cellXfs count="693">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0" fillId="0" borderId="0" xfId="0" applyAlignment="1">
      <alignment horizontal="center"/>
    </xf>
    <xf numFmtId="0" fontId="1" fillId="0" borderId="0" xfId="0" applyFont="1" applyBorder="1" applyAlignment="1">
      <alignment horizontal="center" vertical="center"/>
    </xf>
    <xf numFmtId="0" fontId="1" fillId="0" borderId="0" xfId="0" applyFont="1" applyBorder="1" applyAlignment="1">
      <alignment horizontal="center"/>
    </xf>
    <xf numFmtId="0" fontId="1" fillId="0" borderId="0" xfId="0" applyFont="1" applyBorder="1" applyAlignment="1">
      <alignment horizontal="left" vertical="center"/>
    </xf>
    <xf numFmtId="0" fontId="5" fillId="0" borderId="0" xfId="0" applyFont="1" applyAlignment="1">
      <alignment horizontal="center"/>
    </xf>
    <xf numFmtId="0" fontId="1" fillId="0" borderId="10" xfId="0" applyFont="1" applyBorder="1" applyAlignment="1">
      <alignment horizontal="center"/>
    </xf>
    <xf numFmtId="0" fontId="6" fillId="0" borderId="0" xfId="0" applyFont="1" applyAlignment="1">
      <alignment horizontal="centerContinuous"/>
    </xf>
    <xf numFmtId="0" fontId="1" fillId="0" borderId="0" xfId="0" applyFont="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8" fillId="0" borderId="0" xfId="0" applyFont="1" applyAlignment="1">
      <alignment/>
    </xf>
    <xf numFmtId="0" fontId="5" fillId="0" borderId="0" xfId="0" applyFont="1" applyBorder="1" applyAlignment="1">
      <alignment horizontal="center" vertical="center"/>
    </xf>
    <xf numFmtId="0" fontId="0" fillId="0" borderId="0" xfId="0" applyBorder="1" applyAlignment="1">
      <alignment/>
    </xf>
    <xf numFmtId="0" fontId="5" fillId="0" borderId="0" xfId="0" applyFont="1" applyAlignment="1">
      <alignment/>
    </xf>
    <xf numFmtId="0" fontId="10" fillId="0" borderId="0" xfId="0" applyFont="1" applyAlignment="1">
      <alignment/>
    </xf>
    <xf numFmtId="0" fontId="6" fillId="0" borderId="0" xfId="0" applyFont="1" applyBorder="1" applyAlignment="1">
      <alignment horizontal="center"/>
    </xf>
    <xf numFmtId="0" fontId="6" fillId="0" borderId="0" xfId="0" applyFont="1" applyAlignment="1">
      <alignment horizontal="left"/>
    </xf>
    <xf numFmtId="0" fontId="0" fillId="0" borderId="0" xfId="0" applyFont="1" applyFill="1" applyAlignment="1">
      <alignment/>
    </xf>
    <xf numFmtId="0" fontId="1" fillId="0" borderId="13" xfId="0" applyFont="1" applyFill="1" applyBorder="1" applyAlignment="1">
      <alignment horizontal="center"/>
    </xf>
    <xf numFmtId="0" fontId="0" fillId="0" borderId="0" xfId="0" applyFill="1" applyAlignment="1">
      <alignment/>
    </xf>
    <xf numFmtId="0" fontId="5" fillId="0" borderId="0" xfId="0" applyFont="1" applyBorder="1" applyAlignment="1">
      <alignment horizontal="center"/>
    </xf>
    <xf numFmtId="2" fontId="5" fillId="0" borderId="0" xfId="0" applyNumberFormat="1" applyFont="1" applyBorder="1" applyAlignment="1">
      <alignment horizontal="center"/>
    </xf>
    <xf numFmtId="0" fontId="1" fillId="0" borderId="14" xfId="0" applyFont="1" applyFill="1" applyBorder="1" applyAlignment="1">
      <alignment horizontal="center" vertical="center" wrapText="1"/>
    </xf>
    <xf numFmtId="0" fontId="1" fillId="0" borderId="0" xfId="0" applyFont="1" applyFill="1" applyAlignment="1">
      <alignment/>
    </xf>
    <xf numFmtId="0" fontId="1" fillId="0" borderId="15"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0" fontId="12" fillId="0" borderId="0" xfId="0" applyFont="1" applyAlignment="1">
      <alignment/>
    </xf>
    <xf numFmtId="0" fontId="0" fillId="0" borderId="0" xfId="0" applyFont="1" applyAlignment="1">
      <alignment/>
    </xf>
    <xf numFmtId="0" fontId="6" fillId="0" borderId="0" xfId="0" applyFont="1" applyBorder="1" applyAlignment="1">
      <alignment horizontal="left"/>
    </xf>
    <xf numFmtId="0" fontId="0" fillId="0" borderId="0" xfId="0" applyBorder="1" applyAlignment="1">
      <alignment horizontal="left"/>
    </xf>
    <xf numFmtId="0" fontId="1" fillId="0" borderId="18" xfId="0" applyFont="1" applyFill="1" applyBorder="1" applyAlignment="1">
      <alignment horizontal="center"/>
    </xf>
    <xf numFmtId="0" fontId="1" fillId="0" borderId="19" xfId="0" applyFont="1" applyFill="1" applyBorder="1" applyAlignment="1">
      <alignment horizontal="center"/>
    </xf>
    <xf numFmtId="0" fontId="1" fillId="0" borderId="20" xfId="0" applyFont="1" applyFill="1" applyBorder="1" applyAlignment="1">
      <alignment horizontal="center"/>
    </xf>
    <xf numFmtId="0" fontId="1" fillId="0" borderId="21" xfId="0" applyFont="1" applyBorder="1" applyAlignment="1">
      <alignment horizontal="center"/>
    </xf>
    <xf numFmtId="0" fontId="8" fillId="0" borderId="0" xfId="0" applyFont="1" applyAlignment="1">
      <alignment horizontal="center"/>
    </xf>
    <xf numFmtId="0" fontId="13" fillId="0" borderId="0" xfId="0" applyFont="1" applyAlignment="1">
      <alignment/>
    </xf>
    <xf numFmtId="2" fontId="1" fillId="0" borderId="0" xfId="0" applyNumberFormat="1" applyFont="1" applyBorder="1" applyAlignment="1">
      <alignment horizontal="center" vertical="center"/>
    </xf>
    <xf numFmtId="0" fontId="11" fillId="0" borderId="12" xfId="0" applyFont="1" applyBorder="1" applyAlignment="1">
      <alignment horizontal="center"/>
    </xf>
    <xf numFmtId="0" fontId="1" fillId="0" borderId="22" xfId="0" applyFont="1" applyBorder="1" applyAlignment="1">
      <alignment horizontal="center"/>
    </xf>
    <xf numFmtId="0" fontId="1" fillId="0" borderId="0" xfId="0" applyFont="1" applyBorder="1" applyAlignment="1">
      <alignment horizontal="left"/>
    </xf>
    <xf numFmtId="1" fontId="11" fillId="0" borderId="0" xfId="0" applyNumberFormat="1" applyFont="1" applyBorder="1" applyAlignment="1">
      <alignment horizontal="center" vertical="center"/>
    </xf>
    <xf numFmtId="1" fontId="1" fillId="0" borderId="0" xfId="0" applyNumberFormat="1" applyFont="1" applyBorder="1" applyAlignment="1">
      <alignment horizontal="center" vertical="center"/>
    </xf>
    <xf numFmtId="0" fontId="1" fillId="0" borderId="23" xfId="0" applyFont="1" applyBorder="1" applyAlignment="1">
      <alignment horizontal="center"/>
    </xf>
    <xf numFmtId="0" fontId="1" fillId="0" borderId="24" xfId="0" applyFont="1" applyBorder="1" applyAlignment="1">
      <alignment horizontal="center"/>
    </xf>
    <xf numFmtId="0" fontId="1" fillId="0" borderId="24" xfId="0" applyFont="1" applyBorder="1" applyAlignment="1">
      <alignment/>
    </xf>
    <xf numFmtId="1" fontId="1" fillId="0" borderId="0" xfId="0" applyNumberFormat="1" applyFont="1" applyAlignment="1">
      <alignment/>
    </xf>
    <xf numFmtId="2" fontId="1" fillId="0" borderId="0" xfId="0" applyNumberFormat="1" applyFont="1" applyAlignment="1">
      <alignment/>
    </xf>
    <xf numFmtId="0" fontId="5" fillId="0" borderId="25" xfId="0" applyFont="1" applyBorder="1" applyAlignment="1">
      <alignment horizontal="center"/>
    </xf>
    <xf numFmtId="0" fontId="5" fillId="0" borderId="26" xfId="0" applyFont="1" applyBorder="1" applyAlignment="1">
      <alignment horizontal="center"/>
    </xf>
    <xf numFmtId="0" fontId="1" fillId="0" borderId="27" xfId="0" applyFont="1" applyFill="1" applyBorder="1" applyAlignment="1">
      <alignment horizontal="center"/>
    </xf>
    <xf numFmtId="0" fontId="1" fillId="0" borderId="28" xfId="0" applyFont="1" applyFill="1" applyBorder="1" applyAlignment="1">
      <alignment horizontal="center"/>
    </xf>
    <xf numFmtId="0" fontId="1" fillId="0" borderId="29" xfId="0" applyFont="1" applyFill="1" applyBorder="1" applyAlignment="1">
      <alignment horizontal="center"/>
    </xf>
    <xf numFmtId="1" fontId="1" fillId="0" borderId="28" xfId="0" applyNumberFormat="1" applyFont="1" applyFill="1" applyBorder="1" applyAlignment="1">
      <alignment horizontal="center"/>
    </xf>
    <xf numFmtId="0" fontId="1" fillId="0" borderId="30" xfId="0" applyFont="1" applyFill="1" applyBorder="1" applyAlignment="1">
      <alignment horizontal="center"/>
    </xf>
    <xf numFmtId="0" fontId="1" fillId="0" borderId="10" xfId="0" applyFont="1" applyFill="1" applyBorder="1" applyAlignment="1">
      <alignment horizontal="center" vertical="center"/>
    </xf>
    <xf numFmtId="0" fontId="1" fillId="0" borderId="31" xfId="0" applyFont="1" applyFill="1" applyBorder="1" applyAlignment="1">
      <alignment horizontal="center" vertical="center"/>
    </xf>
    <xf numFmtId="1" fontId="1" fillId="0" borderId="10" xfId="0" applyNumberFormat="1" applyFont="1" applyFill="1" applyBorder="1" applyAlignment="1">
      <alignment horizontal="center" vertical="center"/>
    </xf>
    <xf numFmtId="1" fontId="1" fillId="0" borderId="32" xfId="0" applyNumberFormat="1" applyFont="1" applyFill="1" applyBorder="1" applyAlignment="1">
      <alignment horizontal="center" vertical="center"/>
    </xf>
    <xf numFmtId="1" fontId="1" fillId="0" borderId="31" xfId="0" applyNumberFormat="1" applyFont="1" applyFill="1" applyBorder="1" applyAlignment="1">
      <alignment horizontal="center" vertical="center"/>
    </xf>
    <xf numFmtId="1" fontId="1" fillId="0" borderId="19" xfId="0" applyNumberFormat="1" applyFont="1" applyFill="1" applyBorder="1" applyAlignment="1">
      <alignment horizontal="center" vertical="center"/>
    </xf>
    <xf numFmtId="0" fontId="1" fillId="0" borderId="19" xfId="0" applyFont="1" applyFill="1" applyBorder="1" applyAlignment="1">
      <alignment horizontal="center" vertical="center"/>
    </xf>
    <xf numFmtId="0" fontId="7" fillId="0" borderId="0" xfId="0" applyFont="1" applyAlignment="1">
      <alignment horizontal="left"/>
    </xf>
    <xf numFmtId="0" fontId="1" fillId="0" borderId="27"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4" fillId="0" borderId="0" xfId="0" applyFont="1" applyAlignment="1">
      <alignment/>
    </xf>
    <xf numFmtId="0" fontId="1" fillId="0" borderId="0" xfId="0" applyFont="1" applyAlignment="1">
      <alignment/>
    </xf>
    <xf numFmtId="0" fontId="15" fillId="0" borderId="0" xfId="0" applyFont="1" applyAlignment="1">
      <alignment horizontal="left"/>
    </xf>
    <xf numFmtId="0" fontId="7" fillId="0" borderId="0" xfId="0" applyFont="1" applyAlignment="1">
      <alignment vertical="center"/>
    </xf>
    <xf numFmtId="0" fontId="12" fillId="0" borderId="0" xfId="0" applyFont="1" applyAlignment="1">
      <alignment/>
    </xf>
    <xf numFmtId="0" fontId="0" fillId="0" borderId="0" xfId="0" applyAlignment="1">
      <alignment horizontal="left"/>
    </xf>
    <xf numFmtId="0" fontId="10" fillId="0" borderId="0" xfId="0" applyFont="1" applyAlignment="1">
      <alignment horizontal="left"/>
    </xf>
    <xf numFmtId="0" fontId="10" fillId="0" borderId="0" xfId="0" applyFont="1" applyAlignment="1">
      <alignment horizontal="center"/>
    </xf>
    <xf numFmtId="0" fontId="1" fillId="0" borderId="0" xfId="0" applyFont="1" applyAlignment="1">
      <alignment horizontal="left"/>
    </xf>
    <xf numFmtId="0" fontId="10" fillId="0" borderId="0" xfId="0" applyFont="1" applyAlignment="1">
      <alignment/>
    </xf>
    <xf numFmtId="0" fontId="1" fillId="0" borderId="33" xfId="0" applyFont="1" applyFill="1" applyBorder="1" applyAlignment="1">
      <alignment horizontal="center"/>
    </xf>
    <xf numFmtId="0" fontId="1" fillId="0" borderId="29"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78" fillId="0" borderId="0" xfId="0" applyFont="1" applyAlignment="1">
      <alignment/>
    </xf>
    <xf numFmtId="0" fontId="5" fillId="0" borderId="0" xfId="0" applyFont="1" applyAlignment="1">
      <alignment/>
    </xf>
    <xf numFmtId="0" fontId="79" fillId="0" borderId="0" xfId="0" applyFont="1" applyAlignment="1">
      <alignment/>
    </xf>
    <xf numFmtId="0" fontId="80" fillId="0" borderId="0" xfId="0" applyFont="1" applyAlignment="1">
      <alignment/>
    </xf>
    <xf numFmtId="0" fontId="1" fillId="0" borderId="36" xfId="0" applyFont="1" applyFill="1" applyBorder="1" applyAlignment="1">
      <alignment horizontal="center"/>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37" xfId="0" applyFont="1" applyFill="1" applyBorder="1" applyAlignment="1">
      <alignment horizontal="center" vertical="center"/>
    </xf>
    <xf numFmtId="0" fontId="0" fillId="0" borderId="0" xfId="0" applyFont="1" applyAlignment="1">
      <alignment horizontal="right" vertical="center"/>
    </xf>
    <xf numFmtId="0" fontId="0" fillId="0" borderId="0" xfId="0" applyAlignment="1">
      <alignment/>
    </xf>
    <xf numFmtId="0" fontId="81" fillId="33" borderId="0" xfId="0" applyFont="1" applyFill="1" applyAlignment="1">
      <alignment vertical="center"/>
    </xf>
    <xf numFmtId="0" fontId="0" fillId="0" borderId="0" xfId="0" applyFont="1" applyAlignment="1">
      <alignment/>
    </xf>
    <xf numFmtId="199" fontId="80" fillId="0" borderId="0" xfId="0" applyNumberFormat="1" applyFont="1" applyAlignment="1">
      <alignment/>
    </xf>
    <xf numFmtId="199" fontId="78" fillId="0" borderId="0" xfId="0" applyNumberFormat="1" applyFont="1" applyAlignment="1">
      <alignment/>
    </xf>
    <xf numFmtId="199" fontId="5" fillId="0" borderId="0" xfId="0" applyNumberFormat="1" applyFont="1" applyAlignment="1">
      <alignment/>
    </xf>
    <xf numFmtId="0" fontId="1" fillId="0" borderId="0" xfId="0" applyFont="1" applyAlignment="1">
      <alignment horizontal="right" vertical="top"/>
    </xf>
    <xf numFmtId="0" fontId="1" fillId="0" borderId="0" xfId="0" applyFont="1" applyFill="1" applyBorder="1" applyAlignment="1">
      <alignment vertical="center"/>
    </xf>
    <xf numFmtId="0" fontId="1" fillId="0" borderId="13" xfId="0" applyFont="1" applyFill="1" applyBorder="1" applyAlignment="1">
      <alignment horizontal="center" vertical="center"/>
    </xf>
    <xf numFmtId="0" fontId="1" fillId="0" borderId="38" xfId="0" applyFont="1" applyFill="1" applyBorder="1" applyAlignment="1">
      <alignment horizontal="center" vertical="center"/>
    </xf>
    <xf numFmtId="0" fontId="6" fillId="0" borderId="0" xfId="0" applyFont="1" applyAlignment="1">
      <alignment/>
    </xf>
    <xf numFmtId="0" fontId="82" fillId="0" borderId="0" xfId="0" applyFont="1" applyAlignment="1">
      <alignment/>
    </xf>
    <xf numFmtId="0" fontId="80" fillId="0" borderId="28" xfId="0" applyFont="1" applyFill="1" applyBorder="1" applyAlignment="1">
      <alignment horizontal="center"/>
    </xf>
    <xf numFmtId="0" fontId="80" fillId="0" borderId="16" xfId="0" applyFont="1" applyFill="1" applyBorder="1" applyAlignment="1">
      <alignment horizontal="center"/>
    </xf>
    <xf numFmtId="0" fontId="80" fillId="0" borderId="37" xfId="0" applyFont="1" applyFill="1" applyBorder="1" applyAlignment="1">
      <alignment horizontal="center"/>
    </xf>
    <xf numFmtId="0" fontId="80" fillId="0" borderId="30" xfId="0" applyFont="1" applyFill="1" applyBorder="1" applyAlignment="1">
      <alignment horizontal="center"/>
    </xf>
    <xf numFmtId="0" fontId="80" fillId="0" borderId="39" xfId="0" applyFont="1" applyFill="1" applyBorder="1" applyAlignment="1">
      <alignment horizontal="center"/>
    </xf>
    <xf numFmtId="0" fontId="83" fillId="0" borderId="22" xfId="0" applyFont="1" applyFill="1" applyBorder="1" applyAlignment="1">
      <alignment horizontal="center" vertical="center"/>
    </xf>
    <xf numFmtId="0" fontId="83" fillId="0" borderId="40" xfId="0" applyFont="1" applyFill="1" applyBorder="1" applyAlignment="1">
      <alignment horizontal="center" vertical="center"/>
    </xf>
    <xf numFmtId="0" fontId="83" fillId="0" borderId="41" xfId="0" applyFont="1" applyFill="1" applyBorder="1" applyAlignment="1">
      <alignment horizontal="center" vertical="center"/>
    </xf>
    <xf numFmtId="1" fontId="83" fillId="0" borderId="19" xfId="0" applyNumberFormat="1" applyFont="1" applyFill="1" applyBorder="1" applyAlignment="1">
      <alignment horizontal="center" vertical="center"/>
    </xf>
    <xf numFmtId="0" fontId="83" fillId="0" borderId="19" xfId="0" applyFont="1" applyFill="1" applyBorder="1" applyAlignment="1">
      <alignment horizontal="center" vertical="center"/>
    </xf>
    <xf numFmtId="0" fontId="83" fillId="0" borderId="29" xfId="0" applyFont="1" applyFill="1" applyBorder="1" applyAlignment="1">
      <alignment horizontal="center" vertical="center"/>
    </xf>
    <xf numFmtId="1" fontId="83" fillId="0" borderId="33" xfId="0" applyNumberFormat="1" applyFont="1" applyFill="1" applyBorder="1" applyAlignment="1">
      <alignment horizontal="center"/>
    </xf>
    <xf numFmtId="1" fontId="83" fillId="0" borderId="19" xfId="0" applyNumberFormat="1" applyFont="1" applyFill="1" applyBorder="1" applyAlignment="1">
      <alignment horizontal="center"/>
    </xf>
    <xf numFmtId="0" fontId="83" fillId="0" borderId="19" xfId="0" applyFont="1" applyFill="1" applyBorder="1" applyAlignment="1">
      <alignment horizontal="center"/>
    </xf>
    <xf numFmtId="0" fontId="83" fillId="0" borderId="29" xfId="0" applyFont="1" applyFill="1" applyBorder="1" applyAlignment="1">
      <alignment horizontal="center"/>
    </xf>
    <xf numFmtId="0" fontId="83" fillId="0" borderId="18" xfId="0" applyFont="1" applyFill="1" applyBorder="1" applyAlignment="1">
      <alignment horizontal="center"/>
    </xf>
    <xf numFmtId="0" fontId="83" fillId="0" borderId="28" xfId="0" applyFont="1" applyFill="1" applyBorder="1" applyAlignment="1">
      <alignment horizontal="center"/>
    </xf>
    <xf numFmtId="0" fontId="83" fillId="0" borderId="13" xfId="0" applyFont="1" applyBorder="1" applyAlignment="1">
      <alignment/>
    </xf>
    <xf numFmtId="1" fontId="83" fillId="0" borderId="13" xfId="0" applyNumberFormat="1" applyFont="1" applyBorder="1" applyAlignment="1">
      <alignment vertical="center"/>
    </xf>
    <xf numFmtId="0" fontId="83" fillId="0" borderId="0" xfId="0" applyFont="1" applyBorder="1" applyAlignment="1">
      <alignment horizontal="center"/>
    </xf>
    <xf numFmtId="0" fontId="83" fillId="0" borderId="20" xfId="0" applyFont="1" applyFill="1" applyBorder="1" applyAlignment="1">
      <alignment horizontal="center"/>
    </xf>
    <xf numFmtId="1" fontId="83" fillId="0" borderId="28" xfId="0" applyNumberFormat="1" applyFont="1" applyFill="1" applyBorder="1" applyAlignment="1">
      <alignment horizontal="center"/>
    </xf>
    <xf numFmtId="0" fontId="84" fillId="0" borderId="0" xfId="0" applyFont="1" applyAlignment="1">
      <alignment/>
    </xf>
    <xf numFmtId="0" fontId="82" fillId="0" borderId="0" xfId="0" applyFont="1" applyAlignment="1">
      <alignment horizontal="center"/>
    </xf>
    <xf numFmtId="0" fontId="82" fillId="0" borderId="0" xfId="0" applyFont="1" applyAlignment="1">
      <alignment/>
    </xf>
    <xf numFmtId="0" fontId="78" fillId="0" borderId="0" xfId="0" applyFont="1" applyAlignment="1">
      <alignment horizontal="center"/>
    </xf>
    <xf numFmtId="0" fontId="79" fillId="0" borderId="0" xfId="0" applyFont="1" applyFill="1" applyAlignment="1">
      <alignment/>
    </xf>
    <xf numFmtId="0" fontId="83" fillId="0" borderId="42" xfId="0" applyFont="1" applyFill="1" applyBorder="1" applyAlignment="1">
      <alignment horizontal="center"/>
    </xf>
    <xf numFmtId="0" fontId="83" fillId="0" borderId="19" xfId="0" applyFont="1" applyFill="1" applyBorder="1" applyAlignment="1">
      <alignment/>
    </xf>
    <xf numFmtId="1" fontId="83" fillId="0" borderId="15" xfId="0" applyNumberFormat="1" applyFont="1" applyFill="1" applyBorder="1" applyAlignment="1">
      <alignment horizontal="center"/>
    </xf>
    <xf numFmtId="1" fontId="83" fillId="0" borderId="16" xfId="0" applyNumberFormat="1" applyFont="1" applyFill="1" applyBorder="1" applyAlignment="1">
      <alignment horizontal="center"/>
    </xf>
    <xf numFmtId="0" fontId="83" fillId="0" borderId="16" xfId="0" applyFont="1" applyFill="1" applyBorder="1" applyAlignment="1">
      <alignment horizontal="center"/>
    </xf>
    <xf numFmtId="1" fontId="83" fillId="0" borderId="34" xfId="0" applyNumberFormat="1" applyFont="1" applyFill="1" applyBorder="1" applyAlignment="1">
      <alignment horizontal="center"/>
    </xf>
    <xf numFmtId="0" fontId="83" fillId="0" borderId="11" xfId="0" applyFont="1" applyFill="1" applyBorder="1" applyAlignment="1">
      <alignment horizontal="center"/>
    </xf>
    <xf numFmtId="1" fontId="83" fillId="0" borderId="11" xfId="0" applyNumberFormat="1" applyFont="1" applyFill="1" applyBorder="1" applyAlignment="1">
      <alignment horizontal="center"/>
    </xf>
    <xf numFmtId="1" fontId="83" fillId="0" borderId="42" xfId="0" applyNumberFormat="1" applyFont="1" applyFill="1" applyBorder="1" applyAlignment="1">
      <alignment horizontal="center"/>
    </xf>
    <xf numFmtId="1" fontId="83" fillId="0" borderId="18" xfId="0" applyNumberFormat="1" applyFont="1" applyFill="1" applyBorder="1" applyAlignment="1">
      <alignment horizontal="center"/>
    </xf>
    <xf numFmtId="0" fontId="83" fillId="0" borderId="37" xfId="0" applyFont="1" applyFill="1" applyBorder="1" applyAlignment="1">
      <alignment horizontal="center"/>
    </xf>
    <xf numFmtId="0" fontId="83" fillId="0" borderId="27" xfId="0" applyFont="1" applyFill="1" applyBorder="1" applyAlignment="1">
      <alignment horizontal="center"/>
    </xf>
    <xf numFmtId="0" fontId="83" fillId="0" borderId="43" xfId="0" applyFont="1" applyBorder="1" applyAlignment="1">
      <alignment horizontal="center" vertical="center"/>
    </xf>
    <xf numFmtId="0" fontId="83" fillId="0" borderId="31" xfId="0" applyFont="1" applyBorder="1" applyAlignment="1">
      <alignment horizontal="center" vertical="center"/>
    </xf>
    <xf numFmtId="0" fontId="83" fillId="0" borderId="44" xfId="0" applyFont="1" applyBorder="1" applyAlignment="1">
      <alignment horizontal="center" vertical="center"/>
    </xf>
    <xf numFmtId="2" fontId="83" fillId="0" borderId="45" xfId="0" applyNumberFormat="1" applyFont="1" applyBorder="1" applyAlignment="1">
      <alignment horizontal="center" vertical="center"/>
    </xf>
    <xf numFmtId="2" fontId="83" fillId="0" borderId="40" xfId="0" applyNumberFormat="1" applyFont="1" applyBorder="1" applyAlignment="1">
      <alignment horizontal="center" vertical="center"/>
    </xf>
    <xf numFmtId="2" fontId="83" fillId="0" borderId="41" xfId="0" applyNumberFormat="1" applyFont="1" applyBorder="1" applyAlignment="1">
      <alignment horizontal="center" vertical="center"/>
    </xf>
    <xf numFmtId="0" fontId="82" fillId="0" borderId="0" xfId="0" applyFont="1" applyAlignment="1">
      <alignment horizontal="left"/>
    </xf>
    <xf numFmtId="0" fontId="5" fillId="0" borderId="0" xfId="0" applyFont="1" applyAlignment="1">
      <alignment horizontal="left"/>
    </xf>
    <xf numFmtId="0" fontId="1" fillId="0" borderId="0" xfId="0" applyFont="1" applyAlignment="1">
      <alignment/>
    </xf>
    <xf numFmtId="0" fontId="5" fillId="0" borderId="0" xfId="0" applyFont="1" applyAlignment="1">
      <alignment/>
    </xf>
    <xf numFmtId="0" fontId="5" fillId="0" borderId="0" xfId="0" applyFont="1" applyAlignment="1">
      <alignment/>
    </xf>
    <xf numFmtId="0" fontId="1" fillId="0" borderId="0" xfId="0" applyFont="1" applyAlignment="1">
      <alignment horizontal="left"/>
    </xf>
    <xf numFmtId="0" fontId="1" fillId="0" borderId="0" xfId="0" applyFont="1" applyAlignment="1">
      <alignment/>
    </xf>
    <xf numFmtId="0" fontId="80" fillId="0" borderId="0" xfId="0" applyFont="1" applyAlignment="1">
      <alignment/>
    </xf>
    <xf numFmtId="0" fontId="1" fillId="0" borderId="0" xfId="0" applyFont="1" applyFill="1" applyAlignment="1">
      <alignment/>
    </xf>
    <xf numFmtId="0" fontId="80" fillId="0" borderId="0" xfId="0" applyFont="1" applyAlignment="1">
      <alignment horizontal="left"/>
    </xf>
    <xf numFmtId="0" fontId="83" fillId="0" borderId="0" xfId="0" applyFont="1" applyAlignment="1">
      <alignment/>
    </xf>
    <xf numFmtId="0" fontId="5" fillId="0" borderId="0" xfId="0" applyFont="1" applyBorder="1" applyAlignment="1">
      <alignment horizontal="left"/>
    </xf>
    <xf numFmtId="0" fontId="1" fillId="0" borderId="0" xfId="0" applyFont="1" applyFill="1" applyBorder="1" applyAlignment="1">
      <alignment horizontal="left" vertical="center" wrapText="1"/>
    </xf>
    <xf numFmtId="0" fontId="78" fillId="0" borderId="0" xfId="0" applyFont="1" applyAlignment="1">
      <alignment horizontal="left"/>
    </xf>
    <xf numFmtId="0" fontId="1" fillId="0" borderId="38" xfId="0" applyFont="1" applyFill="1" applyBorder="1" applyAlignment="1">
      <alignment horizontal="left" vertical="center" wrapText="1"/>
    </xf>
    <xf numFmtId="0" fontId="1" fillId="0" borderId="0" xfId="43" applyFont="1" applyAlignment="1">
      <alignment/>
    </xf>
    <xf numFmtId="0" fontId="80" fillId="0" borderId="0" xfId="0" applyFont="1" applyFill="1" applyAlignment="1">
      <alignment/>
    </xf>
    <xf numFmtId="0" fontId="1" fillId="0" borderId="0" xfId="43" applyFont="1" applyAlignment="1">
      <alignment horizontal="left" vertical="center"/>
    </xf>
    <xf numFmtId="0" fontId="1" fillId="0" borderId="0" xfId="0" applyFont="1" applyAlignment="1">
      <alignment wrapText="1"/>
    </xf>
    <xf numFmtId="0" fontId="1" fillId="0" borderId="46" xfId="0" applyFont="1" applyFill="1" applyBorder="1" applyAlignment="1">
      <alignment/>
    </xf>
    <xf numFmtId="2" fontId="1" fillId="0" borderId="0" xfId="0" applyNumberFormat="1" applyFont="1" applyFill="1" applyBorder="1" applyAlignment="1">
      <alignment horizontal="center" vertical="center"/>
    </xf>
    <xf numFmtId="0" fontId="9" fillId="0" borderId="0" xfId="0" applyFont="1" applyAlignment="1">
      <alignment/>
    </xf>
    <xf numFmtId="0" fontId="6" fillId="0" borderId="0" xfId="0" applyFont="1" applyAlignment="1">
      <alignment/>
    </xf>
    <xf numFmtId="0" fontId="6" fillId="0" borderId="24" xfId="0" applyFont="1" applyBorder="1" applyAlignment="1">
      <alignment horizontal="center"/>
    </xf>
    <xf numFmtId="0" fontId="6" fillId="0" borderId="47" xfId="0" applyFont="1" applyBorder="1" applyAlignment="1">
      <alignment horizontal="center" wrapText="1"/>
    </xf>
    <xf numFmtId="0" fontId="6" fillId="0" borderId="38" xfId="0" applyFont="1" applyBorder="1" applyAlignment="1">
      <alignment horizontal="left" vertical="center" wrapText="1"/>
    </xf>
    <xf numFmtId="0" fontId="6" fillId="0" borderId="48" xfId="0" applyFont="1" applyBorder="1" applyAlignment="1">
      <alignment horizontal="center" wrapText="1"/>
    </xf>
    <xf numFmtId="0" fontId="18" fillId="0" borderId="36" xfId="0" applyFont="1" applyBorder="1" applyAlignment="1">
      <alignment horizontal="left" vertical="center" wrapText="1"/>
    </xf>
    <xf numFmtId="0" fontId="6" fillId="0" borderId="49" xfId="0" applyFont="1" applyBorder="1" applyAlignment="1">
      <alignment horizontal="center" wrapText="1"/>
    </xf>
    <xf numFmtId="0" fontId="6" fillId="0" borderId="38" xfId="0" applyFont="1" applyBorder="1" applyAlignment="1">
      <alignment/>
    </xf>
    <xf numFmtId="0" fontId="0" fillId="0" borderId="13" xfId="0" applyFont="1" applyBorder="1" applyAlignment="1">
      <alignment horizontal="center" vertical="center"/>
    </xf>
    <xf numFmtId="10" fontId="6" fillId="0" borderId="0" xfId="0" applyNumberFormat="1" applyFont="1" applyAlignment="1">
      <alignment horizontal="center"/>
    </xf>
    <xf numFmtId="0" fontId="19" fillId="0" borderId="23" xfId="0" applyFont="1" applyBorder="1" applyAlignment="1">
      <alignment/>
    </xf>
    <xf numFmtId="14" fontId="0" fillId="0" borderId="0" xfId="0" applyNumberFormat="1" applyAlignment="1">
      <alignment/>
    </xf>
    <xf numFmtId="0" fontId="6" fillId="34" borderId="38" xfId="0" applyFont="1" applyFill="1" applyBorder="1" applyAlignment="1">
      <alignment/>
    </xf>
    <xf numFmtId="0" fontId="85" fillId="0" borderId="13" xfId="0" applyFont="1" applyBorder="1" applyAlignment="1">
      <alignment horizontal="center"/>
    </xf>
    <xf numFmtId="0" fontId="6" fillId="34" borderId="13" xfId="0" applyFont="1" applyFill="1" applyBorder="1" applyAlignment="1">
      <alignment/>
    </xf>
    <xf numFmtId="0" fontId="1" fillId="0" borderId="13" xfId="0" applyFont="1" applyFill="1" applyBorder="1" applyAlignment="1">
      <alignment horizontal="left"/>
    </xf>
    <xf numFmtId="0" fontId="65" fillId="0" borderId="0" xfId="43" applyAlignment="1">
      <alignment/>
    </xf>
    <xf numFmtId="0" fontId="80" fillId="0" borderId="0" xfId="0" applyFont="1" applyBorder="1" applyAlignment="1">
      <alignment horizontal="left"/>
    </xf>
    <xf numFmtId="0" fontId="20" fillId="0" borderId="0" xfId="0" applyFont="1" applyAlignment="1">
      <alignment/>
    </xf>
    <xf numFmtId="0" fontId="86" fillId="0" borderId="0" xfId="0" applyFont="1" applyAlignment="1">
      <alignment/>
    </xf>
    <xf numFmtId="0" fontId="17" fillId="0" borderId="0" xfId="0" applyFont="1" applyAlignment="1">
      <alignment/>
    </xf>
    <xf numFmtId="0" fontId="80" fillId="0" borderId="0" xfId="0" applyFont="1" applyAlignment="1">
      <alignment/>
    </xf>
    <xf numFmtId="0" fontId="87" fillId="0" borderId="0" xfId="0" applyFont="1" applyFill="1" applyAlignment="1">
      <alignment/>
    </xf>
    <xf numFmtId="0" fontId="87" fillId="0" borderId="0" xfId="0" applyFont="1" applyAlignment="1">
      <alignment/>
    </xf>
    <xf numFmtId="0" fontId="80" fillId="0" borderId="0" xfId="0" applyFont="1" applyFill="1" applyAlignment="1">
      <alignment/>
    </xf>
    <xf numFmtId="0" fontId="6" fillId="0" borderId="0" xfId="0" applyFont="1" applyAlignment="1">
      <alignment horizontal="center"/>
    </xf>
    <xf numFmtId="0" fontId="1" fillId="0" borderId="0" xfId="0" applyFont="1" applyFill="1" applyAlignment="1">
      <alignment vertical="center"/>
    </xf>
    <xf numFmtId="0" fontId="4" fillId="0" borderId="0" xfId="0" applyFont="1" applyBorder="1" applyAlignment="1">
      <alignment horizontal="centerContinuous"/>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83" fillId="0" borderId="0" xfId="0" applyFont="1" applyFill="1" applyBorder="1" applyAlignment="1">
      <alignment horizontal="center"/>
    </xf>
    <xf numFmtId="0" fontId="2" fillId="0" borderId="0" xfId="0" applyFont="1" applyFill="1" applyBorder="1" applyAlignment="1">
      <alignment horizontal="center" vertical="center" wrapText="1"/>
    </xf>
    <xf numFmtId="0" fontId="3" fillId="0" borderId="0" xfId="0" applyFont="1" applyBorder="1" applyAlignment="1">
      <alignment horizontal="centerContinuous"/>
    </xf>
    <xf numFmtId="0" fontId="8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0" fillId="0" borderId="13" xfId="0" applyFont="1" applyBorder="1" applyAlignment="1">
      <alignment horizontal="center"/>
    </xf>
    <xf numFmtId="0" fontId="0" fillId="0" borderId="13" xfId="0" applyFont="1" applyFill="1" applyBorder="1" applyAlignment="1">
      <alignment horizontal="center"/>
    </xf>
    <xf numFmtId="0" fontId="0" fillId="34" borderId="38" xfId="0" applyFont="1" applyFill="1" applyBorder="1" applyAlignment="1">
      <alignment/>
    </xf>
    <xf numFmtId="0" fontId="1" fillId="0" borderId="28"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51" xfId="0" applyFont="1" applyFill="1" applyBorder="1" applyAlignment="1">
      <alignment horizontal="center"/>
    </xf>
    <xf numFmtId="0" fontId="1" fillId="0" borderId="31" xfId="0" applyFont="1" applyFill="1" applyBorder="1" applyAlignment="1">
      <alignment horizontal="center"/>
    </xf>
    <xf numFmtId="0" fontId="1" fillId="0" borderId="44" xfId="0" applyFont="1" applyFill="1" applyBorder="1" applyAlignment="1">
      <alignment horizontal="center"/>
    </xf>
    <xf numFmtId="0" fontId="1" fillId="0" borderId="14" xfId="0" applyFont="1" applyFill="1" applyBorder="1" applyAlignment="1">
      <alignment/>
    </xf>
    <xf numFmtId="49" fontId="1" fillId="0" borderId="13" xfId="0" applyNumberFormat="1" applyFont="1" applyFill="1" applyBorder="1" applyAlignment="1">
      <alignment horizontal="center" wrapText="1"/>
    </xf>
    <xf numFmtId="0" fontId="1" fillId="0" borderId="13" xfId="0" applyFont="1" applyFill="1" applyBorder="1" applyAlignment="1">
      <alignment/>
    </xf>
    <xf numFmtId="49" fontId="1" fillId="0" borderId="35" xfId="0" applyNumberFormat="1" applyFont="1" applyFill="1" applyBorder="1" applyAlignment="1">
      <alignment horizontal="center" wrapText="1"/>
    </xf>
    <xf numFmtId="0" fontId="1" fillId="0" borderId="11" xfId="0" applyFont="1" applyFill="1" applyBorder="1" applyAlignment="1">
      <alignment/>
    </xf>
    <xf numFmtId="0" fontId="1" fillId="0" borderId="11" xfId="0" applyFont="1" applyFill="1" applyBorder="1" applyAlignment="1">
      <alignment horizontal="center"/>
    </xf>
    <xf numFmtId="0" fontId="1" fillId="0" borderId="35" xfId="0" applyFont="1" applyFill="1" applyBorder="1" applyAlignment="1">
      <alignment/>
    </xf>
    <xf numFmtId="0" fontId="1" fillId="0" borderId="38" xfId="0" applyFont="1" applyFill="1" applyBorder="1" applyAlignment="1">
      <alignment/>
    </xf>
    <xf numFmtId="49" fontId="1" fillId="0" borderId="49" xfId="0" applyNumberFormat="1" applyFont="1" applyFill="1" applyBorder="1" applyAlignment="1">
      <alignment horizontal="center" wrapText="1"/>
    </xf>
    <xf numFmtId="49" fontId="1" fillId="0" borderId="13" xfId="0" applyNumberFormat="1" applyFont="1" applyFill="1" applyBorder="1" applyAlignment="1">
      <alignment horizontal="center"/>
    </xf>
    <xf numFmtId="0" fontId="1" fillId="0" borderId="22" xfId="0" applyFont="1" applyFill="1" applyBorder="1" applyAlignment="1">
      <alignment horizontal="center"/>
    </xf>
    <xf numFmtId="0" fontId="1" fillId="0" borderId="42" xfId="0" applyFont="1" applyFill="1" applyBorder="1" applyAlignment="1">
      <alignment horizontal="center"/>
    </xf>
    <xf numFmtId="0" fontId="1" fillId="0" borderId="10" xfId="0" applyFont="1" applyFill="1" applyBorder="1" applyAlignment="1">
      <alignment/>
    </xf>
    <xf numFmtId="49" fontId="1" fillId="0" borderId="10" xfId="0" applyNumberFormat="1" applyFont="1" applyFill="1" applyBorder="1" applyAlignment="1">
      <alignment horizontal="center" wrapText="1"/>
    </xf>
    <xf numFmtId="1" fontId="1" fillId="0" borderId="31" xfId="0" applyNumberFormat="1" applyFont="1" applyFill="1" applyBorder="1" applyAlignment="1">
      <alignment horizontal="center"/>
    </xf>
    <xf numFmtId="0" fontId="1" fillId="0" borderId="32" xfId="0" applyFont="1" applyFill="1" applyBorder="1" applyAlignment="1">
      <alignment horizontal="center"/>
    </xf>
    <xf numFmtId="49" fontId="1" fillId="0" borderId="11" xfId="0" applyNumberFormat="1" applyFont="1" applyFill="1" applyBorder="1" applyAlignment="1">
      <alignment horizontal="center" wrapText="1"/>
    </xf>
    <xf numFmtId="1" fontId="1" fillId="0" borderId="28" xfId="0" applyNumberFormat="1" applyFont="1" applyFill="1" applyBorder="1" applyAlignment="1">
      <alignment horizontal="center" vertical="center"/>
    </xf>
    <xf numFmtId="49" fontId="1" fillId="0" borderId="11" xfId="0" applyNumberFormat="1" applyFont="1" applyFill="1" applyBorder="1" applyAlignment="1">
      <alignment horizontal="center"/>
    </xf>
    <xf numFmtId="0" fontId="1" fillId="0" borderId="11" xfId="0" applyFont="1" applyFill="1" applyBorder="1" applyAlignment="1">
      <alignment vertical="center"/>
    </xf>
    <xf numFmtId="0" fontId="1" fillId="0" borderId="12" xfId="0" applyFont="1" applyFill="1" applyBorder="1" applyAlignment="1">
      <alignment horizontal="center" wrapText="1"/>
    </xf>
    <xf numFmtId="49" fontId="1" fillId="0" borderId="36" xfId="0" applyNumberFormat="1" applyFont="1" applyFill="1" applyBorder="1" applyAlignment="1">
      <alignment horizontal="center" wrapText="1"/>
    </xf>
    <xf numFmtId="0" fontId="1" fillId="0" borderId="12" xfId="0" applyFont="1" applyFill="1" applyBorder="1" applyAlignment="1">
      <alignment horizontal="center"/>
    </xf>
    <xf numFmtId="0" fontId="80" fillId="0" borderId="34" xfId="0" applyFont="1" applyFill="1" applyBorder="1" applyAlignment="1">
      <alignment horizontal="center"/>
    </xf>
    <xf numFmtId="0" fontId="1" fillId="0" borderId="0" xfId="0" applyFont="1" applyFill="1" applyBorder="1" applyAlignment="1">
      <alignment horizontal="center" vertical="center"/>
    </xf>
    <xf numFmtId="0" fontId="1" fillId="0" borderId="52" xfId="0" applyFont="1" applyFill="1" applyBorder="1" applyAlignment="1">
      <alignment horizontal="center" vertical="center"/>
    </xf>
    <xf numFmtId="49" fontId="1" fillId="0" borderId="53" xfId="0" applyNumberFormat="1" applyFont="1" applyFill="1" applyBorder="1" applyAlignment="1">
      <alignment horizontal="center" wrapText="1"/>
    </xf>
    <xf numFmtId="0" fontId="1" fillId="0" borderId="11" xfId="0" applyFont="1" applyFill="1" applyBorder="1" applyAlignment="1">
      <alignment horizontal="center" vertical="center"/>
    </xf>
    <xf numFmtId="0" fontId="1" fillId="0" borderId="11" xfId="0" applyFont="1" applyFill="1" applyBorder="1" applyAlignment="1">
      <alignment horizontal="center" vertical="center" wrapText="1"/>
    </xf>
    <xf numFmtId="49" fontId="1" fillId="0" borderId="37" xfId="0" applyNumberFormat="1" applyFont="1" applyFill="1" applyBorder="1" applyAlignment="1">
      <alignment horizontal="center" vertical="center" wrapText="1"/>
    </xf>
    <xf numFmtId="49" fontId="1" fillId="0" borderId="54" xfId="0" applyNumberFormat="1" applyFont="1" applyFill="1" applyBorder="1" applyAlignment="1">
      <alignment horizontal="center" vertical="center" wrapText="1"/>
    </xf>
    <xf numFmtId="0" fontId="1" fillId="0" borderId="55" xfId="0" applyFont="1" applyFill="1" applyBorder="1" applyAlignment="1">
      <alignment horizontal="left" wrapText="1"/>
    </xf>
    <xf numFmtId="49" fontId="1" fillId="0" borderId="56" xfId="0" applyNumberFormat="1" applyFont="1" applyFill="1" applyBorder="1" applyAlignment="1">
      <alignment horizontal="center" vertical="center" wrapText="1"/>
    </xf>
    <xf numFmtId="0" fontId="83" fillId="0" borderId="44" xfId="0" applyFont="1" applyFill="1" applyBorder="1" applyAlignment="1">
      <alignment horizontal="center"/>
    </xf>
    <xf numFmtId="0" fontId="1" fillId="0" borderId="12"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57" xfId="0" applyFont="1" applyFill="1" applyBorder="1" applyAlignment="1">
      <alignment horizontal="center" vertical="center"/>
    </xf>
    <xf numFmtId="0" fontId="1" fillId="0" borderId="57" xfId="0" applyFont="1" applyFill="1" applyBorder="1" applyAlignment="1">
      <alignment horizontal="center" vertical="center" wrapText="1"/>
    </xf>
    <xf numFmtId="0" fontId="5" fillId="0" borderId="57" xfId="0" applyFont="1" applyFill="1" applyBorder="1" applyAlignment="1">
      <alignment horizontal="center" vertical="center"/>
    </xf>
    <xf numFmtId="0" fontId="1" fillId="0" borderId="58" xfId="0" applyFont="1" applyFill="1" applyBorder="1" applyAlignment="1">
      <alignment horizontal="center" vertical="center" wrapText="1"/>
    </xf>
    <xf numFmtId="0" fontId="5" fillId="0" borderId="58"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60"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21" xfId="0" applyFont="1" applyFill="1" applyBorder="1" applyAlignment="1">
      <alignment horizontal="center" vertical="center"/>
    </xf>
    <xf numFmtId="0" fontId="5" fillId="0" borderId="0" xfId="0" applyFont="1" applyFill="1" applyAlignment="1">
      <alignment/>
    </xf>
    <xf numFmtId="0" fontId="5" fillId="0" borderId="0" xfId="0" applyFont="1" applyFill="1" applyAlignment="1">
      <alignment horizontal="left"/>
    </xf>
    <xf numFmtId="0" fontId="5" fillId="0" borderId="0" xfId="0" applyFont="1" applyFill="1" applyAlignment="1">
      <alignment/>
    </xf>
    <xf numFmtId="0" fontId="6" fillId="0" borderId="0" xfId="0" applyFont="1" applyFill="1" applyAlignment="1">
      <alignment horizontal="left"/>
    </xf>
    <xf numFmtId="0" fontId="5" fillId="0" borderId="0" xfId="0" applyFont="1" applyFill="1" applyAlignment="1">
      <alignment horizontal="center"/>
    </xf>
    <xf numFmtId="0" fontId="5" fillId="0" borderId="0" xfId="0" applyFont="1" applyFill="1" applyAlignment="1">
      <alignment horizontal="center"/>
    </xf>
    <xf numFmtId="0" fontId="0" fillId="0" borderId="0" xfId="0" applyFont="1" applyFill="1" applyAlignment="1">
      <alignment/>
    </xf>
    <xf numFmtId="0" fontId="10" fillId="0" borderId="0" xfId="0" applyFont="1" applyFill="1" applyAlignment="1">
      <alignment/>
    </xf>
    <xf numFmtId="0" fontId="0" fillId="0" borderId="0" xfId="0" applyFont="1" applyFill="1" applyAlignment="1">
      <alignment/>
    </xf>
    <xf numFmtId="0" fontId="10" fillId="0" borderId="0" xfId="0" applyFont="1" applyFill="1" applyAlignment="1">
      <alignment/>
    </xf>
    <xf numFmtId="0" fontId="1" fillId="0" borderId="0" xfId="0" applyFont="1" applyFill="1" applyAlignment="1">
      <alignment/>
    </xf>
    <xf numFmtId="0" fontId="4" fillId="0" borderId="26" xfId="0" applyFont="1" applyFill="1" applyBorder="1" applyAlignment="1">
      <alignment horizontal="centerContinuous"/>
    </xf>
    <xf numFmtId="0" fontId="3" fillId="0" borderId="26" xfId="0" applyFont="1" applyFill="1" applyBorder="1" applyAlignment="1">
      <alignment horizontal="centerContinuous"/>
    </xf>
    <xf numFmtId="0" fontId="2" fillId="0" borderId="49" xfId="0" applyFont="1" applyFill="1" applyBorder="1" applyAlignment="1">
      <alignment horizontal="center"/>
    </xf>
    <xf numFmtId="0" fontId="1" fillId="0" borderId="14" xfId="0" applyFont="1" applyFill="1" applyBorder="1" applyAlignment="1">
      <alignment horizontal="center"/>
    </xf>
    <xf numFmtId="0" fontId="1" fillId="0" borderId="37" xfId="0" applyFont="1" applyFill="1" applyBorder="1" applyAlignment="1">
      <alignment/>
    </xf>
    <xf numFmtId="0" fontId="1" fillId="0" borderId="37" xfId="0" applyFont="1" applyFill="1" applyBorder="1" applyAlignment="1">
      <alignment vertical="center"/>
    </xf>
    <xf numFmtId="49" fontId="1" fillId="0" borderId="11" xfId="0" applyNumberFormat="1" applyFont="1" applyFill="1" applyBorder="1" applyAlignment="1">
      <alignment horizontal="center" vertical="center" wrapText="1"/>
    </xf>
    <xf numFmtId="0" fontId="0" fillId="0" borderId="0" xfId="0" applyFont="1" applyFill="1" applyAlignment="1">
      <alignment/>
    </xf>
    <xf numFmtId="0" fontId="0" fillId="0" borderId="0" xfId="0" applyFill="1" applyAlignment="1">
      <alignment horizontal="center"/>
    </xf>
    <xf numFmtId="0" fontId="1" fillId="0" borderId="0" xfId="0" applyFont="1" applyFill="1" applyBorder="1" applyAlignment="1">
      <alignment horizontal="center"/>
    </xf>
    <xf numFmtId="0" fontId="1" fillId="0" borderId="38" xfId="0" applyFont="1" applyFill="1" applyBorder="1" applyAlignment="1">
      <alignment horizontal="center"/>
    </xf>
    <xf numFmtId="0" fontId="1" fillId="0" borderId="0" xfId="0" applyFont="1" applyFill="1" applyBorder="1" applyAlignment="1">
      <alignment/>
    </xf>
    <xf numFmtId="0" fontId="1" fillId="0" borderId="60"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0" xfId="0" applyFont="1" applyFill="1" applyBorder="1" applyAlignment="1">
      <alignment horizontal="left" vertical="center"/>
    </xf>
    <xf numFmtId="0" fontId="88" fillId="0" borderId="0" xfId="0" applyFont="1" applyFill="1" applyAlignment="1">
      <alignment/>
    </xf>
    <xf numFmtId="0" fontId="84" fillId="0" borderId="0" xfId="0" applyFont="1" applyFill="1" applyAlignment="1">
      <alignment/>
    </xf>
    <xf numFmtId="0" fontId="82" fillId="0" borderId="0" xfId="0" applyFont="1" applyFill="1" applyAlignment="1">
      <alignment/>
    </xf>
    <xf numFmtId="0" fontId="1" fillId="0" borderId="10" xfId="0" applyFont="1" applyFill="1" applyBorder="1" applyAlignment="1">
      <alignment horizontal="center"/>
    </xf>
    <xf numFmtId="0" fontId="83" fillId="0" borderId="31" xfId="0" applyFont="1" applyFill="1" applyBorder="1" applyAlignment="1">
      <alignment horizontal="center"/>
    </xf>
    <xf numFmtId="0" fontId="1" fillId="0" borderId="61" xfId="0" applyFont="1" applyFill="1" applyBorder="1" applyAlignment="1">
      <alignment horizontal="center"/>
    </xf>
    <xf numFmtId="0" fontId="1" fillId="0" borderId="0" xfId="0" applyFont="1" applyFill="1" applyAlignment="1">
      <alignment horizontal="center"/>
    </xf>
    <xf numFmtId="0" fontId="80" fillId="0" borderId="31" xfId="0" applyFont="1" applyFill="1" applyBorder="1" applyAlignment="1">
      <alignment horizontal="center"/>
    </xf>
    <xf numFmtId="0" fontId="80" fillId="0" borderId="44" xfId="0" applyFont="1" applyFill="1" applyBorder="1" applyAlignment="1">
      <alignment horizontal="center"/>
    </xf>
    <xf numFmtId="0" fontId="1" fillId="0" borderId="48" xfId="0" applyFont="1" applyFill="1" applyBorder="1" applyAlignment="1">
      <alignment horizontal="center"/>
    </xf>
    <xf numFmtId="0" fontId="80" fillId="0" borderId="17" xfId="0" applyFont="1" applyFill="1" applyBorder="1" applyAlignment="1">
      <alignment horizontal="center"/>
    </xf>
    <xf numFmtId="0" fontId="1" fillId="0" borderId="53" xfId="0" applyFont="1" applyFill="1" applyBorder="1" applyAlignment="1">
      <alignment horizontal="center"/>
    </xf>
    <xf numFmtId="0" fontId="1" fillId="0" borderId="36" xfId="0" applyFont="1" applyFill="1" applyBorder="1" applyAlignment="1">
      <alignment horizontal="center" vertical="center"/>
    </xf>
    <xf numFmtId="0" fontId="1" fillId="0" borderId="37" xfId="0" applyFont="1" applyFill="1" applyBorder="1" applyAlignment="1">
      <alignment horizontal="left" vertical="center"/>
    </xf>
    <xf numFmtId="49" fontId="1" fillId="0" borderId="56" xfId="0" applyNumberFormat="1" applyFont="1" applyFill="1" applyBorder="1" applyAlignment="1">
      <alignment horizontal="center" wrapText="1"/>
    </xf>
    <xf numFmtId="49" fontId="1" fillId="0" borderId="62" xfId="0" applyNumberFormat="1" applyFont="1" applyFill="1" applyBorder="1" applyAlignment="1">
      <alignment horizontal="center" wrapText="1"/>
    </xf>
    <xf numFmtId="49" fontId="1" fillId="0" borderId="12" xfId="0" applyNumberFormat="1" applyFont="1" applyFill="1" applyBorder="1" applyAlignment="1">
      <alignment horizontal="center"/>
    </xf>
    <xf numFmtId="0" fontId="1" fillId="0" borderId="23"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38" xfId="0" applyFont="1" applyFill="1" applyBorder="1" applyAlignment="1">
      <alignment horizontal="center" vertical="center" wrapText="1"/>
    </xf>
    <xf numFmtId="0" fontId="1" fillId="0" borderId="50" xfId="0" applyFont="1" applyFill="1" applyBorder="1" applyAlignment="1">
      <alignment horizontal="center"/>
    </xf>
    <xf numFmtId="0" fontId="1" fillId="0" borderId="63" xfId="0" applyFont="1" applyFill="1" applyBorder="1" applyAlignment="1">
      <alignment horizontal="center"/>
    </xf>
    <xf numFmtId="0" fontId="1" fillId="0" borderId="0" xfId="0" applyFont="1" applyFill="1" applyBorder="1" applyAlignment="1">
      <alignment horizontal="right"/>
    </xf>
    <xf numFmtId="0" fontId="1" fillId="0" borderId="51" xfId="0" applyFont="1" applyFill="1" applyBorder="1" applyAlignment="1">
      <alignment/>
    </xf>
    <xf numFmtId="0" fontId="1" fillId="0" borderId="31" xfId="0" applyFont="1" applyFill="1" applyBorder="1" applyAlignment="1">
      <alignment/>
    </xf>
    <xf numFmtId="0" fontId="1" fillId="0" borderId="32" xfId="0" applyFont="1" applyFill="1" applyBorder="1" applyAlignment="1">
      <alignment/>
    </xf>
    <xf numFmtId="0" fontId="1" fillId="0" borderId="44" xfId="0" applyFont="1" applyFill="1" applyBorder="1" applyAlignment="1">
      <alignment/>
    </xf>
    <xf numFmtId="0" fontId="1" fillId="0" borderId="60" xfId="0" applyFont="1" applyFill="1" applyBorder="1" applyAlignment="1">
      <alignment/>
    </xf>
    <xf numFmtId="0" fontId="1" fillId="0" borderId="40" xfId="0" applyFont="1" applyFill="1" applyBorder="1" applyAlignment="1">
      <alignment/>
    </xf>
    <xf numFmtId="0" fontId="1" fillId="0" borderId="64" xfId="0" applyFont="1" applyFill="1" applyBorder="1" applyAlignment="1">
      <alignment/>
    </xf>
    <xf numFmtId="0" fontId="1" fillId="0" borderId="41" xfId="0" applyFont="1" applyFill="1" applyBorder="1" applyAlignment="1">
      <alignment/>
    </xf>
    <xf numFmtId="49" fontId="1" fillId="0" borderId="0" xfId="43" applyNumberFormat="1" applyFont="1" applyFill="1" applyAlignment="1">
      <alignment/>
    </xf>
    <xf numFmtId="0" fontId="1" fillId="0" borderId="11" xfId="0" applyFont="1" applyFill="1" applyBorder="1" applyAlignment="1">
      <alignment wrapText="1" shrinkToFit="1"/>
    </xf>
    <xf numFmtId="0" fontId="6" fillId="0" borderId="0" xfId="0" applyFont="1" applyFill="1" applyAlignment="1">
      <alignment horizontal="center"/>
    </xf>
    <xf numFmtId="0" fontId="79" fillId="0" borderId="0" xfId="0" applyFont="1" applyAlignment="1">
      <alignment/>
    </xf>
    <xf numFmtId="0" fontId="0" fillId="0" borderId="0" xfId="0" applyFont="1" applyAlignment="1">
      <alignment/>
    </xf>
    <xf numFmtId="0" fontId="80" fillId="0" borderId="0" xfId="0" applyFont="1" applyFill="1" applyAlignment="1">
      <alignment horizontal="right"/>
    </xf>
    <xf numFmtId="0" fontId="80" fillId="0" borderId="0" xfId="0" applyFont="1" applyAlignment="1">
      <alignment horizontal="right"/>
    </xf>
    <xf numFmtId="0" fontId="80" fillId="0" borderId="0" xfId="0" applyFont="1" applyBorder="1" applyAlignment="1">
      <alignment horizontal="right"/>
    </xf>
    <xf numFmtId="0" fontId="80" fillId="0" borderId="0" xfId="0" applyFont="1" applyAlignment="1">
      <alignment horizontal="right" wrapText="1"/>
    </xf>
    <xf numFmtId="0" fontId="78" fillId="0" borderId="0" xfId="0" applyFont="1" applyBorder="1" applyAlignment="1">
      <alignment horizontal="right" vertical="center"/>
    </xf>
    <xf numFmtId="0" fontId="80" fillId="0" borderId="0" xfId="0" applyFont="1" applyBorder="1" applyAlignment="1">
      <alignment horizontal="right" vertical="center" wrapText="1"/>
    </xf>
    <xf numFmtId="0" fontId="80" fillId="0" borderId="0" xfId="0" applyFont="1" applyAlignment="1">
      <alignment wrapText="1"/>
    </xf>
    <xf numFmtId="0" fontId="78" fillId="0" borderId="0" xfId="0" applyFont="1" applyBorder="1" applyAlignment="1">
      <alignment horizontal="left" vertical="center"/>
    </xf>
    <xf numFmtId="0" fontId="78" fillId="0" borderId="0" xfId="0" applyFont="1" applyBorder="1" applyAlignment="1">
      <alignment horizontal="center" vertical="center"/>
    </xf>
    <xf numFmtId="0" fontId="3" fillId="0" borderId="0" xfId="0" applyFont="1" applyFill="1" applyBorder="1" applyAlignment="1">
      <alignment horizontal="centerContinuous"/>
    </xf>
    <xf numFmtId="0" fontId="5" fillId="0" borderId="0" xfId="0" applyFont="1" applyFill="1" applyAlignment="1">
      <alignment horizontal="left"/>
    </xf>
    <xf numFmtId="0" fontId="1" fillId="0" borderId="16"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33" xfId="0" applyFont="1" applyFill="1" applyBorder="1" applyAlignment="1">
      <alignment horizontal="center" vertical="center"/>
    </xf>
    <xf numFmtId="0" fontId="79" fillId="0" borderId="0" xfId="0" applyFont="1" applyAlignment="1">
      <alignment/>
    </xf>
    <xf numFmtId="0" fontId="0" fillId="0" borderId="0" xfId="0" applyFont="1" applyAlignment="1">
      <alignment horizontal="center"/>
    </xf>
    <xf numFmtId="0" fontId="1" fillId="0" borderId="0" xfId="0" applyFont="1" applyAlignment="1">
      <alignment horizontal="left" vertical="top" wrapText="1"/>
    </xf>
    <xf numFmtId="0" fontId="80" fillId="0" borderId="29" xfId="0" applyFont="1" applyFill="1" applyBorder="1" applyAlignment="1">
      <alignment horizontal="center"/>
    </xf>
    <xf numFmtId="0" fontId="1" fillId="0" borderId="65" xfId="0" applyFont="1" applyBorder="1" applyAlignment="1">
      <alignment/>
    </xf>
    <xf numFmtId="1" fontId="83" fillId="0" borderId="28" xfId="0" applyNumberFormat="1" applyFont="1" applyFill="1" applyBorder="1" applyAlignment="1">
      <alignment horizontal="center" vertical="center"/>
    </xf>
    <xf numFmtId="0" fontId="1" fillId="0" borderId="55" xfId="0" applyFont="1" applyFill="1" applyBorder="1" applyAlignment="1">
      <alignment horizontal="center" vertical="center"/>
    </xf>
    <xf numFmtId="49" fontId="1" fillId="0" borderId="37" xfId="0" applyNumberFormat="1" applyFont="1" applyFill="1" applyBorder="1" applyAlignment="1">
      <alignment vertical="center" wrapText="1"/>
    </xf>
    <xf numFmtId="49" fontId="1" fillId="0" borderId="55" xfId="0" applyNumberFormat="1" applyFont="1" applyFill="1" applyBorder="1" applyAlignment="1">
      <alignment vertical="center" wrapText="1"/>
    </xf>
    <xf numFmtId="0" fontId="1" fillId="0" borderId="12" xfId="0" applyFont="1" applyFill="1" applyBorder="1" applyAlignment="1">
      <alignment horizontal="left" vertical="center"/>
    </xf>
    <xf numFmtId="49" fontId="1" fillId="0" borderId="36" xfId="0" applyNumberFormat="1" applyFont="1" applyFill="1" applyBorder="1" applyAlignment="1">
      <alignment horizontal="left" vertical="center" wrapText="1"/>
    </xf>
    <xf numFmtId="0" fontId="89" fillId="0" borderId="0" xfId="0" applyFont="1" applyAlignment="1">
      <alignment vertical="center"/>
    </xf>
    <xf numFmtId="0" fontId="0" fillId="0" borderId="24" xfId="0" applyFont="1" applyBorder="1" applyAlignment="1">
      <alignment/>
    </xf>
    <xf numFmtId="0" fontId="0" fillId="0" borderId="38" xfId="0" applyFont="1" applyBorder="1" applyAlignment="1">
      <alignment/>
    </xf>
    <xf numFmtId="0" fontId="0" fillId="0" borderId="36" xfId="0" applyFont="1" applyBorder="1" applyAlignment="1">
      <alignment/>
    </xf>
    <xf numFmtId="0" fontId="0" fillId="0" borderId="13" xfId="0" applyFont="1" applyBorder="1" applyAlignment="1">
      <alignment/>
    </xf>
    <xf numFmtId="0" fontId="0" fillId="35" borderId="13" xfId="0" applyFont="1" applyFill="1" applyBorder="1" applyAlignment="1">
      <alignment horizontal="center"/>
    </xf>
    <xf numFmtId="0" fontId="0" fillId="0" borderId="53" xfId="0" applyFont="1" applyBorder="1" applyAlignment="1">
      <alignment horizontal="center"/>
    </xf>
    <xf numFmtId="0" fontId="0" fillId="0" borderId="37" xfId="0" applyFont="1" applyBorder="1" applyAlignment="1">
      <alignment horizontal="center"/>
    </xf>
    <xf numFmtId="0" fontId="0" fillId="0" borderId="36" xfId="0" applyFont="1" applyBorder="1" applyAlignment="1">
      <alignment horizontal="center"/>
    </xf>
    <xf numFmtId="0" fontId="0" fillId="0" borderId="57" xfId="0" applyFont="1" applyBorder="1" applyAlignment="1">
      <alignment/>
    </xf>
    <xf numFmtId="0" fontId="0" fillId="0" borderId="57" xfId="0" applyFont="1" applyBorder="1" applyAlignment="1">
      <alignment horizontal="center"/>
    </xf>
    <xf numFmtId="0" fontId="16" fillId="0" borderId="38" xfId="0" applyFont="1" applyBorder="1" applyAlignment="1">
      <alignment vertical="center" wrapText="1"/>
    </xf>
    <xf numFmtId="0" fontId="24" fillId="0" borderId="36" xfId="0" applyFont="1" applyBorder="1" applyAlignment="1">
      <alignment vertical="center" wrapText="1"/>
    </xf>
    <xf numFmtId="0" fontId="0" fillId="35" borderId="11" xfId="0" applyFont="1" applyFill="1" applyBorder="1" applyAlignment="1">
      <alignment/>
    </xf>
    <xf numFmtId="0" fontId="0" fillId="35" borderId="37" xfId="0" applyFont="1" applyFill="1" applyBorder="1" applyAlignment="1">
      <alignment/>
    </xf>
    <xf numFmtId="0" fontId="0" fillId="35" borderId="35" xfId="0" applyFont="1" applyFill="1" applyBorder="1" applyAlignment="1">
      <alignment/>
    </xf>
    <xf numFmtId="0" fontId="0" fillId="35" borderId="46" xfId="0" applyFont="1" applyFill="1" applyBorder="1" applyAlignment="1">
      <alignment/>
    </xf>
    <xf numFmtId="0" fontId="0" fillId="0" borderId="46" xfId="0" applyFont="1" applyFill="1" applyBorder="1" applyAlignment="1">
      <alignment/>
    </xf>
    <xf numFmtId="0" fontId="85" fillId="0" borderId="46" xfId="0" applyFont="1" applyFill="1" applyBorder="1" applyAlignment="1">
      <alignment/>
    </xf>
    <xf numFmtId="0" fontId="0" fillId="35" borderId="14" xfId="0" applyFont="1" applyFill="1" applyBorder="1" applyAlignment="1">
      <alignment/>
    </xf>
    <xf numFmtId="0" fontId="0" fillId="35" borderId="13" xfId="0" applyFont="1" applyFill="1" applyBorder="1" applyAlignment="1">
      <alignment/>
    </xf>
    <xf numFmtId="0" fontId="84" fillId="35" borderId="11" xfId="0" applyFont="1" applyFill="1" applyBorder="1" applyAlignment="1">
      <alignment/>
    </xf>
    <xf numFmtId="0" fontId="84" fillId="35" borderId="38" xfId="0" applyFont="1" applyFill="1" applyBorder="1" applyAlignment="1">
      <alignment/>
    </xf>
    <xf numFmtId="0" fontId="85" fillId="35" borderId="13" xfId="0" applyFont="1" applyFill="1" applyBorder="1" applyAlignment="1">
      <alignment/>
    </xf>
    <xf numFmtId="0" fontId="85" fillId="0" borderId="38" xfId="0" applyFont="1" applyFill="1" applyBorder="1" applyAlignment="1">
      <alignment/>
    </xf>
    <xf numFmtId="0" fontId="85" fillId="35" borderId="38" xfId="0" applyFont="1" applyFill="1" applyBorder="1" applyAlignment="1">
      <alignment/>
    </xf>
    <xf numFmtId="0" fontId="85" fillId="35" borderId="35" xfId="0" applyFont="1" applyFill="1" applyBorder="1" applyAlignment="1">
      <alignment/>
    </xf>
    <xf numFmtId="0" fontId="0" fillId="35" borderId="38" xfId="0" applyFont="1" applyFill="1" applyBorder="1" applyAlignment="1">
      <alignment/>
    </xf>
    <xf numFmtId="0" fontId="85" fillId="35" borderId="13" xfId="0" applyFont="1" applyFill="1" applyBorder="1" applyAlignment="1">
      <alignment horizontal="left"/>
    </xf>
    <xf numFmtId="0" fontId="6" fillId="0" borderId="36" xfId="0" applyFont="1" applyBorder="1" applyAlignment="1">
      <alignment/>
    </xf>
    <xf numFmtId="0" fontId="6" fillId="0" borderId="36" xfId="0" applyFont="1" applyBorder="1" applyAlignment="1">
      <alignment horizontal="center"/>
    </xf>
    <xf numFmtId="0" fontId="0" fillId="0" borderId="0" xfId="0" applyFont="1" applyBorder="1" applyAlignment="1">
      <alignment/>
    </xf>
    <xf numFmtId="0" fontId="0" fillId="0" borderId="46" xfId="0" applyFont="1" applyBorder="1" applyAlignment="1">
      <alignment/>
    </xf>
    <xf numFmtId="0" fontId="0" fillId="35" borderId="37" xfId="0" applyFont="1" applyFill="1" applyBorder="1" applyAlignment="1">
      <alignment horizontal="left" vertical="center"/>
    </xf>
    <xf numFmtId="0" fontId="0" fillId="0" borderId="38" xfId="0" applyFont="1" applyFill="1" applyBorder="1" applyAlignment="1">
      <alignment horizontal="left" vertical="center" wrapText="1"/>
    </xf>
    <xf numFmtId="0" fontId="0" fillId="0" borderId="13" xfId="0" applyFont="1" applyFill="1" applyBorder="1" applyAlignment="1">
      <alignment horizontal="left"/>
    </xf>
    <xf numFmtId="0" fontId="5" fillId="0" borderId="47" xfId="0" applyFont="1" applyBorder="1" applyAlignment="1">
      <alignment horizontal="center" vertical="center" wrapText="1"/>
    </xf>
    <xf numFmtId="0" fontId="5" fillId="0" borderId="66" xfId="0" applyFont="1" applyBorder="1" applyAlignment="1">
      <alignment horizontal="centerContinuous" vertical="center" wrapText="1"/>
    </xf>
    <xf numFmtId="0" fontId="5" fillId="0" borderId="25" xfId="0" applyFont="1" applyBorder="1" applyAlignment="1">
      <alignment horizontal="centerContinuous" vertical="center" wrapText="1"/>
    </xf>
    <xf numFmtId="0" fontId="5" fillId="0" borderId="67" xfId="0" applyFont="1" applyBorder="1" applyAlignment="1">
      <alignment horizontal="centerContinuous" vertical="center" wrapText="1"/>
    </xf>
    <xf numFmtId="0" fontId="1" fillId="0" borderId="47" xfId="0" applyFont="1" applyBorder="1" applyAlignment="1">
      <alignment horizontal="center"/>
    </xf>
    <xf numFmtId="0" fontId="1" fillId="0" borderId="49" xfId="0" applyFont="1" applyBorder="1" applyAlignment="1">
      <alignment horizontal="center"/>
    </xf>
    <xf numFmtId="0" fontId="1" fillId="0" borderId="14" xfId="0" applyFont="1" applyBorder="1" applyAlignment="1">
      <alignment horizontal="center"/>
    </xf>
    <xf numFmtId="0" fontId="1" fillId="0" borderId="38" xfId="0" applyFont="1" applyBorder="1" applyAlignment="1">
      <alignment horizontal="center"/>
    </xf>
    <xf numFmtId="0" fontId="1" fillId="0" borderId="62" xfId="0" applyFont="1" applyBorder="1" applyAlignment="1">
      <alignment/>
    </xf>
    <xf numFmtId="0" fontId="5" fillId="0" borderId="57" xfId="0" applyFont="1" applyBorder="1" applyAlignment="1">
      <alignment horizontal="right"/>
    </xf>
    <xf numFmtId="0" fontId="83" fillId="0" borderId="0" xfId="0" applyFont="1" applyFill="1" applyAlignment="1">
      <alignment/>
    </xf>
    <xf numFmtId="0" fontId="80" fillId="0" borderId="0" xfId="0" applyFont="1" applyAlignment="1">
      <alignment horizontal="left"/>
    </xf>
    <xf numFmtId="0" fontId="83" fillId="0" borderId="0" xfId="0" applyFont="1" applyAlignment="1">
      <alignment/>
    </xf>
    <xf numFmtId="0" fontId="5" fillId="0" borderId="0" xfId="0" applyFont="1" applyAlignment="1">
      <alignment horizontal="left"/>
    </xf>
    <xf numFmtId="0" fontId="5" fillId="0" borderId="10" xfId="0" applyFont="1" applyBorder="1" applyAlignment="1">
      <alignment horizontal="center" vertical="center"/>
    </xf>
    <xf numFmtId="2" fontId="5" fillId="0" borderId="0" xfId="0" applyNumberFormat="1" applyFont="1" applyBorder="1" applyAlignment="1">
      <alignment vertical="center" wrapText="1"/>
    </xf>
    <xf numFmtId="0" fontId="1" fillId="0" borderId="61" xfId="0" applyFont="1" applyBorder="1" applyAlignment="1">
      <alignment horizontal="center"/>
    </xf>
    <xf numFmtId="0" fontId="1" fillId="0" borderId="36" xfId="0" applyFont="1" applyBorder="1" applyAlignment="1">
      <alignment horizontal="center"/>
    </xf>
    <xf numFmtId="0" fontId="1" fillId="0" borderId="45" xfId="0" applyFont="1" applyBorder="1" applyAlignment="1">
      <alignment horizontal="center" vertical="center"/>
    </xf>
    <xf numFmtId="0" fontId="1" fillId="0" borderId="40" xfId="0" applyFont="1" applyBorder="1" applyAlignment="1">
      <alignment horizontal="center" vertical="center"/>
    </xf>
    <xf numFmtId="0" fontId="1" fillId="0" borderId="64" xfId="0" applyFont="1" applyBorder="1" applyAlignment="1">
      <alignment horizontal="center" vertical="center"/>
    </xf>
    <xf numFmtId="0" fontId="1" fillId="0" borderId="41" xfId="0" applyFont="1" applyBorder="1" applyAlignment="1">
      <alignment horizontal="center" vertical="center"/>
    </xf>
    <xf numFmtId="0" fontId="83" fillId="0" borderId="34" xfId="0" applyFont="1" applyFill="1" applyBorder="1" applyAlignment="1">
      <alignment horizontal="center" vertical="center"/>
    </xf>
    <xf numFmtId="0" fontId="83" fillId="0" borderId="28" xfId="0" applyFont="1" applyFill="1" applyBorder="1" applyAlignment="1">
      <alignment horizontal="center" vertical="center"/>
    </xf>
    <xf numFmtId="0" fontId="83" fillId="0" borderId="68" xfId="0" applyFont="1" applyFill="1" applyBorder="1" applyAlignment="1">
      <alignment horizontal="center" vertical="center"/>
    </xf>
    <xf numFmtId="0" fontId="83" fillId="0" borderId="29" xfId="0" applyFont="1" applyBorder="1" applyAlignment="1">
      <alignment horizontal="center" vertical="center"/>
    </xf>
    <xf numFmtId="0" fontId="1" fillId="0" borderId="13" xfId="0" applyFont="1" applyBorder="1" applyAlignment="1">
      <alignment horizontal="center"/>
    </xf>
    <xf numFmtId="0" fontId="83" fillId="0" borderId="33" xfId="0" applyFont="1" applyFill="1" applyBorder="1" applyAlignment="1">
      <alignment horizontal="center" vertical="center"/>
    </xf>
    <xf numFmtId="0" fontId="83" fillId="0" borderId="42" xfId="0" applyFont="1" applyFill="1" applyBorder="1" applyAlignment="1">
      <alignment horizontal="center" vertical="center"/>
    </xf>
    <xf numFmtId="0" fontId="1" fillId="0" borderId="53" xfId="0" applyFont="1" applyBorder="1" applyAlignment="1">
      <alignment horizontal="center"/>
    </xf>
    <xf numFmtId="0" fontId="83" fillId="0" borderId="39" xfId="0" applyFont="1" applyFill="1" applyBorder="1" applyAlignment="1">
      <alignment horizontal="center" vertical="center"/>
    </xf>
    <xf numFmtId="0" fontId="83" fillId="0" borderId="16" xfId="0" applyFont="1" applyFill="1" applyBorder="1" applyAlignment="1">
      <alignment horizontal="center" vertical="center"/>
    </xf>
    <xf numFmtId="0" fontId="83" fillId="0" borderId="69" xfId="0" applyFont="1" applyFill="1" applyBorder="1" applyAlignment="1">
      <alignment horizontal="center" vertical="center"/>
    </xf>
    <xf numFmtId="0" fontId="1" fillId="0" borderId="14" xfId="0" applyFont="1" applyBorder="1" applyAlignment="1">
      <alignment horizontal="center" vertical="center"/>
    </xf>
    <xf numFmtId="0" fontId="1" fillId="0" borderId="36" xfId="0" applyFont="1" applyBorder="1" applyAlignment="1">
      <alignment horizontal="center" vertical="center"/>
    </xf>
    <xf numFmtId="0" fontId="11" fillId="0" borderId="0" xfId="0" applyFont="1" applyAlignment="1">
      <alignment/>
    </xf>
    <xf numFmtId="0" fontId="1" fillId="0" borderId="0" xfId="0" applyFont="1" applyAlignment="1">
      <alignment vertical="center"/>
    </xf>
    <xf numFmtId="0" fontId="90" fillId="0" borderId="0" xfId="0" applyFont="1" applyAlignment="1">
      <alignment/>
    </xf>
    <xf numFmtId="1" fontId="80" fillId="0" borderId="0" xfId="0" applyNumberFormat="1" applyFont="1" applyAlignment="1">
      <alignment/>
    </xf>
    <xf numFmtId="0" fontId="83" fillId="0" borderId="0" xfId="0" applyFont="1" applyFill="1" applyAlignment="1">
      <alignment/>
    </xf>
    <xf numFmtId="0" fontId="1" fillId="0" borderId="0" xfId="0" applyFont="1" applyAlignment="1">
      <alignment horizontal="left" vertical="center"/>
    </xf>
    <xf numFmtId="0" fontId="91" fillId="33" borderId="0" xfId="0" applyFont="1" applyFill="1" applyAlignment="1">
      <alignment vertical="center"/>
    </xf>
    <xf numFmtId="0" fontId="89" fillId="33" borderId="0" xfId="0" applyFont="1" applyFill="1" applyAlignment="1">
      <alignment vertical="center"/>
    </xf>
    <xf numFmtId="0" fontId="1" fillId="33" borderId="0" xfId="0" applyFont="1" applyFill="1" applyAlignment="1">
      <alignment vertical="center"/>
    </xf>
    <xf numFmtId="0" fontId="83" fillId="33" borderId="0" xfId="0" applyFont="1" applyFill="1" applyAlignment="1">
      <alignment vertical="center"/>
    </xf>
    <xf numFmtId="0" fontId="89" fillId="33" borderId="0" xfId="0" applyFont="1" applyFill="1" applyAlignment="1">
      <alignment horizontal="left" vertical="center"/>
    </xf>
    <xf numFmtId="0" fontId="78" fillId="33" borderId="0" xfId="0" applyFont="1" applyFill="1" applyAlignment="1">
      <alignment vertical="center"/>
    </xf>
    <xf numFmtId="0" fontId="5" fillId="0" borderId="0" xfId="0" applyFont="1" applyBorder="1" applyAlignment="1">
      <alignment horizontal="left" wrapText="1"/>
    </xf>
    <xf numFmtId="0" fontId="1" fillId="0" borderId="0" xfId="0" applyFont="1" applyFill="1" applyAlignment="1">
      <alignment vertical="center"/>
    </xf>
    <xf numFmtId="0" fontId="28" fillId="0" borderId="49" xfId="0" applyFont="1" applyFill="1" applyBorder="1" applyAlignment="1">
      <alignment horizontal="center"/>
    </xf>
    <xf numFmtId="0" fontId="83" fillId="0" borderId="0" xfId="0" applyFont="1" applyBorder="1" applyAlignment="1">
      <alignment horizontal="left"/>
    </xf>
    <xf numFmtId="0" fontId="1" fillId="36" borderId="0" xfId="0" applyFont="1" applyFill="1" applyAlignment="1">
      <alignment/>
    </xf>
    <xf numFmtId="0" fontId="5" fillId="0" borderId="0" xfId="0" applyFont="1" applyBorder="1" applyAlignment="1">
      <alignment horizontal="left" vertical="center"/>
    </xf>
    <xf numFmtId="0" fontId="1" fillId="0" borderId="0" xfId="0" applyFont="1" applyFill="1" applyBorder="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left"/>
    </xf>
    <xf numFmtId="0" fontId="83" fillId="0" borderId="0" xfId="0" applyFont="1" applyAlignment="1">
      <alignment horizontal="left"/>
    </xf>
    <xf numFmtId="0" fontId="80" fillId="0" borderId="0" xfId="0" applyFont="1" applyFill="1" applyAlignment="1">
      <alignment horizontal="left"/>
    </xf>
    <xf numFmtId="0" fontId="92" fillId="0" borderId="0" xfId="0" applyFont="1" applyAlignment="1">
      <alignment/>
    </xf>
    <xf numFmtId="0" fontId="0" fillId="0" borderId="0" xfId="0" applyFont="1" applyAlignment="1">
      <alignment horizontal="center"/>
    </xf>
    <xf numFmtId="0" fontId="1" fillId="0" borderId="0" xfId="0" applyFont="1" applyAlignment="1">
      <alignment horizontal="left" vertical="top" wrapText="1"/>
    </xf>
    <xf numFmtId="0" fontId="1" fillId="0" borderId="47" xfId="0" applyFont="1" applyFill="1" applyBorder="1" applyAlignment="1">
      <alignment horizontal="center" vertical="center" wrapText="1"/>
    </xf>
    <xf numFmtId="0" fontId="1" fillId="0" borderId="48" xfId="0" applyFont="1" applyFill="1" applyBorder="1" applyAlignment="1">
      <alignment horizontal="center" vertical="center" wrapText="1"/>
    </xf>
    <xf numFmtId="1" fontId="1" fillId="0" borderId="70" xfId="0" applyNumberFormat="1" applyFont="1" applyFill="1" applyBorder="1" applyAlignment="1">
      <alignment horizontal="center" vertical="center"/>
    </xf>
    <xf numFmtId="0" fontId="1" fillId="0" borderId="7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72"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70"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73"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71"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0" borderId="75" xfId="0" applyFont="1" applyFill="1" applyBorder="1" applyAlignment="1">
      <alignment horizontal="center" vertical="center" wrapText="1"/>
    </xf>
    <xf numFmtId="0" fontId="6" fillId="0" borderId="0" xfId="0" applyFont="1" applyFill="1" applyAlignment="1">
      <alignment horizontal="center"/>
    </xf>
    <xf numFmtId="0" fontId="5" fillId="0" borderId="76" xfId="0" applyFont="1" applyFill="1" applyBorder="1" applyAlignment="1">
      <alignment horizontal="center" vertical="center"/>
    </xf>
    <xf numFmtId="0" fontId="5" fillId="0" borderId="75"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77"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54" xfId="0" applyFont="1" applyFill="1" applyBorder="1" applyAlignment="1">
      <alignment horizontal="center" vertical="center"/>
    </xf>
    <xf numFmtId="0" fontId="1" fillId="0" borderId="49" xfId="0" applyFont="1" applyFill="1" applyBorder="1" applyAlignment="1">
      <alignment horizontal="center" vertical="center" wrapText="1"/>
    </xf>
    <xf numFmtId="0" fontId="1" fillId="0" borderId="0" xfId="0" applyFont="1" applyFill="1" applyBorder="1" applyAlignment="1">
      <alignment vertical="center"/>
    </xf>
    <xf numFmtId="0" fontId="1" fillId="0" borderId="10"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1" fillId="0" borderId="74" xfId="0" applyFont="1" applyFill="1" applyBorder="1" applyAlignment="1">
      <alignment horizontal="center" vertical="center" wrapText="1"/>
    </xf>
    <xf numFmtId="1" fontId="1" fillId="0" borderId="70" xfId="0" applyNumberFormat="1" applyFont="1" applyFill="1" applyBorder="1" applyAlignment="1">
      <alignment horizontal="center" vertical="center" wrapText="1"/>
    </xf>
    <xf numFmtId="0" fontId="1" fillId="0" borderId="0" xfId="0" applyFont="1" applyFill="1" applyAlignment="1">
      <alignment horizontal="left" vertical="top" wrapText="1"/>
    </xf>
    <xf numFmtId="0" fontId="1" fillId="0" borderId="0" xfId="0" applyFont="1" applyFill="1" applyAlignment="1">
      <alignment vertical="center"/>
    </xf>
    <xf numFmtId="0" fontId="5" fillId="0" borderId="25" xfId="0" applyFont="1" applyFill="1" applyBorder="1" applyAlignment="1">
      <alignment horizontal="center" vertical="center"/>
    </xf>
    <xf numFmtId="0" fontId="1" fillId="0" borderId="70"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76" xfId="0" applyFont="1" applyFill="1" applyBorder="1" applyAlignment="1">
      <alignment horizontal="center" vertical="center"/>
    </xf>
    <xf numFmtId="0" fontId="1" fillId="0" borderId="75" xfId="0" applyFont="1" applyFill="1" applyBorder="1" applyAlignment="1">
      <alignment horizontal="center" vertical="center"/>
    </xf>
    <xf numFmtId="0" fontId="1" fillId="0" borderId="60" xfId="0" applyFont="1" applyFill="1" applyBorder="1" applyAlignment="1">
      <alignment horizontal="center" vertical="center"/>
    </xf>
    <xf numFmtId="0" fontId="1" fillId="0" borderId="40"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64" xfId="0" applyFont="1" applyFill="1" applyBorder="1" applyAlignment="1">
      <alignment horizontal="center" vertical="center"/>
    </xf>
    <xf numFmtId="0" fontId="2"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20"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63" xfId="0" applyFont="1" applyFill="1" applyBorder="1" applyAlignment="1">
      <alignment horizontal="center" vertical="center"/>
    </xf>
    <xf numFmtId="1" fontId="1" fillId="0" borderId="79" xfId="0" applyNumberFormat="1" applyFont="1" applyFill="1" applyBorder="1" applyAlignment="1">
      <alignment horizontal="center" vertical="center"/>
    </xf>
    <xf numFmtId="0" fontId="1" fillId="0" borderId="73" xfId="0" applyFont="1" applyFill="1" applyBorder="1" applyAlignment="1">
      <alignment horizontal="center" vertical="center"/>
    </xf>
    <xf numFmtId="0" fontId="1" fillId="0" borderId="31"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32" xfId="0" applyFont="1" applyFill="1" applyBorder="1" applyAlignment="1">
      <alignment horizontal="center" vertical="center"/>
    </xf>
    <xf numFmtId="0" fontId="1" fillId="0" borderId="64"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63" xfId="0" applyFont="1" applyFill="1" applyBorder="1" applyAlignment="1">
      <alignment horizontal="center" vertical="center" wrapText="1"/>
    </xf>
    <xf numFmtId="0" fontId="1" fillId="0" borderId="75" xfId="0" applyFont="1" applyFill="1" applyBorder="1" applyAlignment="1">
      <alignment horizontal="center" vertical="center" wrapText="1"/>
    </xf>
    <xf numFmtId="0" fontId="1" fillId="0" borderId="41" xfId="0" applyFont="1" applyFill="1" applyBorder="1" applyAlignment="1">
      <alignment horizontal="center" vertical="center"/>
    </xf>
    <xf numFmtId="0" fontId="1" fillId="0" borderId="33" xfId="0" applyFont="1" applyFill="1" applyBorder="1" applyAlignment="1">
      <alignment horizontal="center" vertical="center"/>
    </xf>
    <xf numFmtId="0" fontId="5" fillId="0" borderId="63"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51" xfId="0" applyFont="1" applyFill="1" applyBorder="1" applyAlignment="1">
      <alignment horizontal="center" vertical="center"/>
    </xf>
    <xf numFmtId="1" fontId="1" fillId="0" borderId="22" xfId="0" applyNumberFormat="1" applyFont="1" applyFill="1" applyBorder="1" applyAlignment="1">
      <alignment horizontal="center" vertical="center"/>
    </xf>
    <xf numFmtId="1" fontId="1" fillId="0" borderId="72" xfId="0" applyNumberFormat="1" applyFont="1" applyFill="1" applyBorder="1" applyAlignment="1">
      <alignment horizontal="center" vertical="center"/>
    </xf>
    <xf numFmtId="1" fontId="1" fillId="0" borderId="45" xfId="0" applyNumberFormat="1" applyFont="1" applyFill="1" applyBorder="1" applyAlignment="1">
      <alignment horizontal="center" vertical="center"/>
    </xf>
    <xf numFmtId="0" fontId="1" fillId="0" borderId="25" xfId="0" applyFont="1" applyFill="1" applyBorder="1" applyAlignment="1">
      <alignment horizontal="left" vertical="center"/>
    </xf>
    <xf numFmtId="0" fontId="6" fillId="0" borderId="0" xfId="0" applyFont="1" applyAlignment="1">
      <alignment horizontal="center"/>
    </xf>
    <xf numFmtId="2" fontId="83" fillId="0" borderId="47" xfId="0" applyNumberFormat="1" applyFont="1" applyBorder="1" applyAlignment="1">
      <alignment horizontal="center" vertical="center" wrapText="1"/>
    </xf>
    <xf numFmtId="2" fontId="83" fillId="0" borderId="49" xfId="0" applyNumberFormat="1" applyFont="1" applyBorder="1" applyAlignment="1">
      <alignment horizontal="center" vertical="center" wrapText="1"/>
    </xf>
    <xf numFmtId="0" fontId="83" fillId="0" borderId="36" xfId="0" applyFont="1" applyBorder="1" applyAlignment="1">
      <alignment horizontal="center"/>
    </xf>
    <xf numFmtId="2" fontId="93" fillId="0" borderId="13" xfId="0" applyNumberFormat="1" applyFont="1" applyBorder="1" applyAlignment="1">
      <alignment horizontal="center"/>
    </xf>
    <xf numFmtId="1" fontId="83" fillId="0" borderId="13" xfId="0" applyNumberFormat="1" applyFont="1" applyFill="1" applyBorder="1" applyAlignment="1">
      <alignment horizontal="center" vertical="center"/>
    </xf>
    <xf numFmtId="0" fontId="83" fillId="0" borderId="13" xfId="0" applyFont="1" applyBorder="1" applyAlignment="1">
      <alignment horizontal="center"/>
    </xf>
    <xf numFmtId="2" fontId="5" fillId="0" borderId="51" xfId="0" applyNumberFormat="1" applyFont="1" applyBorder="1" applyAlignment="1">
      <alignment horizontal="center" vertical="center" wrapText="1"/>
    </xf>
    <xf numFmtId="2" fontId="5" fillId="0" borderId="31" xfId="0" applyNumberFormat="1" applyFont="1" applyBorder="1" applyAlignment="1">
      <alignment horizontal="center" vertical="center" wrapText="1"/>
    </xf>
    <xf numFmtId="2" fontId="5" fillId="0" borderId="32" xfId="0" applyNumberFormat="1" applyFont="1" applyBorder="1" applyAlignment="1">
      <alignment horizontal="center" vertical="center" wrapText="1"/>
    </xf>
    <xf numFmtId="2" fontId="5" fillId="0" borderId="44" xfId="0" applyNumberFormat="1" applyFont="1" applyBorder="1" applyAlignment="1">
      <alignment horizontal="center" vertical="center" wrapText="1"/>
    </xf>
    <xf numFmtId="0" fontId="1" fillId="0" borderId="47" xfId="0" applyFont="1" applyBorder="1" applyAlignment="1">
      <alignment horizontal="center" vertical="center"/>
    </xf>
    <xf numFmtId="0" fontId="1" fillId="0" borderId="38" xfId="0" applyFont="1" applyBorder="1" applyAlignment="1">
      <alignment horizontal="center" vertical="center"/>
    </xf>
    <xf numFmtId="0" fontId="1" fillId="0" borderId="10" xfId="0" applyFont="1" applyBorder="1" applyAlignment="1">
      <alignment/>
    </xf>
    <xf numFmtId="0" fontId="1" fillId="0" borderId="65" xfId="0" applyFont="1" applyBorder="1" applyAlignment="1">
      <alignment/>
    </xf>
    <xf numFmtId="0" fontId="83" fillId="0" borderId="38" xfId="0" applyFont="1" applyBorder="1" applyAlignment="1">
      <alignment horizontal="center" vertical="center"/>
    </xf>
    <xf numFmtId="0" fontId="83" fillId="0" borderId="13" xfId="0" applyFont="1" applyBorder="1" applyAlignment="1">
      <alignment horizontal="center" vertical="center"/>
    </xf>
    <xf numFmtId="0" fontId="1" fillId="0" borderId="64" xfId="0" applyFont="1" applyBorder="1" applyAlignment="1">
      <alignment horizontal="center"/>
    </xf>
    <xf numFmtId="0" fontId="1" fillId="0" borderId="45" xfId="0" applyFont="1" applyBorder="1" applyAlignment="1">
      <alignment horizontal="center"/>
    </xf>
    <xf numFmtId="0" fontId="5" fillId="0" borderId="0" xfId="0" applyFont="1" applyAlignment="1">
      <alignment horizontal="center"/>
    </xf>
    <xf numFmtId="0" fontId="1" fillId="0" borderId="11" xfId="0" applyFont="1" applyBorder="1" applyAlignment="1">
      <alignment/>
    </xf>
    <xf numFmtId="0" fontId="1" fillId="0" borderId="56" xfId="0" applyFont="1" applyBorder="1" applyAlignment="1">
      <alignment/>
    </xf>
    <xf numFmtId="0" fontId="83" fillId="0" borderId="24" xfId="0" applyFont="1" applyBorder="1" applyAlignment="1">
      <alignment horizontal="center" wrapText="1"/>
    </xf>
    <xf numFmtId="0" fontId="1" fillId="0" borderId="42" xfId="0" applyFont="1" applyBorder="1" applyAlignment="1">
      <alignment horizontal="center"/>
    </xf>
    <xf numFmtId="0" fontId="1" fillId="0" borderId="56" xfId="0" applyFont="1" applyBorder="1" applyAlignment="1">
      <alignment horizontal="center"/>
    </xf>
    <xf numFmtId="0" fontId="1" fillId="0" borderId="33" xfId="0" applyFont="1" applyBorder="1" applyAlignment="1">
      <alignment horizontal="center"/>
    </xf>
    <xf numFmtId="0" fontId="5" fillId="0" borderId="23" xfId="0" applyFont="1" applyBorder="1" applyAlignment="1">
      <alignment horizontal="center" wrapText="1"/>
    </xf>
    <xf numFmtId="0" fontId="5" fillId="0" borderId="57" xfId="0" applyFont="1" applyBorder="1" applyAlignment="1">
      <alignment horizontal="center" wrapText="1"/>
    </xf>
    <xf numFmtId="0" fontId="5" fillId="0" borderId="80" xfId="0" applyFont="1" applyBorder="1" applyAlignment="1">
      <alignment horizontal="center" wrapText="1"/>
    </xf>
    <xf numFmtId="1" fontId="83" fillId="35" borderId="38" xfId="0" applyNumberFormat="1" applyFont="1" applyFill="1" applyBorder="1" applyAlignment="1">
      <alignment horizontal="center" vertical="center"/>
    </xf>
    <xf numFmtId="1" fontId="83" fillId="35" borderId="13" xfId="0" applyNumberFormat="1" applyFont="1" applyFill="1" applyBorder="1" applyAlignment="1">
      <alignment horizontal="center" vertical="center"/>
    </xf>
    <xf numFmtId="2" fontId="83" fillId="0" borderId="13" xfId="0" applyNumberFormat="1" applyFont="1" applyBorder="1" applyAlignment="1">
      <alignment horizontal="center" vertical="center"/>
    </xf>
    <xf numFmtId="0" fontId="11" fillId="0" borderId="11" xfId="0" applyFont="1" applyBorder="1" applyAlignment="1">
      <alignment/>
    </xf>
    <xf numFmtId="0" fontId="11" fillId="0" borderId="56" xfId="0" applyFont="1" applyBorder="1" applyAlignment="1">
      <alignment/>
    </xf>
    <xf numFmtId="2" fontId="83" fillId="0" borderId="36" xfId="0" applyNumberFormat="1" applyFont="1" applyBorder="1" applyAlignment="1">
      <alignment horizontal="center" vertical="center"/>
    </xf>
    <xf numFmtId="0" fontId="83" fillId="0" borderId="53" xfId="0" applyFont="1" applyBorder="1" applyAlignment="1">
      <alignment horizontal="center"/>
    </xf>
    <xf numFmtId="1" fontId="1" fillId="0" borderId="14" xfId="0" applyNumberFormat="1" applyFont="1" applyBorder="1" applyAlignment="1">
      <alignment horizontal="center" vertical="center"/>
    </xf>
    <xf numFmtId="2" fontId="1" fillId="0" borderId="14" xfId="0" applyNumberFormat="1" applyFont="1" applyBorder="1" applyAlignment="1">
      <alignment horizontal="center" vertical="center"/>
    </xf>
    <xf numFmtId="2" fontId="5" fillId="0" borderId="66" xfId="0" applyNumberFormat="1" applyFont="1" applyBorder="1" applyAlignment="1">
      <alignment horizontal="center" vertical="center" wrapText="1"/>
    </xf>
    <xf numFmtId="2" fontId="5" fillId="0" borderId="25" xfId="0" applyNumberFormat="1" applyFont="1" applyBorder="1" applyAlignment="1">
      <alignment horizontal="center" vertical="center" wrapText="1"/>
    </xf>
    <xf numFmtId="2" fontId="5" fillId="0" borderId="77" xfId="0" applyNumberFormat="1" applyFont="1" applyBorder="1" applyAlignment="1">
      <alignment horizontal="center" vertical="center" wrapText="1"/>
    </xf>
    <xf numFmtId="2" fontId="5" fillId="0" borderId="26" xfId="0" applyNumberFormat="1" applyFont="1" applyBorder="1" applyAlignment="1">
      <alignment horizontal="center" vertical="center" wrapText="1"/>
    </xf>
    <xf numFmtId="0" fontId="1" fillId="0" borderId="10" xfId="0" applyFont="1" applyBorder="1" applyAlignment="1">
      <alignment horizontal="center"/>
    </xf>
    <xf numFmtId="0" fontId="1" fillId="0" borderId="65" xfId="0" applyFont="1" applyBorder="1" applyAlignment="1">
      <alignment horizontal="center"/>
    </xf>
    <xf numFmtId="0" fontId="1" fillId="0" borderId="11" xfId="0" applyFont="1" applyBorder="1" applyAlignment="1">
      <alignment horizontal="center"/>
    </xf>
    <xf numFmtId="0" fontId="1" fillId="35" borderId="11" xfId="0" applyFont="1" applyFill="1" applyBorder="1" applyAlignment="1">
      <alignment horizontal="center"/>
    </xf>
    <xf numFmtId="0" fontId="1" fillId="35" borderId="56" xfId="0" applyFont="1" applyFill="1" applyBorder="1" applyAlignment="1">
      <alignment horizontal="center"/>
    </xf>
    <xf numFmtId="0" fontId="1" fillId="35" borderId="22" xfId="0" applyFont="1" applyFill="1" applyBorder="1" applyAlignment="1">
      <alignment horizontal="center"/>
    </xf>
    <xf numFmtId="0" fontId="1" fillId="35" borderId="72" xfId="0" applyFont="1" applyFill="1" applyBorder="1" applyAlignment="1">
      <alignment horizontal="center"/>
    </xf>
    <xf numFmtId="0" fontId="1" fillId="0" borderId="32" xfId="0" applyFont="1" applyBorder="1" applyAlignment="1">
      <alignment horizontal="center"/>
    </xf>
    <xf numFmtId="0" fontId="1" fillId="0" borderId="43" xfId="0" applyFont="1" applyBorder="1" applyAlignment="1">
      <alignment horizontal="center"/>
    </xf>
    <xf numFmtId="0" fontId="1" fillId="0" borderId="32" xfId="0" applyFont="1" applyBorder="1" applyAlignment="1">
      <alignment horizontal="center" wrapText="1"/>
    </xf>
    <xf numFmtId="0" fontId="1" fillId="0" borderId="65" xfId="0" applyFont="1" applyBorder="1" applyAlignment="1">
      <alignment horizontal="center" wrapText="1"/>
    </xf>
    <xf numFmtId="0" fontId="1" fillId="0" borderId="74" xfId="0" applyFont="1" applyBorder="1" applyAlignment="1">
      <alignment horizontal="center" wrapText="1"/>
    </xf>
    <xf numFmtId="0" fontId="1" fillId="0" borderId="72" xfId="0" applyFont="1" applyBorder="1" applyAlignment="1">
      <alignment horizontal="center"/>
    </xf>
    <xf numFmtId="0" fontId="1" fillId="0" borderId="55" xfId="0" applyFont="1" applyBorder="1" applyAlignment="1">
      <alignment horizontal="center"/>
    </xf>
    <xf numFmtId="0" fontId="5" fillId="0" borderId="47" xfId="0" applyFont="1" applyBorder="1" applyAlignment="1">
      <alignment horizontal="center" vertical="center" wrapText="1"/>
    </xf>
    <xf numFmtId="0" fontId="5" fillId="0" borderId="49" xfId="0" applyFont="1" applyBorder="1" applyAlignment="1">
      <alignment horizontal="center" vertical="center" wrapText="1"/>
    </xf>
    <xf numFmtId="0" fontId="1" fillId="0" borderId="0" xfId="0" applyFont="1" applyAlignment="1">
      <alignment horizontal="left" wrapText="1"/>
    </xf>
    <xf numFmtId="1" fontId="83" fillId="0" borderId="13" xfId="0" applyNumberFormat="1" applyFont="1" applyBorder="1" applyAlignment="1">
      <alignment horizontal="center" vertical="center"/>
    </xf>
    <xf numFmtId="2" fontId="83" fillId="0" borderId="38" xfId="0" applyNumberFormat="1" applyFont="1" applyBorder="1" applyAlignment="1">
      <alignment horizontal="center" vertical="center"/>
    </xf>
    <xf numFmtId="2" fontId="5" fillId="0" borderId="47" xfId="0" applyNumberFormat="1" applyFont="1" applyBorder="1" applyAlignment="1">
      <alignment horizontal="center" vertical="center" wrapText="1"/>
    </xf>
    <xf numFmtId="2" fontId="5" fillId="0" borderId="49" xfId="0" applyNumberFormat="1" applyFont="1" applyBorder="1" applyAlignment="1">
      <alignment horizontal="center" vertical="center" wrapText="1"/>
    </xf>
    <xf numFmtId="0" fontId="5" fillId="0" borderId="11" xfId="0" applyFont="1" applyBorder="1" applyAlignment="1">
      <alignment/>
    </xf>
    <xf numFmtId="0" fontId="5" fillId="0" borderId="56" xfId="0" applyFont="1" applyBorder="1" applyAlignment="1">
      <alignment/>
    </xf>
    <xf numFmtId="1" fontId="93" fillId="0" borderId="13" xfId="0" applyNumberFormat="1" applyFont="1" applyBorder="1" applyAlignment="1">
      <alignment horizontal="center" vertical="center"/>
    </xf>
    <xf numFmtId="0" fontId="1" fillId="0" borderId="22" xfId="0" applyFont="1" applyBorder="1" applyAlignment="1">
      <alignment horizontal="left"/>
    </xf>
    <xf numFmtId="0" fontId="1" fillId="0" borderId="72" xfId="0" applyFont="1" applyBorder="1" applyAlignment="1">
      <alignment horizontal="left"/>
    </xf>
    <xf numFmtId="0" fontId="1" fillId="0" borderId="55" xfId="0" applyFont="1" applyBorder="1" applyAlignment="1">
      <alignment horizontal="left"/>
    </xf>
    <xf numFmtId="1" fontId="83" fillId="0" borderId="22" xfId="0" applyNumberFormat="1" applyFont="1" applyBorder="1" applyAlignment="1">
      <alignment horizontal="center" vertical="center"/>
    </xf>
    <xf numFmtId="1" fontId="83" fillId="0" borderId="72" xfId="0" applyNumberFormat="1" applyFont="1" applyBorder="1" applyAlignment="1">
      <alignment horizontal="center" vertical="center"/>
    </xf>
    <xf numFmtId="1" fontId="83" fillId="0" borderId="55" xfId="0" applyNumberFormat="1" applyFont="1" applyBorder="1" applyAlignment="1">
      <alignment horizontal="center" vertical="center"/>
    </xf>
    <xf numFmtId="2" fontId="93" fillId="0" borderId="13" xfId="0" applyNumberFormat="1" applyFont="1" applyBorder="1" applyAlignment="1">
      <alignment horizontal="center" vertical="center"/>
    </xf>
    <xf numFmtId="1" fontId="93" fillId="35" borderId="24" xfId="0" applyNumberFormat="1" applyFont="1" applyFill="1" applyBorder="1" applyAlignment="1">
      <alignment horizontal="center" vertical="center"/>
    </xf>
    <xf numFmtId="2" fontId="93" fillId="0" borderId="24" xfId="0" applyNumberFormat="1" applyFont="1" applyBorder="1" applyAlignment="1">
      <alignment horizontal="center" vertical="center"/>
    </xf>
    <xf numFmtId="0" fontId="5" fillId="0" borderId="23" xfId="0" applyFont="1" applyBorder="1" applyAlignment="1">
      <alignment/>
    </xf>
    <xf numFmtId="0" fontId="5" fillId="0" borderId="57" xfId="0" applyFont="1" applyBorder="1" applyAlignment="1">
      <alignment/>
    </xf>
    <xf numFmtId="0" fontId="80" fillId="0" borderId="47" xfId="0" applyFont="1" applyBorder="1" applyAlignment="1">
      <alignment horizontal="center"/>
    </xf>
    <xf numFmtId="0" fontId="80" fillId="0" borderId="66" xfId="0" applyFont="1" applyBorder="1" applyAlignment="1">
      <alignment horizontal="center"/>
    </xf>
    <xf numFmtId="0" fontId="1" fillId="0" borderId="61" xfId="0" applyFont="1" applyBorder="1" applyAlignment="1">
      <alignment/>
    </xf>
    <xf numFmtId="0" fontId="1" fillId="0" borderId="46" xfId="0" applyFont="1" applyBorder="1" applyAlignment="1">
      <alignment/>
    </xf>
    <xf numFmtId="1" fontId="83" fillId="0" borderId="36" xfId="0" applyNumberFormat="1" applyFont="1" applyFill="1" applyBorder="1" applyAlignment="1">
      <alignment horizontal="center" vertical="center"/>
    </xf>
    <xf numFmtId="0" fontId="5" fillId="0" borderId="23" xfId="0" applyFont="1" applyBorder="1" applyAlignment="1">
      <alignment horizontal="center"/>
    </xf>
    <xf numFmtId="0" fontId="5" fillId="0" borderId="58" xfId="0" applyFont="1" applyBorder="1" applyAlignment="1">
      <alignment horizontal="center"/>
    </xf>
    <xf numFmtId="0" fontId="1" fillId="0" borderId="37" xfId="0" applyFont="1" applyBorder="1" applyAlignment="1">
      <alignment horizontal="center"/>
    </xf>
    <xf numFmtId="0" fontId="1" fillId="0" borderId="22" xfId="0" applyFont="1" applyBorder="1" applyAlignment="1">
      <alignment horizontal="center"/>
    </xf>
    <xf numFmtId="2" fontId="1" fillId="0" borderId="22" xfId="0" applyNumberFormat="1" applyFont="1" applyBorder="1" applyAlignment="1">
      <alignment horizontal="center"/>
    </xf>
    <xf numFmtId="2" fontId="1" fillId="0" borderId="55" xfId="0" applyNumberFormat="1" applyFont="1" applyBorder="1" applyAlignment="1">
      <alignment horizontal="center"/>
    </xf>
    <xf numFmtId="2" fontId="1" fillId="0" borderId="11" xfId="0" applyNumberFormat="1" applyFont="1" applyBorder="1" applyAlignment="1">
      <alignment horizontal="center"/>
    </xf>
    <xf numFmtId="2" fontId="1" fillId="0" borderId="37" xfId="0" applyNumberFormat="1" applyFont="1" applyBorder="1" applyAlignment="1">
      <alignment horizontal="center"/>
    </xf>
    <xf numFmtId="0" fontId="1" fillId="0" borderId="74" xfId="0" applyFont="1" applyBorder="1" applyAlignment="1">
      <alignment horizontal="center"/>
    </xf>
    <xf numFmtId="0" fontId="5" fillId="0" borderId="23" xfId="0" applyFont="1" applyFill="1" applyBorder="1" applyAlignment="1">
      <alignment horizontal="center"/>
    </xf>
    <xf numFmtId="0" fontId="5" fillId="0" borderId="58" xfId="0" applyFont="1" applyFill="1" applyBorder="1" applyAlignment="1">
      <alignment horizontal="center"/>
    </xf>
    <xf numFmtId="2" fontId="93" fillId="0" borderId="23" xfId="0" applyNumberFormat="1" applyFont="1" applyFill="1" applyBorder="1" applyAlignment="1">
      <alignment horizontal="center"/>
    </xf>
    <xf numFmtId="2" fontId="93" fillId="0" borderId="58" xfId="0" applyNumberFormat="1" applyFont="1" applyFill="1" applyBorder="1" applyAlignment="1">
      <alignment horizontal="center"/>
    </xf>
    <xf numFmtId="1" fontId="1" fillId="0" borderId="0" xfId="0" applyNumberFormat="1" applyFont="1" applyAlignment="1">
      <alignment/>
    </xf>
    <xf numFmtId="0" fontId="1" fillId="0" borderId="11" xfId="0" applyFont="1" applyBorder="1" applyAlignment="1">
      <alignment horizontal="left"/>
    </xf>
    <xf numFmtId="0" fontId="1" fillId="0" borderId="56" xfId="0" applyFont="1" applyBorder="1" applyAlignment="1">
      <alignment horizontal="left"/>
    </xf>
    <xf numFmtId="0" fontId="1" fillId="0" borderId="37" xfId="0" applyFont="1" applyBorder="1" applyAlignment="1">
      <alignment horizontal="left"/>
    </xf>
    <xf numFmtId="1" fontId="11" fillId="0" borderId="23" xfId="0" applyNumberFormat="1" applyFont="1" applyBorder="1" applyAlignment="1">
      <alignment horizontal="center" vertical="center"/>
    </xf>
    <xf numFmtId="1" fontId="11" fillId="0" borderId="57" xfId="0" applyNumberFormat="1" applyFont="1" applyBorder="1" applyAlignment="1">
      <alignment horizontal="center" vertical="center"/>
    </xf>
    <xf numFmtId="1" fontId="11" fillId="0" borderId="58" xfId="0" applyNumberFormat="1" applyFont="1" applyBorder="1" applyAlignment="1">
      <alignment horizontal="center" vertical="center"/>
    </xf>
    <xf numFmtId="0" fontId="1" fillId="0" borderId="23" xfId="0" applyFont="1" applyBorder="1" applyAlignment="1">
      <alignment/>
    </xf>
    <xf numFmtId="0" fontId="1" fillId="0" borderId="57" xfId="0" applyFont="1" applyBorder="1" applyAlignment="1">
      <alignment/>
    </xf>
    <xf numFmtId="0" fontId="1" fillId="0" borderId="58" xfId="0" applyFont="1" applyBorder="1" applyAlignment="1">
      <alignment/>
    </xf>
    <xf numFmtId="2" fontId="1" fillId="0" borderId="10" xfId="0" applyNumberFormat="1" applyFont="1" applyBorder="1" applyAlignment="1">
      <alignment horizontal="center"/>
    </xf>
    <xf numFmtId="2" fontId="1" fillId="0" borderId="74" xfId="0" applyNumberFormat="1" applyFont="1" applyBorder="1" applyAlignment="1">
      <alignment horizontal="center"/>
    </xf>
    <xf numFmtId="0" fontId="5" fillId="0" borderId="57" xfId="0" applyFont="1" applyBorder="1" applyAlignment="1">
      <alignment horizontal="center"/>
    </xf>
    <xf numFmtId="0" fontId="1" fillId="0" borderId="32" xfId="0" applyFont="1" applyBorder="1" applyAlignment="1">
      <alignment horizontal="center" vertical="center"/>
    </xf>
    <xf numFmtId="0" fontId="1" fillId="0" borderId="65" xfId="0" applyFont="1" applyBorder="1" applyAlignment="1">
      <alignment horizontal="center" vertical="center"/>
    </xf>
    <xf numFmtId="0" fontId="1" fillId="0" borderId="43" xfId="0" applyFont="1" applyBorder="1" applyAlignment="1">
      <alignment horizontal="center" vertical="center"/>
    </xf>
    <xf numFmtId="2" fontId="5" fillId="0" borderId="24" xfId="0" applyNumberFormat="1" applyFont="1" applyBorder="1" applyAlignment="1">
      <alignment horizontal="center" vertical="center" wrapText="1"/>
    </xf>
    <xf numFmtId="0" fontId="1" fillId="0" borderId="81" xfId="0" applyFont="1" applyBorder="1" applyAlignment="1">
      <alignment horizontal="center"/>
    </xf>
    <xf numFmtId="0" fontId="1" fillId="0" borderId="57" xfId="0" applyFont="1" applyBorder="1" applyAlignment="1">
      <alignment horizontal="center"/>
    </xf>
    <xf numFmtId="0" fontId="1" fillId="0" borderId="58" xfId="0" applyFont="1" applyBorder="1" applyAlignment="1">
      <alignment horizontal="center"/>
    </xf>
    <xf numFmtId="0" fontId="1" fillId="0" borderId="0" xfId="0" applyFont="1" applyAlignment="1">
      <alignment horizontal="center" vertical="center"/>
    </xf>
    <xf numFmtId="0" fontId="78" fillId="33" borderId="0" xfId="0" applyFont="1" applyFill="1" applyAlignment="1">
      <alignment horizontal="left" vertical="center"/>
    </xf>
    <xf numFmtId="0" fontId="91" fillId="33" borderId="0" xfId="0" applyFont="1" applyFill="1" applyAlignment="1">
      <alignment horizontal="left" vertical="center"/>
    </xf>
    <xf numFmtId="0" fontId="80" fillId="33" borderId="0" xfId="0" applyFont="1" applyFill="1" applyAlignment="1">
      <alignment horizontal="left" vertical="center" wrapText="1"/>
    </xf>
    <xf numFmtId="0" fontId="83" fillId="33" borderId="0" xfId="0" applyFont="1" applyFill="1" applyAlignment="1">
      <alignment horizontal="left" vertical="center" wrapText="1"/>
    </xf>
    <xf numFmtId="0" fontId="1" fillId="33" borderId="0" xfId="0" applyFont="1" applyFill="1" applyAlignment="1">
      <alignment horizontal="left" vertical="center" wrapText="1"/>
    </xf>
    <xf numFmtId="0" fontId="94" fillId="37" borderId="0" xfId="0" applyFont="1" applyFill="1" applyAlignment="1">
      <alignment vertical="center"/>
    </xf>
    <xf numFmtId="49" fontId="1" fillId="33" borderId="0" xfId="0" applyNumberFormat="1" applyFont="1" applyFill="1" applyAlignment="1">
      <alignment horizontal="center" vertical="center"/>
    </xf>
    <xf numFmtId="0" fontId="0" fillId="0" borderId="0" xfId="0" applyFont="1" applyAlignment="1">
      <alignment horizontal="right" vertical="center"/>
    </xf>
    <xf numFmtId="0" fontId="1" fillId="37" borderId="0" xfId="0" applyFont="1" applyFill="1" applyAlignment="1">
      <alignment vertical="center"/>
    </xf>
    <xf numFmtId="0" fontId="1" fillId="33" borderId="0" xfId="0" applyFont="1" applyFill="1" applyAlignment="1">
      <alignment vertical="center"/>
    </xf>
    <xf numFmtId="0" fontId="5" fillId="0" borderId="0" xfId="0" applyFont="1" applyBorder="1" applyAlignment="1">
      <alignment horizontal="left" wrapText="1"/>
    </xf>
    <xf numFmtId="0" fontId="1" fillId="0" borderId="0" xfId="0" applyFont="1" applyAlignment="1">
      <alignment horizontal="left" vertical="center" wrapText="1"/>
    </xf>
    <xf numFmtId="0" fontId="91" fillId="0" borderId="82" xfId="0" applyFont="1" applyBorder="1" applyAlignment="1">
      <alignment horizontal="center" vertical="center" wrapText="1"/>
    </xf>
    <xf numFmtId="0" fontId="91" fillId="0" borderId="83" xfId="0" applyFont="1" applyBorder="1" applyAlignment="1">
      <alignment horizontal="center" vertical="center" wrapText="1"/>
    </xf>
    <xf numFmtId="0" fontId="91" fillId="0" borderId="84" xfId="0" applyFont="1" applyBorder="1" applyAlignment="1">
      <alignment horizontal="center" vertical="center" wrapText="1"/>
    </xf>
    <xf numFmtId="0" fontId="91" fillId="0" borderId="85" xfId="0" applyFont="1" applyBorder="1" applyAlignment="1">
      <alignment horizontal="center" vertical="center" wrapText="1"/>
    </xf>
    <xf numFmtId="0" fontId="5" fillId="0" borderId="0" xfId="0" applyFont="1" applyBorder="1" applyAlignment="1">
      <alignment horizontal="center" wrapText="1"/>
    </xf>
    <xf numFmtId="0" fontId="89" fillId="0" borderId="0" xfId="0" applyFont="1" applyAlignment="1">
      <alignment horizontal="justify" vertical="center"/>
    </xf>
    <xf numFmtId="0" fontId="1" fillId="0" borderId="0" xfId="0" applyFont="1" applyAlignment="1">
      <alignment wrapText="1"/>
    </xf>
    <xf numFmtId="0" fontId="80" fillId="0" borderId="0" xfId="0" applyFont="1" applyAlignment="1">
      <alignment/>
    </xf>
    <xf numFmtId="0" fontId="93" fillId="0" borderId="82" xfId="0" applyFont="1" applyBorder="1" applyAlignment="1">
      <alignment horizontal="left" vertical="center" wrapText="1"/>
    </xf>
    <xf numFmtId="0" fontId="93" fillId="0" borderId="83" xfId="0" applyFont="1" applyBorder="1" applyAlignment="1">
      <alignment horizontal="left" vertical="center" wrapText="1"/>
    </xf>
    <xf numFmtId="0" fontId="93" fillId="0" borderId="86" xfId="0" applyFont="1" applyBorder="1" applyAlignment="1">
      <alignment horizontal="left" vertical="center" wrapText="1"/>
    </xf>
    <xf numFmtId="0" fontId="93" fillId="0" borderId="87" xfId="0" applyFont="1" applyBorder="1" applyAlignment="1">
      <alignment horizontal="left" vertical="center" wrapText="1"/>
    </xf>
    <xf numFmtId="0" fontId="93" fillId="0" borderId="84" xfId="0" applyFont="1" applyBorder="1" applyAlignment="1">
      <alignment horizontal="left" vertical="center" wrapText="1"/>
    </xf>
    <xf numFmtId="0" fontId="93" fillId="0" borderId="85" xfId="0" applyFont="1" applyBorder="1" applyAlignment="1">
      <alignment horizontal="left" vertical="center" wrapText="1"/>
    </xf>
    <xf numFmtId="0" fontId="83" fillId="0" borderId="82" xfId="0" applyFont="1" applyBorder="1" applyAlignment="1">
      <alignment horizontal="left" vertical="center" wrapText="1"/>
    </xf>
    <xf numFmtId="0" fontId="83" fillId="0" borderId="88" xfId="0" applyFont="1" applyBorder="1" applyAlignment="1">
      <alignment horizontal="left" vertical="center" wrapText="1"/>
    </xf>
    <xf numFmtId="0" fontId="83" fillId="0" borderId="83" xfId="0" applyFont="1" applyBorder="1" applyAlignment="1">
      <alignment horizontal="left" vertical="center" wrapText="1"/>
    </xf>
    <xf numFmtId="0" fontId="83" fillId="0" borderId="86" xfId="0" applyFont="1" applyBorder="1" applyAlignment="1">
      <alignment horizontal="left" vertical="center" wrapText="1"/>
    </xf>
    <xf numFmtId="0" fontId="83" fillId="0" borderId="0" xfId="0" applyFont="1" applyBorder="1" applyAlignment="1">
      <alignment horizontal="left" vertical="center" wrapText="1"/>
    </xf>
    <xf numFmtId="0" fontId="83" fillId="0" borderId="87" xfId="0" applyFont="1" applyBorder="1" applyAlignment="1">
      <alignment horizontal="left" vertical="center" wrapText="1"/>
    </xf>
    <xf numFmtId="0" fontId="83" fillId="0" borderId="84" xfId="0" applyFont="1" applyBorder="1" applyAlignment="1">
      <alignment horizontal="left" vertical="center" wrapText="1"/>
    </xf>
    <xf numFmtId="0" fontId="83" fillId="0" borderId="89" xfId="0" applyFont="1" applyBorder="1" applyAlignment="1">
      <alignment horizontal="left" vertical="center" wrapText="1"/>
    </xf>
    <xf numFmtId="0" fontId="83" fillId="0" borderId="85" xfId="0" applyFont="1" applyBorder="1" applyAlignment="1">
      <alignment horizontal="left" vertical="center" wrapText="1"/>
    </xf>
    <xf numFmtId="0" fontId="91" fillId="0" borderId="82" xfId="0" applyFont="1" applyBorder="1" applyAlignment="1">
      <alignment horizontal="left" vertical="center" wrapText="1"/>
    </xf>
    <xf numFmtId="0" fontId="91" fillId="0" borderId="88" xfId="0" applyFont="1" applyBorder="1" applyAlignment="1">
      <alignment horizontal="left" vertical="center" wrapText="1"/>
    </xf>
    <xf numFmtId="0" fontId="91" fillId="0" borderId="83" xfId="0" applyFont="1" applyBorder="1" applyAlignment="1">
      <alignment horizontal="left" vertical="center" wrapText="1"/>
    </xf>
    <xf numFmtId="0" fontId="91" fillId="0" borderId="84" xfId="0" applyFont="1" applyBorder="1" applyAlignment="1">
      <alignment horizontal="left" vertical="center" wrapText="1"/>
    </xf>
    <xf numFmtId="0" fontId="91" fillId="0" borderId="89" xfId="0" applyFont="1" applyBorder="1" applyAlignment="1">
      <alignment horizontal="left" vertical="center" wrapText="1"/>
    </xf>
    <xf numFmtId="0" fontId="91" fillId="0" borderId="85" xfId="0" applyFont="1" applyBorder="1" applyAlignment="1">
      <alignment horizontal="left" vertical="center" wrapText="1"/>
    </xf>
    <xf numFmtId="0" fontId="91" fillId="0" borderId="88" xfId="0" applyFont="1" applyBorder="1" applyAlignment="1">
      <alignment horizontal="center" vertical="center" wrapText="1"/>
    </xf>
    <xf numFmtId="0" fontId="91" fillId="0" borderId="89"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0</xdr:rowOff>
    </xdr:from>
    <xdr:to>
      <xdr:col>2</xdr:col>
      <xdr:colOff>9525</xdr:colOff>
      <xdr:row>5</xdr:row>
      <xdr:rowOff>9525</xdr:rowOff>
    </xdr:to>
    <xdr:pic>
      <xdr:nvPicPr>
        <xdr:cNvPr id="1" name="Picture 4"/>
        <xdr:cNvPicPr preferRelativeResize="1">
          <a:picLocks noChangeAspect="1"/>
        </xdr:cNvPicPr>
      </xdr:nvPicPr>
      <xdr:blipFill>
        <a:blip r:embed="rId1"/>
        <a:stretch>
          <a:fillRect/>
        </a:stretch>
      </xdr:blipFill>
      <xdr:spPr>
        <a:xfrm>
          <a:off x="7134225" y="771525"/>
          <a:ext cx="9525" cy="9525"/>
        </a:xfrm>
        <a:prstGeom prst="rect">
          <a:avLst/>
        </a:prstGeom>
        <a:noFill/>
        <a:ln w="9525" cmpd="sng">
          <a:noFill/>
        </a:ln>
      </xdr:spPr>
    </xdr:pic>
    <xdr:clientData/>
  </xdr:twoCellAnchor>
  <xdr:twoCellAnchor>
    <xdr:from>
      <xdr:col>3</xdr:col>
      <xdr:colOff>0</xdr:colOff>
      <xdr:row>5</xdr:row>
      <xdr:rowOff>0</xdr:rowOff>
    </xdr:from>
    <xdr:to>
      <xdr:col>3</xdr:col>
      <xdr:colOff>9525</xdr:colOff>
      <xdr:row>5</xdr:row>
      <xdr:rowOff>9525</xdr:rowOff>
    </xdr:to>
    <xdr:pic>
      <xdr:nvPicPr>
        <xdr:cNvPr id="2" name="Picture 3"/>
        <xdr:cNvPicPr preferRelativeResize="1">
          <a:picLocks noChangeAspect="1"/>
        </xdr:cNvPicPr>
      </xdr:nvPicPr>
      <xdr:blipFill>
        <a:blip r:embed="rId1"/>
        <a:stretch>
          <a:fillRect/>
        </a:stretch>
      </xdr:blipFill>
      <xdr:spPr>
        <a:xfrm>
          <a:off x="8229600" y="771525"/>
          <a:ext cx="9525" cy="9525"/>
        </a:xfrm>
        <a:prstGeom prst="rect">
          <a:avLst/>
        </a:prstGeom>
        <a:noFill/>
        <a:ln w="9525" cmpd="sng">
          <a:noFill/>
        </a:ln>
      </xdr:spPr>
    </xdr:pic>
    <xdr:clientData/>
  </xdr:twoCellAnchor>
  <xdr:twoCellAnchor>
    <xdr:from>
      <xdr:col>4</xdr:col>
      <xdr:colOff>0</xdr:colOff>
      <xdr:row>5</xdr:row>
      <xdr:rowOff>0</xdr:rowOff>
    </xdr:from>
    <xdr:to>
      <xdr:col>4</xdr:col>
      <xdr:colOff>9525</xdr:colOff>
      <xdr:row>5</xdr:row>
      <xdr:rowOff>9525</xdr:rowOff>
    </xdr:to>
    <xdr:pic>
      <xdr:nvPicPr>
        <xdr:cNvPr id="3" name="Picture 2"/>
        <xdr:cNvPicPr preferRelativeResize="1">
          <a:picLocks noChangeAspect="1"/>
        </xdr:cNvPicPr>
      </xdr:nvPicPr>
      <xdr:blipFill>
        <a:blip r:embed="rId1"/>
        <a:stretch>
          <a:fillRect/>
        </a:stretch>
      </xdr:blipFill>
      <xdr:spPr>
        <a:xfrm>
          <a:off x="8839200" y="771525"/>
          <a:ext cx="9525" cy="9525"/>
        </a:xfrm>
        <a:prstGeom prst="rect">
          <a:avLst/>
        </a:prstGeom>
        <a:noFill/>
        <a:ln w="9525" cmpd="sng">
          <a:noFill/>
        </a:ln>
      </xdr:spPr>
    </xdr:pic>
    <xdr:clientData/>
  </xdr:twoCellAnchor>
  <xdr:twoCellAnchor>
    <xdr:from>
      <xdr:col>5</xdr:col>
      <xdr:colOff>0</xdr:colOff>
      <xdr:row>5</xdr:row>
      <xdr:rowOff>0</xdr:rowOff>
    </xdr:from>
    <xdr:to>
      <xdr:col>5</xdr:col>
      <xdr:colOff>9525</xdr:colOff>
      <xdr:row>5</xdr:row>
      <xdr:rowOff>9525</xdr:rowOff>
    </xdr:to>
    <xdr:pic>
      <xdr:nvPicPr>
        <xdr:cNvPr id="4" name="Picture 1"/>
        <xdr:cNvPicPr preferRelativeResize="1">
          <a:picLocks noChangeAspect="1"/>
        </xdr:cNvPicPr>
      </xdr:nvPicPr>
      <xdr:blipFill>
        <a:blip r:embed="rId1"/>
        <a:stretch>
          <a:fillRect/>
        </a:stretch>
      </xdr:blipFill>
      <xdr:spPr>
        <a:xfrm>
          <a:off x="9163050" y="771525"/>
          <a:ext cx="0"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O50"/>
  <sheetViews>
    <sheetView tabSelected="1" zoomScale="85" zoomScaleNormal="85" zoomScalePageLayoutView="0" workbookViewId="0" topLeftCell="A1">
      <selection activeCell="A12" sqref="A12"/>
    </sheetView>
  </sheetViews>
  <sheetFormatPr defaultColWidth="9.140625" defaultRowHeight="12.75"/>
  <cols>
    <col min="1" max="12" width="8.8515625" style="0" customWidth="1"/>
    <col min="13" max="13" width="4.7109375" style="0" customWidth="1"/>
  </cols>
  <sheetData>
    <row r="1" spans="1:12" ht="12" customHeight="1">
      <c r="A1" s="65" t="s">
        <v>96</v>
      </c>
      <c r="B1" s="68"/>
      <c r="C1" s="3"/>
      <c r="E1" s="69"/>
      <c r="F1" s="69"/>
      <c r="G1" s="70"/>
      <c r="H1" s="70"/>
      <c r="I1" s="70"/>
      <c r="J1" s="448"/>
      <c r="K1" s="448"/>
      <c r="L1" s="70"/>
    </row>
    <row r="2" spans="1:12" ht="12" customHeight="1">
      <c r="A2" s="83" t="s">
        <v>249</v>
      </c>
      <c r="B2" s="68"/>
      <c r="C2" s="3"/>
      <c r="G2" s="30"/>
      <c r="H2" s="30"/>
      <c r="I2" s="30"/>
      <c r="J2" s="30"/>
      <c r="K2" s="30"/>
      <c r="L2" s="30"/>
    </row>
    <row r="3" spans="1:12" ht="12" customHeight="1">
      <c r="A3" s="71"/>
      <c r="B3" s="68"/>
      <c r="C3" s="3"/>
      <c r="G3" s="30"/>
      <c r="H3" s="72"/>
      <c r="I3" s="72"/>
      <c r="J3" s="72"/>
      <c r="K3" s="72"/>
      <c r="L3" s="72"/>
    </row>
    <row r="4" spans="1:3" ht="24.75" customHeight="1">
      <c r="A4" s="71"/>
      <c r="B4" s="68"/>
      <c r="C4" s="3"/>
    </row>
    <row r="5" spans="1:11" ht="12" customHeight="1">
      <c r="A5" s="9" t="s">
        <v>97</v>
      </c>
      <c r="B5" s="9"/>
      <c r="C5" s="9"/>
      <c r="D5" s="9"/>
      <c r="E5" s="9"/>
      <c r="F5" s="9"/>
      <c r="G5" s="9"/>
      <c r="H5" s="9"/>
      <c r="I5" s="9"/>
      <c r="J5" s="9"/>
      <c r="K5" s="9"/>
    </row>
    <row r="6" ht="24.75" customHeight="1"/>
    <row r="7" spans="1:41" s="31" customFormat="1" ht="12.75">
      <c r="A7" s="77" t="s">
        <v>184</v>
      </c>
      <c r="B7" s="77"/>
      <c r="C7" s="77"/>
      <c r="D7" s="77"/>
      <c r="E7" s="77"/>
      <c r="F7" s="77"/>
      <c r="G7" s="77"/>
      <c r="H7" s="77"/>
      <c r="I7" s="77"/>
      <c r="J7" s="94"/>
      <c r="K7" s="94"/>
      <c r="L7" s="94"/>
      <c r="M7" s="94"/>
      <c r="N7" s="94"/>
      <c r="O7" s="94"/>
      <c r="P7" s="94"/>
      <c r="Q7" s="94"/>
      <c r="R7" s="94"/>
      <c r="S7" s="75"/>
      <c r="T7" s="75"/>
      <c r="U7" s="75"/>
      <c r="V7" s="75"/>
      <c r="W7" s="75"/>
      <c r="X7" s="75"/>
      <c r="Y7" s="75"/>
      <c r="Z7" s="75"/>
      <c r="AA7" s="75"/>
      <c r="AB7" s="75"/>
      <c r="AC7" s="75"/>
      <c r="AD7" s="75"/>
      <c r="AE7" s="75"/>
      <c r="AF7" s="75"/>
      <c r="AG7" s="75"/>
      <c r="AH7" s="75"/>
      <c r="AI7" s="75"/>
      <c r="AJ7" s="75"/>
      <c r="AK7" s="75"/>
      <c r="AL7" s="75"/>
      <c r="AM7" s="75"/>
      <c r="AN7" s="75"/>
      <c r="AO7" s="75"/>
    </row>
    <row r="8" spans="1:41" s="31" customFormat="1" ht="12.75">
      <c r="A8" s="77" t="s">
        <v>350</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17"/>
      <c r="AD8" s="17"/>
      <c r="AE8" s="17"/>
      <c r="AF8" s="17"/>
      <c r="AG8" s="17"/>
      <c r="AH8" s="17"/>
      <c r="AI8" s="17"/>
      <c r="AJ8" s="17"/>
      <c r="AK8" s="17"/>
      <c r="AL8" s="17"/>
      <c r="AM8" s="17"/>
      <c r="AN8" s="17"/>
      <c r="AO8" s="17"/>
    </row>
    <row r="9" spans="1:41" s="31" customFormat="1" ht="12.75">
      <c r="A9" s="17" t="s">
        <v>80</v>
      </c>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row>
    <row r="10" spans="1:41" s="31" customFormat="1" ht="12.75">
      <c r="A10" s="17" t="s">
        <v>28</v>
      </c>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row>
    <row r="11" spans="1:41" s="31" customFormat="1" ht="12.75">
      <c r="A11" s="69" t="s">
        <v>396</v>
      </c>
      <c r="B11" s="69"/>
      <c r="C11" s="69"/>
      <c r="D11" s="69"/>
      <c r="E11" s="69"/>
      <c r="F11" s="69"/>
      <c r="G11" s="69"/>
      <c r="H11" s="69"/>
      <c r="I11" s="69"/>
      <c r="J11" s="69"/>
      <c r="K11" s="69"/>
      <c r="L11" s="69"/>
      <c r="M11" s="69"/>
      <c r="N11" s="69"/>
      <c r="O11" s="69"/>
      <c r="P11" s="69"/>
      <c r="Q11" s="69"/>
      <c r="R11" s="69"/>
      <c r="S11" s="69"/>
      <c r="T11" s="69"/>
      <c r="U11" s="69"/>
      <c r="V11" s="17"/>
      <c r="W11" s="17"/>
      <c r="X11" s="17"/>
      <c r="Y11" s="17"/>
      <c r="Z11" s="17"/>
      <c r="AA11" s="17"/>
      <c r="AB11" s="17"/>
      <c r="AC11" s="17"/>
      <c r="AD11" s="17"/>
      <c r="AE11" s="17"/>
      <c r="AF11" s="17"/>
      <c r="AG11" s="17"/>
      <c r="AH11" s="17"/>
      <c r="AI11" s="17"/>
      <c r="AJ11" s="17"/>
      <c r="AK11" s="17"/>
      <c r="AL11" s="17"/>
      <c r="AM11" s="17"/>
      <c r="AN11" s="17"/>
      <c r="AO11" s="17"/>
    </row>
    <row r="12" spans="13:14" ht="12" customHeight="1">
      <c r="M12" s="73"/>
      <c r="N12" s="73"/>
    </row>
    <row r="13" spans="1:14" ht="12" customHeight="1">
      <c r="A13" s="1" t="s">
        <v>165</v>
      </c>
      <c r="B13" s="1"/>
      <c r="C13" s="1"/>
      <c r="D13" s="1"/>
      <c r="E13" s="1"/>
      <c r="F13" s="1"/>
      <c r="G13" s="1"/>
      <c r="M13" s="73"/>
      <c r="N13" s="73"/>
    </row>
    <row r="14" spans="1:14" ht="12" customHeight="1">
      <c r="A14" s="1"/>
      <c r="B14" s="1"/>
      <c r="C14" s="1"/>
      <c r="D14" s="1"/>
      <c r="E14" s="1"/>
      <c r="F14" s="1"/>
      <c r="G14" s="1"/>
      <c r="M14" s="73"/>
      <c r="N14" s="73"/>
    </row>
    <row r="15" spans="1:14" ht="15" customHeight="1">
      <c r="A15" s="98" t="s">
        <v>166</v>
      </c>
      <c r="B15" s="449" t="s">
        <v>167</v>
      </c>
      <c r="C15" s="449"/>
      <c r="D15" s="449"/>
      <c r="E15" s="449"/>
      <c r="F15" s="449"/>
      <c r="G15" s="449"/>
      <c r="M15" s="73"/>
      <c r="N15" s="73"/>
    </row>
    <row r="16" spans="1:7" ht="12" customHeight="1">
      <c r="A16" s="98" t="s">
        <v>166</v>
      </c>
      <c r="B16" s="1" t="s">
        <v>168</v>
      </c>
      <c r="C16" s="1"/>
      <c r="D16" s="1"/>
      <c r="E16" s="1"/>
      <c r="F16" s="1"/>
      <c r="G16" s="1"/>
    </row>
    <row r="17" ht="12" customHeight="1"/>
    <row r="18" ht="12" customHeight="1"/>
    <row r="19" ht="12" customHeight="1"/>
    <row r="20" ht="12" customHeight="1"/>
    <row r="21" ht="12" customHeight="1"/>
    <row r="22" ht="24.75" customHeight="1"/>
    <row r="23" ht="12" customHeight="1"/>
    <row r="24" ht="12" customHeight="1"/>
    <row r="25" ht="12" customHeight="1"/>
    <row r="26" ht="12" customHeight="1"/>
    <row r="27" ht="12" customHeight="1"/>
    <row r="28" ht="12" customHeight="1"/>
    <row r="29" ht="12" customHeight="1"/>
    <row r="30" ht="12" customHeight="1"/>
    <row r="31" ht="23.25" customHeight="1"/>
    <row r="32" ht="12" customHeight="1"/>
    <row r="33" spans="13:32" ht="12" customHeight="1">
      <c r="M33" s="13"/>
      <c r="N33" s="13"/>
      <c r="O33" s="13"/>
      <c r="P33" s="13"/>
      <c r="Q33" s="13"/>
      <c r="R33" s="13"/>
      <c r="S33" s="13"/>
      <c r="T33" s="13"/>
      <c r="U33" s="13"/>
      <c r="V33" s="13"/>
      <c r="W33" s="13"/>
      <c r="X33" s="13"/>
      <c r="Y33" s="13"/>
      <c r="Z33" s="13"/>
      <c r="AA33" s="13"/>
      <c r="AB33" s="13"/>
      <c r="AC33" s="13"/>
      <c r="AD33" s="13"/>
      <c r="AE33" s="13"/>
      <c r="AF33" s="13"/>
    </row>
    <row r="34" spans="13:32" ht="12" customHeight="1">
      <c r="M34" s="13"/>
      <c r="N34" s="13"/>
      <c r="O34" s="13"/>
      <c r="P34" s="13"/>
      <c r="Q34" s="13"/>
      <c r="R34" s="13"/>
      <c r="S34" s="13"/>
      <c r="T34" s="39"/>
      <c r="U34" s="13"/>
      <c r="V34" s="13"/>
      <c r="W34" s="13"/>
      <c r="X34" s="13"/>
      <c r="Y34" s="13"/>
      <c r="Z34" s="13"/>
      <c r="AA34" s="13"/>
      <c r="AB34" s="13"/>
      <c r="AC34" s="13"/>
      <c r="AD34" s="13"/>
      <c r="AE34" s="39"/>
      <c r="AF34" s="13"/>
    </row>
    <row r="35" spans="13:32" ht="12" customHeight="1">
      <c r="M35" s="13"/>
      <c r="N35" s="13"/>
      <c r="O35" s="13"/>
      <c r="P35" s="13"/>
      <c r="Q35" s="13"/>
      <c r="R35" s="13"/>
      <c r="S35" s="13"/>
      <c r="T35" s="13"/>
      <c r="U35" s="13"/>
      <c r="V35" s="13"/>
      <c r="W35" s="13"/>
      <c r="X35" s="13"/>
      <c r="Y35" s="13"/>
      <c r="Z35" s="13"/>
      <c r="AA35" s="38"/>
      <c r="AB35" s="38"/>
      <c r="AC35" s="38"/>
      <c r="AD35" s="38"/>
      <c r="AE35" s="38"/>
      <c r="AF35" s="38"/>
    </row>
    <row r="36" spans="13:32" ht="12" customHeight="1">
      <c r="M36" s="13"/>
      <c r="N36" s="13"/>
      <c r="O36" s="13"/>
      <c r="P36" s="13"/>
      <c r="Q36" s="13"/>
      <c r="R36" s="13"/>
      <c r="S36" s="13"/>
      <c r="T36" s="13"/>
      <c r="U36" s="13"/>
      <c r="V36" s="13"/>
      <c r="W36" s="13"/>
      <c r="X36" s="13"/>
      <c r="Y36" s="13"/>
      <c r="Z36" s="13"/>
      <c r="AA36" s="13"/>
      <c r="AB36" s="13"/>
      <c r="AC36" s="13"/>
      <c r="AD36" s="13"/>
      <c r="AE36" s="13"/>
      <c r="AF36" s="13"/>
    </row>
    <row r="37" ht="12" customHeight="1"/>
    <row r="38" ht="12" customHeight="1"/>
    <row r="39" ht="12" customHeight="1"/>
    <row r="40" ht="24.75" customHeight="1"/>
    <row r="41" spans="13:14" ht="12" customHeight="1">
      <c r="M41" s="13"/>
      <c r="N41" s="13"/>
    </row>
    <row r="42" spans="13:14" ht="12" customHeight="1">
      <c r="M42" s="13"/>
      <c r="N42" s="13"/>
    </row>
    <row r="43" ht="12" customHeight="1"/>
    <row r="44" ht="12" customHeight="1"/>
    <row r="45" ht="12" customHeight="1">
      <c r="L45" s="13"/>
    </row>
    <row r="46" ht="12" customHeight="1"/>
    <row r="47" ht="12" customHeight="1"/>
    <row r="48" ht="12" customHeight="1"/>
    <row r="49" s="13" customFormat="1" ht="12" customHeight="1">
      <c r="L49"/>
    </row>
    <row r="50" s="13" customFormat="1" ht="12" customHeight="1">
      <c r="L50"/>
    </row>
    <row r="54" ht="38.25" customHeight="1"/>
  </sheetData>
  <sheetProtection/>
  <mergeCells count="2">
    <mergeCell ref="J1:K1"/>
    <mergeCell ref="B15:G15"/>
  </mergeCells>
  <printOptions/>
  <pageMargins left="0.7086614173228347" right="0.31496062992125984" top="0.7480314960629921" bottom="0.5905511811023623" header="0.5118110236220472" footer="0.5118110236220472"/>
  <pageSetup horizontalDpi="600" verticalDpi="600" orientation="portrait" paperSize="9" scale="85"/>
  <headerFooter alignWithMargins="0">
    <oddFooter>&amp;R1/7</oddFooter>
  </headerFooter>
</worksheet>
</file>

<file path=xl/worksheets/sheet2.xml><?xml version="1.0" encoding="utf-8"?>
<worksheet xmlns="http://schemas.openxmlformats.org/spreadsheetml/2006/main" xmlns:r="http://schemas.openxmlformats.org/officeDocument/2006/relationships">
  <dimension ref="A1:BP52"/>
  <sheetViews>
    <sheetView view="pageBreakPreview" zoomScaleSheetLayoutView="100" zoomScalePageLayoutView="0" workbookViewId="0" topLeftCell="A8">
      <selection activeCell="R8" sqref="R1:AA16384"/>
    </sheetView>
  </sheetViews>
  <sheetFormatPr defaultColWidth="9.140625" defaultRowHeight="12.75"/>
  <cols>
    <col min="1" max="1" width="3.28125" style="22" customWidth="1"/>
    <col min="2" max="2" width="39.7109375" style="282" customWidth="1"/>
    <col min="3" max="3" width="10.421875" style="283" customWidth="1"/>
    <col min="4" max="4" width="2.8515625" style="22" bestFit="1" customWidth="1"/>
    <col min="5" max="5" width="2.421875" style="22" customWidth="1"/>
    <col min="6" max="7" width="1.8515625" style="22" customWidth="1"/>
    <col min="8" max="8" width="3.28125" style="22" customWidth="1"/>
    <col min="9" max="9" width="3.7109375" style="22" customWidth="1"/>
    <col min="10" max="10" width="4.7109375" style="22" customWidth="1"/>
    <col min="11" max="11" width="2.7109375" style="22" customWidth="1"/>
    <col min="12" max="12" width="2.421875" style="22" customWidth="1"/>
    <col min="13" max="14" width="1.8515625" style="22" customWidth="1"/>
    <col min="15" max="15" width="3.57421875" style="22" bestFit="1" customWidth="1"/>
    <col min="16" max="16" width="4.140625" style="22" customWidth="1"/>
    <col min="17" max="17" width="4.7109375" style="22" customWidth="1"/>
    <col min="18" max="18" width="5.7109375" style="0" customWidth="1"/>
    <col min="19" max="19" width="1.8515625" style="0" customWidth="1"/>
    <col min="20" max="20" width="8.00390625" style="158" customWidth="1"/>
    <col min="21" max="21" width="6.00390625" style="1" customWidth="1"/>
    <col min="22" max="22" width="2.00390625" style="1" customWidth="1"/>
  </cols>
  <sheetData>
    <row r="1" spans="1:18" ht="12.75">
      <c r="A1" s="264" t="s">
        <v>39</v>
      </c>
      <c r="B1" s="264"/>
      <c r="C1" s="22"/>
      <c r="D1" s="264"/>
      <c r="G1" s="265"/>
      <c r="H1" s="265"/>
      <c r="I1" s="264"/>
      <c r="J1" s="264"/>
      <c r="K1" s="264"/>
      <c r="L1" s="264"/>
      <c r="M1" s="264"/>
      <c r="N1" s="264"/>
      <c r="O1" s="264"/>
      <c r="P1" s="264"/>
      <c r="Q1" s="264"/>
      <c r="R1" s="16"/>
    </row>
    <row r="2" spans="1:17" ht="12.75">
      <c r="A2" s="266" t="s">
        <v>249</v>
      </c>
      <c r="B2" s="264"/>
      <c r="C2" s="267"/>
      <c r="D2" s="267"/>
      <c r="E2" s="267"/>
      <c r="F2" s="267"/>
      <c r="G2" s="267"/>
      <c r="H2" s="267"/>
      <c r="I2" s="267"/>
      <c r="K2" s="268"/>
      <c r="L2" s="268"/>
      <c r="M2" s="268"/>
      <c r="N2" s="268"/>
      <c r="O2" s="268"/>
      <c r="P2" s="267"/>
      <c r="Q2" s="267"/>
    </row>
    <row r="3" spans="1:19" ht="13.5" customHeight="1">
      <c r="A3" s="264"/>
      <c r="B3" s="264"/>
      <c r="C3" s="269"/>
      <c r="D3" s="264"/>
      <c r="E3" s="264"/>
      <c r="F3" s="264"/>
      <c r="G3" s="264"/>
      <c r="H3" s="264"/>
      <c r="I3" s="264"/>
      <c r="J3" s="264"/>
      <c r="K3" s="264"/>
      <c r="L3" s="264"/>
      <c r="M3" s="264"/>
      <c r="N3" s="264"/>
      <c r="O3" s="264"/>
      <c r="P3" s="264"/>
      <c r="Q3" s="264"/>
      <c r="R3" s="16"/>
      <c r="S3" s="16"/>
    </row>
    <row r="4" spans="1:19" ht="15" customHeight="1">
      <c r="A4" s="473" t="s">
        <v>38</v>
      </c>
      <c r="B4" s="473"/>
      <c r="C4" s="473"/>
      <c r="D4" s="473"/>
      <c r="E4" s="473"/>
      <c r="F4" s="473"/>
      <c r="G4" s="473"/>
      <c r="H4" s="473"/>
      <c r="I4" s="473"/>
      <c r="J4" s="473"/>
      <c r="K4" s="473"/>
      <c r="L4" s="473"/>
      <c r="M4" s="473"/>
      <c r="N4" s="473"/>
      <c r="O4" s="473"/>
      <c r="P4" s="473"/>
      <c r="Q4" s="473"/>
      <c r="R4" s="102"/>
      <c r="S4" s="102"/>
    </row>
    <row r="5" spans="2:19" ht="12.75" customHeight="1">
      <c r="B5" s="270"/>
      <c r="C5" s="269"/>
      <c r="S5" s="16"/>
    </row>
    <row r="6" spans="1:68" s="31" customFormat="1" ht="12.75">
      <c r="A6" s="271" t="s">
        <v>184</v>
      </c>
      <c r="B6" s="271"/>
      <c r="C6" s="271"/>
      <c r="D6" s="271"/>
      <c r="E6" s="271"/>
      <c r="F6" s="271"/>
      <c r="G6" s="271"/>
      <c r="H6" s="271"/>
      <c r="I6" s="271"/>
      <c r="J6" s="271"/>
      <c r="K6" s="272"/>
      <c r="L6" s="272"/>
      <c r="M6" s="272"/>
      <c r="N6" s="272"/>
      <c r="O6" s="272"/>
      <c r="P6" s="272"/>
      <c r="Q6" s="272"/>
      <c r="R6" s="94"/>
      <c r="S6" s="75"/>
      <c r="T6" s="149"/>
      <c r="U6" s="75"/>
      <c r="V6" s="103"/>
      <c r="W6" s="190"/>
      <c r="X6" s="189"/>
      <c r="Y6" s="189"/>
      <c r="Z6" s="189"/>
      <c r="AA6" s="189"/>
      <c r="AB6" s="189"/>
      <c r="AC6" s="189"/>
      <c r="AD6" s="189"/>
      <c r="AE6" s="189"/>
      <c r="AF6" s="189"/>
      <c r="AG6" s="189"/>
      <c r="AH6" s="189"/>
      <c r="AI6" s="189"/>
      <c r="AJ6" s="189"/>
      <c r="AK6" s="189"/>
      <c r="AL6" s="189"/>
      <c r="AM6" s="189"/>
      <c r="AN6" s="189"/>
      <c r="AO6" s="189"/>
      <c r="AP6" s="189"/>
      <c r="AQ6" s="189"/>
      <c r="AR6" s="189"/>
      <c r="AS6" s="189"/>
      <c r="AT6" s="189"/>
      <c r="AU6" s="189"/>
      <c r="AV6" s="189"/>
      <c r="AW6" s="189"/>
      <c r="AX6" s="189"/>
      <c r="AY6" s="189"/>
      <c r="AZ6" s="189"/>
      <c r="BA6" s="189"/>
      <c r="BB6" s="189"/>
      <c r="BC6" s="189"/>
      <c r="BD6" s="189"/>
      <c r="BE6" s="189"/>
      <c r="BF6" s="189"/>
      <c r="BG6" s="189"/>
      <c r="BH6" s="189"/>
      <c r="BI6" s="189"/>
      <c r="BJ6" s="189"/>
      <c r="BK6" s="189"/>
      <c r="BL6" s="189"/>
      <c r="BM6" s="189"/>
      <c r="BN6" s="189"/>
      <c r="BO6" s="189"/>
      <c r="BP6" s="189"/>
    </row>
    <row r="7" spans="1:39" s="31" customFormat="1" ht="12.75">
      <c r="A7" s="271" t="s">
        <v>350</v>
      </c>
      <c r="B7" s="271"/>
      <c r="C7" s="271"/>
      <c r="D7" s="271"/>
      <c r="E7" s="271"/>
      <c r="F7" s="271"/>
      <c r="G7" s="271"/>
      <c r="H7" s="271"/>
      <c r="I7" s="271"/>
      <c r="J7" s="271"/>
      <c r="K7" s="271"/>
      <c r="L7" s="271"/>
      <c r="M7" s="271"/>
      <c r="N7" s="271"/>
      <c r="O7" s="271"/>
      <c r="P7" s="271"/>
      <c r="Q7" s="271"/>
      <c r="R7" s="77"/>
      <c r="S7" s="77"/>
      <c r="T7" s="149"/>
      <c r="U7" s="77"/>
      <c r="V7" s="103"/>
      <c r="W7" s="190"/>
      <c r="X7" s="77"/>
      <c r="Y7" s="77"/>
      <c r="Z7" s="77"/>
      <c r="AA7" s="17"/>
      <c r="AB7" s="17"/>
      <c r="AC7" s="17"/>
      <c r="AD7" s="17"/>
      <c r="AE7" s="17"/>
      <c r="AF7" s="17"/>
      <c r="AG7" s="17"/>
      <c r="AH7" s="17"/>
      <c r="AI7" s="17"/>
      <c r="AJ7" s="17"/>
      <c r="AK7" s="17"/>
      <c r="AL7" s="17"/>
      <c r="AM7" s="17"/>
    </row>
    <row r="8" spans="1:42" s="31" customFormat="1" ht="12.75">
      <c r="A8" s="273" t="s">
        <v>80</v>
      </c>
      <c r="B8" s="273"/>
      <c r="C8" s="273"/>
      <c r="D8" s="273"/>
      <c r="E8" s="273"/>
      <c r="F8" s="273"/>
      <c r="G8" s="273"/>
      <c r="H8" s="273"/>
      <c r="I8" s="273"/>
      <c r="J8" s="273"/>
      <c r="K8" s="273"/>
      <c r="L8" s="273"/>
      <c r="M8" s="273"/>
      <c r="N8" s="273"/>
      <c r="O8" s="273"/>
      <c r="P8" s="273"/>
      <c r="Q8" s="273"/>
      <c r="R8" s="17"/>
      <c r="S8" s="17"/>
      <c r="V8" s="103"/>
      <c r="W8" s="190"/>
      <c r="AO8" s="17"/>
      <c r="AP8" s="17"/>
    </row>
    <row r="9" spans="1:39" s="31" customFormat="1" ht="12.75">
      <c r="A9" s="273" t="s">
        <v>28</v>
      </c>
      <c r="B9" s="273"/>
      <c r="C9" s="273"/>
      <c r="D9" s="273"/>
      <c r="E9" s="273"/>
      <c r="F9" s="273"/>
      <c r="G9" s="273"/>
      <c r="H9" s="273"/>
      <c r="I9" s="273"/>
      <c r="J9" s="273"/>
      <c r="K9" s="273"/>
      <c r="L9" s="273"/>
      <c r="M9" s="273"/>
      <c r="N9" s="273"/>
      <c r="O9" s="273"/>
      <c r="P9" s="273"/>
      <c r="Q9" s="273"/>
      <c r="R9" s="17"/>
      <c r="S9" s="17"/>
      <c r="T9" s="149"/>
      <c r="U9" s="17"/>
      <c r="V9" s="103"/>
      <c r="W9" s="190"/>
      <c r="X9" s="17"/>
      <c r="Y9" s="17"/>
      <c r="Z9" s="17"/>
      <c r="AA9" s="17"/>
      <c r="AB9" s="17"/>
      <c r="AC9" s="17"/>
      <c r="AD9" s="17"/>
      <c r="AE9" s="17"/>
      <c r="AF9" s="17"/>
      <c r="AG9" s="17"/>
      <c r="AH9" s="17"/>
      <c r="AI9" s="17"/>
      <c r="AJ9" s="17"/>
      <c r="AK9" s="17"/>
      <c r="AL9" s="17"/>
      <c r="AM9" s="17"/>
    </row>
    <row r="10" spans="1:39" s="31" customFormat="1" ht="12.75">
      <c r="A10" s="274" t="s">
        <v>396</v>
      </c>
      <c r="B10" s="274"/>
      <c r="C10" s="274"/>
      <c r="D10" s="274"/>
      <c r="E10" s="274"/>
      <c r="F10" s="274"/>
      <c r="G10" s="274"/>
      <c r="H10" s="274"/>
      <c r="I10" s="274"/>
      <c r="J10" s="274"/>
      <c r="K10" s="274"/>
      <c r="L10" s="274"/>
      <c r="M10" s="274"/>
      <c r="N10" s="274"/>
      <c r="O10" s="274"/>
      <c r="P10" s="274"/>
      <c r="Q10" s="274"/>
      <c r="R10" s="69"/>
      <c r="S10" s="69"/>
      <c r="V10" s="103"/>
      <c r="W10" s="190"/>
      <c r="X10" s="17"/>
      <c r="Y10" s="17"/>
      <c r="Z10" s="17"/>
      <c r="AA10" s="17"/>
      <c r="AB10" s="17"/>
      <c r="AC10" s="17"/>
      <c r="AD10" s="17"/>
      <c r="AE10" s="17"/>
      <c r="AF10" s="17"/>
      <c r="AG10" s="17"/>
      <c r="AH10" s="17"/>
      <c r="AI10" s="17"/>
      <c r="AJ10" s="17"/>
      <c r="AK10" s="17"/>
      <c r="AL10" s="17"/>
      <c r="AM10" s="17"/>
    </row>
    <row r="11" spans="1:22" ht="39" customHeight="1" thickBot="1">
      <c r="A11" s="275" t="s">
        <v>5</v>
      </c>
      <c r="B11" s="276"/>
      <c r="C11" s="276"/>
      <c r="D11" s="276"/>
      <c r="E11" s="276"/>
      <c r="F11" s="276"/>
      <c r="G11" s="276"/>
      <c r="H11" s="276"/>
      <c r="I11" s="276"/>
      <c r="J11" s="276"/>
      <c r="K11" s="276"/>
      <c r="L11" s="276"/>
      <c r="M11" s="276"/>
      <c r="N11" s="276"/>
      <c r="O11" s="276"/>
      <c r="P11" s="276"/>
      <c r="Q11" s="276"/>
      <c r="T11" s="150"/>
      <c r="U11" s="152"/>
      <c r="V11" s="152"/>
    </row>
    <row r="12" spans="1:23" ht="13.5" customHeight="1">
      <c r="A12" s="450" t="s">
        <v>18</v>
      </c>
      <c r="B12" s="462" t="s">
        <v>50</v>
      </c>
      <c r="C12" s="450" t="s">
        <v>40</v>
      </c>
      <c r="D12" s="466" t="s">
        <v>6</v>
      </c>
      <c r="E12" s="467"/>
      <c r="F12" s="467"/>
      <c r="G12" s="467"/>
      <c r="H12" s="467"/>
      <c r="I12" s="467"/>
      <c r="J12" s="468"/>
      <c r="K12" s="466" t="s">
        <v>7</v>
      </c>
      <c r="L12" s="467"/>
      <c r="M12" s="467"/>
      <c r="N12" s="467"/>
      <c r="O12" s="467"/>
      <c r="P12" s="467"/>
      <c r="Q12" s="468"/>
      <c r="V12" s="156"/>
      <c r="W12" s="190"/>
    </row>
    <row r="13" spans="1:20" ht="12.75" customHeight="1">
      <c r="A13" s="451"/>
      <c r="B13" s="463"/>
      <c r="C13" s="451"/>
      <c r="D13" s="460" t="s">
        <v>8</v>
      </c>
      <c r="E13" s="465" t="s">
        <v>9</v>
      </c>
      <c r="F13" s="465" t="s">
        <v>10</v>
      </c>
      <c r="G13" s="465" t="s">
        <v>11</v>
      </c>
      <c r="H13" s="459" t="s">
        <v>47</v>
      </c>
      <c r="I13" s="469" t="s">
        <v>48</v>
      </c>
      <c r="J13" s="471" t="s">
        <v>25</v>
      </c>
      <c r="K13" s="460" t="s">
        <v>8</v>
      </c>
      <c r="L13" s="465" t="s">
        <v>9</v>
      </c>
      <c r="M13" s="465" t="s">
        <v>10</v>
      </c>
      <c r="N13" s="465" t="s">
        <v>11</v>
      </c>
      <c r="O13" s="459" t="s">
        <v>47</v>
      </c>
      <c r="P13" s="469" t="s">
        <v>48</v>
      </c>
      <c r="Q13" s="471" t="s">
        <v>25</v>
      </c>
      <c r="T13" s="162"/>
    </row>
    <row r="14" spans="1:22" ht="13.5" thickBot="1">
      <c r="A14" s="482"/>
      <c r="B14" s="464"/>
      <c r="C14" s="277" t="s">
        <v>248</v>
      </c>
      <c r="D14" s="461"/>
      <c r="E14" s="458"/>
      <c r="F14" s="458"/>
      <c r="G14" s="458"/>
      <c r="H14" s="458"/>
      <c r="I14" s="470"/>
      <c r="J14" s="472"/>
      <c r="K14" s="461"/>
      <c r="L14" s="458"/>
      <c r="M14" s="458"/>
      <c r="N14" s="458"/>
      <c r="O14" s="458"/>
      <c r="P14" s="470"/>
      <c r="Q14" s="472"/>
      <c r="R14" s="150"/>
      <c r="S14" s="150"/>
      <c r="T14" s="150"/>
      <c r="U14" s="152"/>
      <c r="V14" s="152"/>
    </row>
    <row r="15" spans="1:23" s="1" customFormat="1" ht="11.25">
      <c r="A15" s="278">
        <v>1</v>
      </c>
      <c r="B15" s="218" t="s">
        <v>99</v>
      </c>
      <c r="C15" s="230" t="s">
        <v>144</v>
      </c>
      <c r="D15" s="34">
        <v>2</v>
      </c>
      <c r="E15" s="35"/>
      <c r="F15" s="35">
        <v>2</v>
      </c>
      <c r="G15" s="35"/>
      <c r="H15" s="35">
        <f aca="true" t="shared" si="0" ref="H15:H21">(J15*25)-3-(D15+E15+F15+G15)*14</f>
        <v>66</v>
      </c>
      <c r="I15" s="35" t="s">
        <v>12</v>
      </c>
      <c r="J15" s="36">
        <v>5</v>
      </c>
      <c r="K15" s="237"/>
      <c r="L15" s="104"/>
      <c r="M15" s="104"/>
      <c r="N15" s="104"/>
      <c r="O15" s="104"/>
      <c r="P15" s="104"/>
      <c r="Q15" s="345"/>
      <c r="T15" s="444"/>
      <c r="U15" s="328"/>
      <c r="V15" s="164"/>
      <c r="W15" s="85"/>
    </row>
    <row r="16" spans="1:23" s="1" customFormat="1" ht="11.25">
      <c r="A16" s="21">
        <v>2</v>
      </c>
      <c r="B16" s="279" t="s">
        <v>100</v>
      </c>
      <c r="C16" s="230" t="s">
        <v>145</v>
      </c>
      <c r="D16" s="34">
        <v>2</v>
      </c>
      <c r="E16" s="35"/>
      <c r="F16" s="35">
        <v>2</v>
      </c>
      <c r="G16" s="35"/>
      <c r="H16" s="56">
        <f t="shared" si="0"/>
        <v>66</v>
      </c>
      <c r="I16" s="35" t="s">
        <v>12</v>
      </c>
      <c r="J16" s="36">
        <v>5</v>
      </c>
      <c r="K16" s="237"/>
      <c r="L16" s="104"/>
      <c r="M16" s="104"/>
      <c r="N16" s="104"/>
      <c r="O16" s="104"/>
      <c r="P16" s="104"/>
      <c r="Q16" s="345"/>
      <c r="T16" s="444"/>
      <c r="U16" s="328"/>
      <c r="W16" s="85"/>
    </row>
    <row r="17" spans="1:23" s="1" customFormat="1" ht="11.25">
      <c r="A17" s="21">
        <v>3</v>
      </c>
      <c r="B17" s="279" t="s">
        <v>347</v>
      </c>
      <c r="C17" s="230" t="s">
        <v>146</v>
      </c>
      <c r="D17" s="34">
        <v>2</v>
      </c>
      <c r="E17" s="35">
        <v>2</v>
      </c>
      <c r="F17" s="35"/>
      <c r="G17" s="35"/>
      <c r="H17" s="56">
        <f t="shared" si="0"/>
        <v>66</v>
      </c>
      <c r="I17" s="35" t="s">
        <v>12</v>
      </c>
      <c r="J17" s="36">
        <v>5</v>
      </c>
      <c r="K17" s="237"/>
      <c r="L17" s="104"/>
      <c r="M17" s="104"/>
      <c r="N17" s="104"/>
      <c r="O17" s="104"/>
      <c r="P17" s="104"/>
      <c r="Q17" s="345"/>
      <c r="T17" s="444"/>
      <c r="U17" s="328"/>
      <c r="W17" s="85"/>
    </row>
    <row r="18" spans="1:28" s="1" customFormat="1" ht="11.25">
      <c r="A18" s="21">
        <v>4</v>
      </c>
      <c r="B18" s="220" t="s">
        <v>132</v>
      </c>
      <c r="C18" s="230" t="s">
        <v>272</v>
      </c>
      <c r="D18" s="53">
        <v>2</v>
      </c>
      <c r="E18" s="54">
        <v>2</v>
      </c>
      <c r="F18" s="54"/>
      <c r="G18" s="54"/>
      <c r="H18" s="56">
        <f t="shared" si="0"/>
        <v>66</v>
      </c>
      <c r="I18" s="54" t="s">
        <v>12</v>
      </c>
      <c r="J18" s="55">
        <v>5</v>
      </c>
      <c r="K18" s="237"/>
      <c r="L18" s="104"/>
      <c r="M18" s="104"/>
      <c r="N18" s="104"/>
      <c r="O18" s="104"/>
      <c r="P18" s="104"/>
      <c r="Q18" s="345"/>
      <c r="T18" s="444"/>
      <c r="U18" s="328"/>
      <c r="W18" s="85"/>
      <c r="X18" s="194"/>
      <c r="Y18" s="194"/>
      <c r="Z18" s="194"/>
      <c r="AA18" s="194"/>
      <c r="AB18" s="194"/>
    </row>
    <row r="19" spans="1:23" s="1" customFormat="1" ht="12" customHeight="1">
      <c r="A19" s="21">
        <v>5</v>
      </c>
      <c r="B19" s="218" t="s">
        <v>193</v>
      </c>
      <c r="C19" s="232" t="s">
        <v>147</v>
      </c>
      <c r="D19" s="34">
        <v>1</v>
      </c>
      <c r="E19" s="35"/>
      <c r="F19" s="35">
        <v>2</v>
      </c>
      <c r="G19" s="35"/>
      <c r="H19" s="56">
        <f t="shared" si="0"/>
        <v>55</v>
      </c>
      <c r="I19" s="35" t="s">
        <v>8</v>
      </c>
      <c r="J19" s="36">
        <v>4</v>
      </c>
      <c r="K19" s="237"/>
      <c r="L19" s="104"/>
      <c r="M19" s="104"/>
      <c r="N19" s="104"/>
      <c r="O19" s="104"/>
      <c r="P19" s="104"/>
      <c r="Q19" s="345"/>
      <c r="T19" s="444"/>
      <c r="U19" s="328"/>
      <c r="W19" s="85"/>
    </row>
    <row r="20" spans="1:23" s="447" customFormat="1" ht="11.25">
      <c r="A20" s="21">
        <v>6</v>
      </c>
      <c r="B20" s="168" t="s">
        <v>294</v>
      </c>
      <c r="C20" s="219" t="s">
        <v>387</v>
      </c>
      <c r="D20" s="34">
        <v>2</v>
      </c>
      <c r="E20" s="35"/>
      <c r="F20" s="35">
        <v>2</v>
      </c>
      <c r="G20" s="35"/>
      <c r="H20" s="56">
        <f t="shared" si="0"/>
        <v>41</v>
      </c>
      <c r="I20" s="35" t="s">
        <v>12</v>
      </c>
      <c r="J20" s="36">
        <v>4</v>
      </c>
      <c r="K20" s="108"/>
      <c r="L20" s="105"/>
      <c r="M20" s="105"/>
      <c r="N20" s="105"/>
      <c r="O20" s="104"/>
      <c r="P20" s="105"/>
      <c r="Q20" s="106"/>
      <c r="R20" s="1"/>
      <c r="S20" s="1"/>
      <c r="T20" s="444"/>
      <c r="U20" s="327"/>
      <c r="V20" s="322"/>
      <c r="W20" s="85"/>
    </row>
    <row r="21" spans="1:23" s="1" customFormat="1" ht="11.25">
      <c r="A21" s="21">
        <v>7</v>
      </c>
      <c r="B21" s="218" t="s">
        <v>187</v>
      </c>
      <c r="C21" s="232" t="s">
        <v>357</v>
      </c>
      <c r="D21" s="34"/>
      <c r="E21" s="35">
        <v>2</v>
      </c>
      <c r="F21" s="35"/>
      <c r="G21" s="35"/>
      <c r="H21" s="56">
        <f t="shared" si="0"/>
        <v>19</v>
      </c>
      <c r="I21" s="35" t="s">
        <v>8</v>
      </c>
      <c r="J21" s="36">
        <v>2</v>
      </c>
      <c r="K21" s="78"/>
      <c r="L21" s="35"/>
      <c r="M21" s="35"/>
      <c r="N21" s="35"/>
      <c r="O21" s="56"/>
      <c r="P21" s="35"/>
      <c r="Q21" s="36"/>
      <c r="T21" s="444"/>
      <c r="U21" s="328"/>
      <c r="W21" s="85"/>
    </row>
    <row r="22" spans="1:23" s="1" customFormat="1" ht="11.25">
      <c r="A22" s="21">
        <v>8</v>
      </c>
      <c r="B22" s="168" t="s">
        <v>134</v>
      </c>
      <c r="C22" s="236" t="s">
        <v>397</v>
      </c>
      <c r="D22" s="34"/>
      <c r="E22" s="35">
        <v>1</v>
      </c>
      <c r="F22" s="35"/>
      <c r="G22" s="35"/>
      <c r="H22" s="35"/>
      <c r="I22" s="35"/>
      <c r="J22" s="36"/>
      <c r="K22" s="78"/>
      <c r="L22" s="35">
        <v>1</v>
      </c>
      <c r="M22" s="35"/>
      <c r="N22" s="35"/>
      <c r="O22" s="35"/>
      <c r="P22" s="35" t="s">
        <v>52</v>
      </c>
      <c r="Q22" s="36">
        <v>2</v>
      </c>
      <c r="T22" s="444"/>
      <c r="U22" s="328"/>
      <c r="W22" s="85"/>
    </row>
    <row r="23" spans="1:23" s="1" customFormat="1" ht="11.25">
      <c r="A23" s="21">
        <v>9</v>
      </c>
      <c r="B23" s="168" t="s">
        <v>229</v>
      </c>
      <c r="C23" s="219" t="s">
        <v>398</v>
      </c>
      <c r="D23" s="34"/>
      <c r="E23" s="35"/>
      <c r="F23" s="35"/>
      <c r="G23" s="35"/>
      <c r="H23" s="56"/>
      <c r="I23" s="35"/>
      <c r="J23" s="36"/>
      <c r="K23" s="78">
        <v>2</v>
      </c>
      <c r="L23" s="35">
        <v>1</v>
      </c>
      <c r="M23" s="35"/>
      <c r="N23" s="35"/>
      <c r="O23" s="56">
        <f aca="true" t="shared" si="1" ref="O23:O28">(Q23*25)-3-(K23+L23+M23+N23)*14</f>
        <v>30</v>
      </c>
      <c r="P23" s="35" t="s">
        <v>12</v>
      </c>
      <c r="Q23" s="36">
        <v>3</v>
      </c>
      <c r="T23" s="444"/>
      <c r="U23" s="328"/>
      <c r="V23" s="76"/>
      <c r="W23" s="85"/>
    </row>
    <row r="24" spans="1:23" s="1" customFormat="1" ht="11.25">
      <c r="A24" s="21">
        <v>10</v>
      </c>
      <c r="B24" s="168" t="s">
        <v>386</v>
      </c>
      <c r="C24" s="236" t="s">
        <v>399</v>
      </c>
      <c r="D24" s="34"/>
      <c r="E24" s="35"/>
      <c r="F24" s="35"/>
      <c r="G24" s="35"/>
      <c r="H24" s="35"/>
      <c r="I24" s="35"/>
      <c r="J24" s="36"/>
      <c r="K24" s="78">
        <v>2</v>
      </c>
      <c r="L24" s="35"/>
      <c r="M24" s="35">
        <v>2</v>
      </c>
      <c r="N24" s="35"/>
      <c r="O24" s="56">
        <f t="shared" si="1"/>
        <v>66</v>
      </c>
      <c r="P24" s="35" t="s">
        <v>12</v>
      </c>
      <c r="Q24" s="36">
        <v>5</v>
      </c>
      <c r="T24" s="444"/>
      <c r="U24" s="328"/>
      <c r="V24" s="164"/>
      <c r="W24" s="85"/>
    </row>
    <row r="25" spans="1:23" s="1" customFormat="1" ht="11.25">
      <c r="A25" s="21">
        <v>11</v>
      </c>
      <c r="B25" s="279" t="s">
        <v>98</v>
      </c>
      <c r="C25" s="232" t="s">
        <v>388</v>
      </c>
      <c r="D25" s="34"/>
      <c r="E25" s="35"/>
      <c r="F25" s="35"/>
      <c r="G25" s="35"/>
      <c r="H25" s="35"/>
      <c r="I25" s="35"/>
      <c r="J25" s="36"/>
      <c r="K25" s="78">
        <v>2</v>
      </c>
      <c r="L25" s="35">
        <v>2</v>
      </c>
      <c r="M25" s="35"/>
      <c r="N25" s="35"/>
      <c r="O25" s="56">
        <f t="shared" si="1"/>
        <v>66</v>
      </c>
      <c r="P25" s="35" t="s">
        <v>12</v>
      </c>
      <c r="Q25" s="36">
        <v>5</v>
      </c>
      <c r="T25" s="444"/>
      <c r="U25" s="328"/>
      <c r="W25" s="85"/>
    </row>
    <row r="26" spans="1:23" s="1" customFormat="1" ht="11.25">
      <c r="A26" s="21">
        <v>12</v>
      </c>
      <c r="B26" s="279" t="s">
        <v>135</v>
      </c>
      <c r="C26" s="232" t="s">
        <v>271</v>
      </c>
      <c r="D26" s="34"/>
      <c r="E26" s="35"/>
      <c r="F26" s="35"/>
      <c r="G26" s="35"/>
      <c r="H26" s="35"/>
      <c r="I26" s="35"/>
      <c r="J26" s="36"/>
      <c r="K26" s="78">
        <v>2</v>
      </c>
      <c r="L26" s="35"/>
      <c r="M26" s="35">
        <v>2</v>
      </c>
      <c r="N26" s="35"/>
      <c r="O26" s="56">
        <f t="shared" si="1"/>
        <v>41</v>
      </c>
      <c r="P26" s="35" t="s">
        <v>8</v>
      </c>
      <c r="Q26" s="36">
        <v>4</v>
      </c>
      <c r="T26" s="444"/>
      <c r="U26" s="328"/>
      <c r="W26" s="165"/>
    </row>
    <row r="27" spans="1:23" s="1" customFormat="1" ht="11.25">
      <c r="A27" s="21">
        <v>13</v>
      </c>
      <c r="B27" s="280" t="s">
        <v>267</v>
      </c>
      <c r="C27" s="281" t="s">
        <v>273</v>
      </c>
      <c r="D27" s="88"/>
      <c r="E27" s="64"/>
      <c r="F27" s="238"/>
      <c r="G27" s="64"/>
      <c r="H27" s="231"/>
      <c r="I27" s="64"/>
      <c r="J27" s="89"/>
      <c r="K27" s="239">
        <v>2</v>
      </c>
      <c r="L27" s="210"/>
      <c r="M27" s="210">
        <v>2</v>
      </c>
      <c r="N27" s="210"/>
      <c r="O27" s="56">
        <f t="shared" si="1"/>
        <v>66</v>
      </c>
      <c r="P27" s="210" t="s">
        <v>12</v>
      </c>
      <c r="Q27" s="258">
        <v>5</v>
      </c>
      <c r="T27" s="444"/>
      <c r="U27" s="328"/>
      <c r="V27" s="445"/>
      <c r="W27" s="85"/>
    </row>
    <row r="28" spans="1:23" s="26" customFormat="1" ht="11.25">
      <c r="A28" s="21">
        <v>14</v>
      </c>
      <c r="B28" s="279" t="s">
        <v>186</v>
      </c>
      <c r="C28" s="232" t="s">
        <v>400</v>
      </c>
      <c r="D28" s="34"/>
      <c r="E28" s="35"/>
      <c r="F28" s="35"/>
      <c r="G28" s="35"/>
      <c r="H28" s="35"/>
      <c r="I28" s="35"/>
      <c r="J28" s="36"/>
      <c r="K28" s="78">
        <v>2</v>
      </c>
      <c r="L28" s="35">
        <v>1</v>
      </c>
      <c r="M28" s="35">
        <v>1</v>
      </c>
      <c r="N28" s="35"/>
      <c r="O28" s="56">
        <f t="shared" si="1"/>
        <v>41</v>
      </c>
      <c r="P28" s="35" t="s">
        <v>12</v>
      </c>
      <c r="Q28" s="36">
        <v>4</v>
      </c>
      <c r="R28" s="1"/>
      <c r="S28" s="1"/>
      <c r="T28" s="444"/>
      <c r="U28" s="327"/>
      <c r="V28" s="1"/>
      <c r="W28" s="85"/>
    </row>
    <row r="29" spans="1:23" s="26" customFormat="1" ht="12" thickBot="1">
      <c r="A29" s="21">
        <v>15</v>
      </c>
      <c r="B29" s="168" t="s">
        <v>133</v>
      </c>
      <c r="C29" s="219" t="s">
        <v>416</v>
      </c>
      <c r="D29" s="34"/>
      <c r="E29" s="35"/>
      <c r="F29" s="35"/>
      <c r="G29" s="35"/>
      <c r="H29" s="35"/>
      <c r="I29" s="35"/>
      <c r="J29" s="36"/>
      <c r="K29" s="78"/>
      <c r="L29" s="35">
        <v>2</v>
      </c>
      <c r="M29" s="35"/>
      <c r="N29" s="35"/>
      <c r="O29" s="56">
        <f>(Q29*25)-3-(D29+L29+M29+N29)*14</f>
        <v>19</v>
      </c>
      <c r="P29" s="35" t="s">
        <v>8</v>
      </c>
      <c r="Q29" s="36">
        <v>2</v>
      </c>
      <c r="R29" s="1"/>
      <c r="S29" s="1"/>
      <c r="T29" s="446"/>
      <c r="V29" s="1"/>
      <c r="W29" s="188"/>
    </row>
    <row r="30" spans="1:20" s="1" customFormat="1" ht="11.25" customHeight="1">
      <c r="A30" s="476" t="s">
        <v>179</v>
      </c>
      <c r="B30" s="477"/>
      <c r="C30" s="478"/>
      <c r="D30" s="58">
        <f>SUM(D15:D28)</f>
        <v>11</v>
      </c>
      <c r="E30" s="249">
        <f>SUM(E15:E28)</f>
        <v>7</v>
      </c>
      <c r="F30" s="249">
        <f>SUM(F15:F28)</f>
        <v>8</v>
      </c>
      <c r="G30" s="249"/>
      <c r="H30" s="457">
        <f>SUM(H16:H28)</f>
        <v>313</v>
      </c>
      <c r="I30" s="457" t="s">
        <v>183</v>
      </c>
      <c r="J30" s="474">
        <f>SUM(J15:J28)</f>
        <v>30</v>
      </c>
      <c r="K30" s="58">
        <f>SUM(K15:K29)</f>
        <v>12</v>
      </c>
      <c r="L30" s="249">
        <f>SUM(L15:L29)</f>
        <v>7</v>
      </c>
      <c r="M30" s="249">
        <f>SUM(M15:M29)</f>
        <v>7</v>
      </c>
      <c r="N30" s="249"/>
      <c r="O30" s="457">
        <f>SUM(O17:O28)</f>
        <v>310</v>
      </c>
      <c r="P30" s="457" t="s">
        <v>182</v>
      </c>
      <c r="Q30" s="474">
        <f>SUM(Q15:Q29)</f>
        <v>30</v>
      </c>
      <c r="T30" s="400"/>
    </row>
    <row r="31" spans="1:19" s="1" customFormat="1" ht="12.75" customHeight="1" thickBot="1">
      <c r="A31" s="479"/>
      <c r="B31" s="480"/>
      <c r="C31" s="481"/>
      <c r="D31" s="454">
        <f>SUM(D30:G30)</f>
        <v>26</v>
      </c>
      <c r="E31" s="455"/>
      <c r="F31" s="455"/>
      <c r="G31" s="456"/>
      <c r="H31" s="458"/>
      <c r="I31" s="458"/>
      <c r="J31" s="475"/>
      <c r="K31" s="454">
        <f>SUM(K30:N30)</f>
        <v>26</v>
      </c>
      <c r="L31" s="455"/>
      <c r="M31" s="455"/>
      <c r="N31" s="456"/>
      <c r="O31" s="458"/>
      <c r="P31" s="458"/>
      <c r="Q31" s="475"/>
      <c r="S31" s="400"/>
    </row>
    <row r="32" spans="1:20" s="1" customFormat="1" ht="12" thickBot="1">
      <c r="A32" s="263"/>
      <c r="B32" s="26"/>
      <c r="C32" s="297"/>
      <c r="D32" s="26"/>
      <c r="E32" s="26"/>
      <c r="F32" s="26"/>
      <c r="G32" s="26"/>
      <c r="H32" s="26"/>
      <c r="I32" s="26"/>
      <c r="J32" s="26"/>
      <c r="K32" s="238"/>
      <c r="L32" s="238"/>
      <c r="M32" s="238"/>
      <c r="N32" s="238"/>
      <c r="O32" s="238"/>
      <c r="P32" s="238"/>
      <c r="Q32" s="205"/>
      <c r="T32" s="400"/>
    </row>
    <row r="33" spans="1:20" s="1" customFormat="1" ht="12.75" customHeight="1">
      <c r="A33" s="476" t="s">
        <v>49</v>
      </c>
      <c r="B33" s="477"/>
      <c r="C33" s="478"/>
      <c r="D33" s="58">
        <f>D30</f>
        <v>11</v>
      </c>
      <c r="E33" s="249">
        <f>E30</f>
        <v>7</v>
      </c>
      <c r="F33" s="249">
        <f>F30</f>
        <v>8</v>
      </c>
      <c r="G33" s="249"/>
      <c r="H33" s="452">
        <f>H30</f>
        <v>313</v>
      </c>
      <c r="I33" s="457" t="s">
        <v>183</v>
      </c>
      <c r="J33" s="474">
        <f aca="true" t="shared" si="2" ref="J33:O33">J30</f>
        <v>30</v>
      </c>
      <c r="K33" s="58">
        <f t="shared" si="2"/>
        <v>12</v>
      </c>
      <c r="L33" s="249">
        <f t="shared" si="2"/>
        <v>7</v>
      </c>
      <c r="M33" s="249">
        <f t="shared" si="2"/>
        <v>7</v>
      </c>
      <c r="N33" s="249"/>
      <c r="O33" s="452">
        <f t="shared" si="2"/>
        <v>310</v>
      </c>
      <c r="P33" s="457" t="s">
        <v>182</v>
      </c>
      <c r="Q33" s="474">
        <f>Q30</f>
        <v>30</v>
      </c>
      <c r="T33" s="400"/>
    </row>
    <row r="34" spans="1:20" s="1" customFormat="1" ht="11.25" customHeight="1" thickBot="1">
      <c r="A34" s="479"/>
      <c r="B34" s="480"/>
      <c r="C34" s="481"/>
      <c r="D34" s="454">
        <f>SUM(D33:G33)</f>
        <v>26</v>
      </c>
      <c r="E34" s="455"/>
      <c r="F34" s="455"/>
      <c r="G34" s="456"/>
      <c r="H34" s="453"/>
      <c r="I34" s="458"/>
      <c r="J34" s="475"/>
      <c r="K34" s="454">
        <f>SUM(K33:N33)</f>
        <v>26</v>
      </c>
      <c r="L34" s="455"/>
      <c r="M34" s="455"/>
      <c r="N34" s="456"/>
      <c r="O34" s="453"/>
      <c r="P34" s="458"/>
      <c r="Q34" s="475"/>
      <c r="T34" s="400"/>
    </row>
    <row r="35" spans="1:20" s="1" customFormat="1" ht="12" thickBot="1">
      <c r="A35" s="263"/>
      <c r="B35" s="238"/>
      <c r="C35" s="238"/>
      <c r="D35" s="284"/>
      <c r="E35" s="284"/>
      <c r="F35" s="284"/>
      <c r="G35" s="284"/>
      <c r="H35" s="284"/>
      <c r="I35" s="284"/>
      <c r="J35" s="284"/>
      <c r="K35" s="26"/>
      <c r="L35" s="26"/>
      <c r="M35" s="26"/>
      <c r="N35" s="26"/>
      <c r="O35" s="26"/>
      <c r="P35" s="26"/>
      <c r="Q35" s="26"/>
      <c r="T35" s="400"/>
    </row>
    <row r="36" spans="1:20" s="1" customFormat="1" ht="12.75" customHeight="1">
      <c r="A36" s="450" t="s">
        <v>18</v>
      </c>
      <c r="B36" s="450" t="s">
        <v>14</v>
      </c>
      <c r="C36" s="450" t="s">
        <v>40</v>
      </c>
      <c r="D36" s="484" t="s">
        <v>6</v>
      </c>
      <c r="E36" s="485"/>
      <c r="F36" s="485"/>
      <c r="G36" s="485"/>
      <c r="H36" s="485"/>
      <c r="I36" s="485"/>
      <c r="J36" s="486"/>
      <c r="K36" s="484" t="s">
        <v>7</v>
      </c>
      <c r="L36" s="485"/>
      <c r="M36" s="485"/>
      <c r="N36" s="485"/>
      <c r="O36" s="485"/>
      <c r="P36" s="485"/>
      <c r="Q36" s="486"/>
      <c r="T36" s="400"/>
    </row>
    <row r="37" spans="1:20" s="1" customFormat="1" ht="12.75" customHeight="1">
      <c r="A37" s="451"/>
      <c r="B37" s="451"/>
      <c r="C37" s="451"/>
      <c r="D37" s="460" t="s">
        <v>8</v>
      </c>
      <c r="E37" s="465" t="s">
        <v>9</v>
      </c>
      <c r="F37" s="465" t="s">
        <v>10</v>
      </c>
      <c r="G37" s="465" t="s">
        <v>11</v>
      </c>
      <c r="H37" s="459" t="s">
        <v>47</v>
      </c>
      <c r="I37" s="459" t="s">
        <v>48</v>
      </c>
      <c r="J37" s="471" t="s">
        <v>25</v>
      </c>
      <c r="K37" s="460" t="s">
        <v>8</v>
      </c>
      <c r="L37" s="465" t="s">
        <v>9</v>
      </c>
      <c r="M37" s="465" t="s">
        <v>10</v>
      </c>
      <c r="N37" s="465" t="s">
        <v>11</v>
      </c>
      <c r="O37" s="459" t="s">
        <v>47</v>
      </c>
      <c r="P37" s="459" t="s">
        <v>48</v>
      </c>
      <c r="Q37" s="471" t="s">
        <v>25</v>
      </c>
      <c r="T37" s="400"/>
    </row>
    <row r="38" spans="1:20" s="1" customFormat="1" ht="12" thickBot="1">
      <c r="A38" s="482"/>
      <c r="B38" s="482"/>
      <c r="C38" s="277" t="s">
        <v>248</v>
      </c>
      <c r="D38" s="461"/>
      <c r="E38" s="458"/>
      <c r="F38" s="458"/>
      <c r="G38" s="458"/>
      <c r="H38" s="458"/>
      <c r="I38" s="458"/>
      <c r="J38" s="472"/>
      <c r="K38" s="461"/>
      <c r="L38" s="458"/>
      <c r="M38" s="458"/>
      <c r="N38" s="458"/>
      <c r="O38" s="458"/>
      <c r="P38" s="458"/>
      <c r="Q38" s="472"/>
      <c r="T38" s="400"/>
    </row>
    <row r="39" spans="1:20" s="1" customFormat="1" ht="11.25">
      <c r="A39" s="285">
        <v>16</v>
      </c>
      <c r="B39" s="286" t="s">
        <v>407</v>
      </c>
      <c r="C39" s="236" t="s">
        <v>408</v>
      </c>
      <c r="D39" s="256"/>
      <c r="E39" s="209">
        <v>2</v>
      </c>
      <c r="F39" s="209"/>
      <c r="G39" s="209"/>
      <c r="H39" s="231">
        <f>(J39*25)-3-(D39+E39+F39+G39)*14</f>
        <v>19</v>
      </c>
      <c r="I39" s="209" t="s">
        <v>8</v>
      </c>
      <c r="J39" s="258">
        <v>2</v>
      </c>
      <c r="K39" s="339"/>
      <c r="L39" s="209"/>
      <c r="M39" s="209"/>
      <c r="N39" s="209"/>
      <c r="O39" s="209"/>
      <c r="P39" s="209"/>
      <c r="Q39" s="258"/>
      <c r="T39" s="400"/>
    </row>
    <row r="40" spans="1:20" s="1" customFormat="1" ht="11.25">
      <c r="A40" s="21">
        <v>17</v>
      </c>
      <c r="B40" s="279" t="s">
        <v>159</v>
      </c>
      <c r="C40" s="236" t="s">
        <v>287</v>
      </c>
      <c r="D40" s="88"/>
      <c r="E40" s="64">
        <v>2</v>
      </c>
      <c r="F40" s="64"/>
      <c r="G40" s="64"/>
      <c r="H40" s="231">
        <v>2</v>
      </c>
      <c r="I40" s="64"/>
      <c r="J40" s="89"/>
      <c r="K40" s="341"/>
      <c r="L40" s="64">
        <v>2</v>
      </c>
      <c r="M40" s="64"/>
      <c r="N40" s="64"/>
      <c r="O40" s="347">
        <f>(Q40*25)-3-(K40+L40+M40+N40+E40)*14-2</f>
        <v>39</v>
      </c>
      <c r="P40" s="64" t="s">
        <v>8</v>
      </c>
      <c r="Q40" s="89">
        <v>4</v>
      </c>
      <c r="T40" s="400"/>
    </row>
    <row r="41" spans="1:17" s="1" customFormat="1" ht="22.5">
      <c r="A41" s="21">
        <v>18</v>
      </c>
      <c r="B41" s="351" t="s">
        <v>358</v>
      </c>
      <c r="C41" s="234" t="s">
        <v>375</v>
      </c>
      <c r="D41" s="88">
        <v>2</v>
      </c>
      <c r="E41" s="64">
        <v>2</v>
      </c>
      <c r="F41" s="64"/>
      <c r="G41" s="231"/>
      <c r="H41" s="231">
        <f>(J41*25)-3-(D41+E41+F41+G41)*14</f>
        <v>66</v>
      </c>
      <c r="I41" s="64" t="s">
        <v>12</v>
      </c>
      <c r="J41" s="89">
        <v>5</v>
      </c>
      <c r="K41" s="64"/>
      <c r="L41" s="64"/>
      <c r="M41" s="64"/>
      <c r="N41" s="231"/>
      <c r="O41" s="64"/>
      <c r="P41" s="64"/>
      <c r="Q41" s="89"/>
    </row>
    <row r="42" spans="1:17" s="1" customFormat="1" ht="23.25" thickBot="1">
      <c r="A42" s="21">
        <v>19</v>
      </c>
      <c r="B42" s="352" t="s">
        <v>359</v>
      </c>
      <c r="C42" s="235" t="s">
        <v>376</v>
      </c>
      <c r="D42" s="260"/>
      <c r="E42" s="262"/>
      <c r="F42" s="262"/>
      <c r="G42" s="262"/>
      <c r="H42" s="262"/>
      <c r="I42" s="262"/>
      <c r="J42" s="340"/>
      <c r="K42" s="287">
        <v>2</v>
      </c>
      <c r="L42" s="288">
        <v>2</v>
      </c>
      <c r="M42" s="288"/>
      <c r="N42" s="288"/>
      <c r="O42" s="231">
        <f>(Q42*25)-3-(K42+L42+M42+N42)*14</f>
        <v>66</v>
      </c>
      <c r="P42" s="288" t="s">
        <v>12</v>
      </c>
      <c r="Q42" s="289">
        <v>5</v>
      </c>
    </row>
    <row r="43" spans="1:20" s="1" customFormat="1" ht="11.25">
      <c r="A43" s="476" t="s">
        <v>43</v>
      </c>
      <c r="B43" s="477"/>
      <c r="C43" s="478"/>
      <c r="D43" s="59">
        <f>SUM(D39:D42)</f>
        <v>2</v>
      </c>
      <c r="E43" s="59">
        <f>SUM(E39:E42)</f>
        <v>6</v>
      </c>
      <c r="F43" s="59"/>
      <c r="G43" s="59"/>
      <c r="H43" s="452">
        <v>4</v>
      </c>
      <c r="I43" s="457" t="s">
        <v>360</v>
      </c>
      <c r="J43" s="474">
        <f>SUM(J39:J42)</f>
        <v>7</v>
      </c>
      <c r="K43" s="59">
        <f>SUM(K39:K42)</f>
        <v>2</v>
      </c>
      <c r="L43" s="59">
        <f>SUM(L39:L42)</f>
        <v>4</v>
      </c>
      <c r="M43" s="249"/>
      <c r="N43" s="59"/>
      <c r="O43" s="487">
        <v>39</v>
      </c>
      <c r="P43" s="457" t="s">
        <v>361</v>
      </c>
      <c r="Q43" s="474">
        <f>SUM(Q39:Q42)</f>
        <v>9</v>
      </c>
      <c r="T43" s="400"/>
    </row>
    <row r="44" spans="1:20" s="1" customFormat="1" ht="13.5" customHeight="1" thickBot="1">
      <c r="A44" s="479"/>
      <c r="B44" s="480"/>
      <c r="C44" s="481"/>
      <c r="D44" s="455">
        <f>SUM(D43:G43)</f>
        <v>8</v>
      </c>
      <c r="E44" s="455"/>
      <c r="F44" s="455"/>
      <c r="G44" s="456"/>
      <c r="H44" s="453"/>
      <c r="I44" s="458"/>
      <c r="J44" s="475"/>
      <c r="K44" s="454">
        <f>SUM(K43:N43)</f>
        <v>6</v>
      </c>
      <c r="L44" s="455"/>
      <c r="M44" s="455"/>
      <c r="N44" s="456"/>
      <c r="O44" s="458"/>
      <c r="P44" s="458"/>
      <c r="Q44" s="475"/>
      <c r="T44" s="400"/>
    </row>
    <row r="45" spans="1:20" s="1" customFormat="1" ht="10.5" customHeight="1">
      <c r="A45" s="26"/>
      <c r="B45" s="290"/>
      <c r="C45" s="297"/>
      <c r="D45" s="26"/>
      <c r="E45" s="26"/>
      <c r="F45" s="26"/>
      <c r="G45" s="26"/>
      <c r="H45" s="26"/>
      <c r="I45" s="26"/>
      <c r="J45" s="26"/>
      <c r="K45" s="26"/>
      <c r="L45" s="26"/>
      <c r="M45" s="26"/>
      <c r="N45" s="26"/>
      <c r="O45" s="26"/>
      <c r="P45" s="26"/>
      <c r="Q45" s="26"/>
      <c r="T45" s="400"/>
    </row>
    <row r="46" spans="1:20" s="1" customFormat="1" ht="11.25">
      <c r="A46" s="290" t="s">
        <v>45</v>
      </c>
      <c r="B46" s="290"/>
      <c r="C46" s="297"/>
      <c r="D46" s="26"/>
      <c r="E46" s="26"/>
      <c r="F46" s="26"/>
      <c r="G46" s="26"/>
      <c r="H46" s="26"/>
      <c r="I46" s="26"/>
      <c r="J46" s="26"/>
      <c r="K46" s="26"/>
      <c r="L46" s="26"/>
      <c r="M46" s="26"/>
      <c r="N46" s="26"/>
      <c r="O46" s="26"/>
      <c r="P46" s="26"/>
      <c r="Q46" s="26"/>
      <c r="T46" s="400"/>
    </row>
    <row r="47" spans="1:20" s="26" customFormat="1" ht="12.75" customHeight="1">
      <c r="A47" s="489" t="s">
        <v>177</v>
      </c>
      <c r="B47" s="489"/>
      <c r="C47" s="489"/>
      <c r="D47" s="489"/>
      <c r="E47" s="489"/>
      <c r="F47" s="489"/>
      <c r="G47" s="489"/>
      <c r="H47" s="489"/>
      <c r="I47" s="489"/>
      <c r="J47" s="489"/>
      <c r="K47" s="489"/>
      <c r="L47" s="489"/>
      <c r="M47" s="489"/>
      <c r="N47" s="489"/>
      <c r="O47" s="489"/>
      <c r="P47" s="489"/>
      <c r="Q47" s="489"/>
      <c r="S47" s="1"/>
      <c r="T47" s="446"/>
    </row>
    <row r="48" spans="1:20" s="26" customFormat="1" ht="12.75" customHeight="1">
      <c r="A48" s="483" t="s">
        <v>172</v>
      </c>
      <c r="B48" s="483"/>
      <c r="C48" s="483"/>
      <c r="D48" s="483"/>
      <c r="E48" s="483"/>
      <c r="F48" s="483"/>
      <c r="G48" s="483"/>
      <c r="H48" s="483"/>
      <c r="I48" s="483"/>
      <c r="J48" s="483"/>
      <c r="K48" s="483"/>
      <c r="L48" s="483"/>
      <c r="M48" s="483"/>
      <c r="N48" s="483"/>
      <c r="O48" s="483"/>
      <c r="P48" s="483"/>
      <c r="Q48" s="483"/>
      <c r="S48" s="1"/>
      <c r="T48" s="446"/>
    </row>
    <row r="49" spans="1:20" s="26" customFormat="1" ht="9" customHeight="1">
      <c r="A49" s="488" t="s">
        <v>169</v>
      </c>
      <c r="B49" s="488"/>
      <c r="C49" s="488"/>
      <c r="D49" s="488"/>
      <c r="E49" s="488"/>
      <c r="F49" s="488"/>
      <c r="G49" s="488"/>
      <c r="H49" s="488"/>
      <c r="I49" s="488"/>
      <c r="J49" s="488"/>
      <c r="K49" s="488"/>
      <c r="L49" s="488"/>
      <c r="M49" s="488"/>
      <c r="N49" s="488"/>
      <c r="O49" s="488"/>
      <c r="P49" s="488"/>
      <c r="Q49" s="488"/>
      <c r="S49" s="1"/>
      <c r="T49" s="446"/>
    </row>
    <row r="50" spans="1:20" s="1" customFormat="1" ht="10.5" customHeight="1">
      <c r="A50" s="26"/>
      <c r="B50" s="26"/>
      <c r="C50" s="26"/>
      <c r="D50" s="286"/>
      <c r="E50" s="286"/>
      <c r="F50" s="286"/>
      <c r="G50" s="286"/>
      <c r="H50" s="286"/>
      <c r="I50" s="286"/>
      <c r="J50" s="26"/>
      <c r="K50" s="286"/>
      <c r="L50" s="286"/>
      <c r="M50" s="286"/>
      <c r="N50" s="286"/>
      <c r="O50" s="286"/>
      <c r="P50" s="286"/>
      <c r="Q50" s="26"/>
      <c r="T50" s="400"/>
    </row>
    <row r="51" spans="1:20" s="401" customFormat="1" ht="11.25">
      <c r="A51" s="399" t="s">
        <v>404</v>
      </c>
      <c r="B51" s="399"/>
      <c r="C51" s="399"/>
      <c r="D51" s="399"/>
      <c r="E51" s="399"/>
      <c r="F51" s="399"/>
      <c r="G51" s="399"/>
      <c r="H51" s="399"/>
      <c r="I51" s="399"/>
      <c r="J51" s="399"/>
      <c r="K51" s="399"/>
      <c r="L51" s="399"/>
      <c r="M51" s="399"/>
      <c r="N51" s="428"/>
      <c r="O51" s="428"/>
      <c r="P51" s="428"/>
      <c r="Q51" s="428"/>
      <c r="T51" s="400"/>
    </row>
    <row r="52" spans="1:20" s="85" customFormat="1" ht="11.25">
      <c r="A52" s="274" t="s">
        <v>405</v>
      </c>
      <c r="B52" s="195"/>
      <c r="C52" s="195"/>
      <c r="D52" s="195"/>
      <c r="E52" s="195"/>
      <c r="F52" s="195"/>
      <c r="G52" s="195"/>
      <c r="H52" s="195"/>
      <c r="I52" s="195"/>
      <c r="J52" s="195"/>
      <c r="K52" s="195"/>
      <c r="L52" s="195"/>
      <c r="M52" s="195"/>
      <c r="N52" s="165"/>
      <c r="O52" s="165"/>
      <c r="P52" s="165"/>
      <c r="Q52" s="165"/>
      <c r="T52" s="400"/>
    </row>
  </sheetData>
  <sheetProtection/>
  <mergeCells count="69">
    <mergeCell ref="K44:N44"/>
    <mergeCell ref="N37:N38"/>
    <mergeCell ref="L37:L38"/>
    <mergeCell ref="A49:Q49"/>
    <mergeCell ref="A47:Q47"/>
    <mergeCell ref="B36:B38"/>
    <mergeCell ref="D36:J36"/>
    <mergeCell ref="A43:C44"/>
    <mergeCell ref="H43:H44"/>
    <mergeCell ref="Q43:Q44"/>
    <mergeCell ref="J43:J44"/>
    <mergeCell ref="I43:I44"/>
    <mergeCell ref="A36:A38"/>
    <mergeCell ref="A48:Q48"/>
    <mergeCell ref="F37:F38"/>
    <mergeCell ref="K36:Q36"/>
    <mergeCell ref="G37:G38"/>
    <mergeCell ref="K37:K38"/>
    <mergeCell ref="O43:O44"/>
    <mergeCell ref="D44:G44"/>
    <mergeCell ref="Q13:Q14"/>
    <mergeCell ref="I33:I34"/>
    <mergeCell ref="J13:J14"/>
    <mergeCell ref="A33:C34"/>
    <mergeCell ref="P33:P34"/>
    <mergeCell ref="P43:P44"/>
    <mergeCell ref="I37:I38"/>
    <mergeCell ref="M37:M38"/>
    <mergeCell ref="D37:D38"/>
    <mergeCell ref="H37:H38"/>
    <mergeCell ref="Q33:Q34"/>
    <mergeCell ref="O33:O34"/>
    <mergeCell ref="J33:J34"/>
    <mergeCell ref="K34:N34"/>
    <mergeCell ref="J37:J38"/>
    <mergeCell ref="F13:F14"/>
    <mergeCell ref="G13:G14"/>
    <mergeCell ref="I13:I14"/>
    <mergeCell ref="Q30:Q31"/>
    <mergeCell ref="N13:N14"/>
    <mergeCell ref="A4:Q4"/>
    <mergeCell ref="M13:M14"/>
    <mergeCell ref="I30:I31"/>
    <mergeCell ref="J30:J31"/>
    <mergeCell ref="A30:C31"/>
    <mergeCell ref="D12:J12"/>
    <mergeCell ref="K13:K14"/>
    <mergeCell ref="A12:A14"/>
    <mergeCell ref="E13:E14"/>
    <mergeCell ref="D31:G31"/>
    <mergeCell ref="B12:B14"/>
    <mergeCell ref="K31:N31"/>
    <mergeCell ref="O30:O31"/>
    <mergeCell ref="O13:O14"/>
    <mergeCell ref="L13:L14"/>
    <mergeCell ref="E37:E38"/>
    <mergeCell ref="K12:Q12"/>
    <mergeCell ref="P13:P14"/>
    <mergeCell ref="O37:O38"/>
    <mergeCell ref="Q37:Q38"/>
    <mergeCell ref="C12:C13"/>
    <mergeCell ref="C36:C37"/>
    <mergeCell ref="H33:H34"/>
    <mergeCell ref="D34:G34"/>
    <mergeCell ref="P30:P31"/>
    <mergeCell ref="H13:H14"/>
    <mergeCell ref="P37:P38"/>
    <mergeCell ref="H30:H31"/>
    <mergeCell ref="D13:D14"/>
  </mergeCells>
  <printOptions/>
  <pageMargins left="0.7086614173228347" right="0.1968503937007874" top="0.31496062992125984" bottom="0.6692913385826772" header="0" footer="0"/>
  <pageSetup fitToHeight="0"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T65"/>
  <sheetViews>
    <sheetView view="pageBreakPreview" zoomScaleSheetLayoutView="100" zoomScalePageLayoutView="0" workbookViewId="0" topLeftCell="A11">
      <selection activeCell="R11" sqref="R1:Z16384"/>
    </sheetView>
  </sheetViews>
  <sheetFormatPr defaultColWidth="9.140625" defaultRowHeight="12.75"/>
  <cols>
    <col min="1" max="1" width="3.28125" style="22" customWidth="1"/>
    <col min="2" max="2" width="38.7109375" style="282" customWidth="1"/>
    <col min="3" max="3" width="10.00390625" style="283" customWidth="1"/>
    <col min="4" max="4" width="2.7109375" style="22" customWidth="1"/>
    <col min="5" max="5" width="2.140625" style="22" customWidth="1"/>
    <col min="6" max="6" width="2.421875" style="22" customWidth="1"/>
    <col min="7" max="7" width="1.8515625" style="22" customWidth="1"/>
    <col min="8" max="8" width="4.00390625" style="22" customWidth="1"/>
    <col min="9" max="9" width="3.7109375" style="22" customWidth="1"/>
    <col min="10" max="10" width="5.00390625" style="22" customWidth="1"/>
    <col min="11" max="11" width="2.7109375" style="22" customWidth="1"/>
    <col min="12" max="13" width="2.421875" style="22" customWidth="1"/>
    <col min="14" max="14" width="1.8515625" style="22" customWidth="1"/>
    <col min="15" max="15" width="3.8515625" style="22" customWidth="1"/>
    <col min="16" max="16" width="3.7109375" style="22" customWidth="1"/>
    <col min="17" max="17" width="5.00390625" style="22" customWidth="1"/>
    <col min="18" max="18" width="4.421875" style="0" customWidth="1"/>
    <col min="19" max="19" width="4.8515625" style="0" customWidth="1"/>
    <col min="20" max="20" width="9.7109375" style="154" customWidth="1"/>
    <col min="21" max="21" width="5.7109375" style="76" customWidth="1"/>
    <col min="22" max="22" width="2.28125" style="1" customWidth="1"/>
    <col min="23" max="23" width="11.28125" style="85" customWidth="1"/>
  </cols>
  <sheetData>
    <row r="1" spans="1:24" ht="12.75">
      <c r="A1" s="264" t="s">
        <v>39</v>
      </c>
      <c r="B1" s="264"/>
      <c r="C1" s="22"/>
      <c r="D1" s="264"/>
      <c r="G1" s="265"/>
      <c r="H1" s="265"/>
      <c r="I1" s="264"/>
      <c r="J1" s="264"/>
      <c r="K1" s="264"/>
      <c r="L1" s="264"/>
      <c r="M1" s="264"/>
      <c r="N1" s="264"/>
      <c r="O1" s="264"/>
      <c r="P1" s="264"/>
      <c r="Q1" s="264"/>
      <c r="R1" s="16"/>
      <c r="S1" s="16"/>
      <c r="T1" s="150"/>
      <c r="U1" s="150"/>
      <c r="V1" s="152"/>
      <c r="X1" s="1"/>
    </row>
    <row r="2" spans="1:24" ht="12.75">
      <c r="A2" s="266" t="s">
        <v>249</v>
      </c>
      <c r="B2" s="264"/>
      <c r="C2" s="267"/>
      <c r="D2" s="267"/>
      <c r="E2" s="267"/>
      <c r="F2" s="267"/>
      <c r="G2" s="267"/>
      <c r="H2" s="267"/>
      <c r="I2" s="267"/>
      <c r="K2" s="268"/>
      <c r="L2" s="268"/>
      <c r="M2" s="268"/>
      <c r="N2" s="268"/>
      <c r="O2" s="268"/>
      <c r="P2" s="267"/>
      <c r="Q2" s="267"/>
      <c r="R2" s="19"/>
      <c r="S2" s="19"/>
      <c r="T2" s="150"/>
      <c r="U2" s="150"/>
      <c r="X2" s="1"/>
    </row>
    <row r="3" spans="1:24" ht="13.5" customHeight="1">
      <c r="A3" s="264"/>
      <c r="B3" s="264"/>
      <c r="C3" s="269"/>
      <c r="D3" s="264"/>
      <c r="E3" s="264"/>
      <c r="F3" s="264"/>
      <c r="G3" s="264"/>
      <c r="H3" s="264"/>
      <c r="I3" s="264"/>
      <c r="J3" s="264"/>
      <c r="K3" s="264"/>
      <c r="L3" s="264"/>
      <c r="M3" s="264"/>
      <c r="N3" s="264"/>
      <c r="O3" s="264"/>
      <c r="P3" s="264"/>
      <c r="Q3" s="264"/>
      <c r="R3" s="16"/>
      <c r="S3" s="16"/>
      <c r="T3" s="150"/>
      <c r="U3" s="150"/>
      <c r="V3" s="152"/>
      <c r="X3" s="1"/>
    </row>
    <row r="4" spans="1:24" ht="15" customHeight="1">
      <c r="A4" s="473" t="s">
        <v>38</v>
      </c>
      <c r="B4" s="473"/>
      <c r="C4" s="473"/>
      <c r="D4" s="473"/>
      <c r="E4" s="473"/>
      <c r="F4" s="473"/>
      <c r="G4" s="473"/>
      <c r="H4" s="473"/>
      <c r="I4" s="473"/>
      <c r="J4" s="473"/>
      <c r="K4" s="473"/>
      <c r="L4" s="473"/>
      <c r="M4" s="473"/>
      <c r="N4" s="473"/>
      <c r="O4" s="473"/>
      <c r="P4" s="473"/>
      <c r="Q4" s="473"/>
      <c r="R4" s="196"/>
      <c r="S4" s="196"/>
      <c r="T4" s="150"/>
      <c r="U4" s="150"/>
      <c r="V4" s="153"/>
      <c r="X4" s="1"/>
    </row>
    <row r="5" spans="2:24" ht="12.75" customHeight="1">
      <c r="B5" s="270"/>
      <c r="C5" s="269"/>
      <c r="X5" s="1"/>
    </row>
    <row r="6" spans="1:43" s="31" customFormat="1" ht="12.75">
      <c r="A6" s="271" t="s">
        <v>184</v>
      </c>
      <c r="B6" s="271"/>
      <c r="C6" s="271"/>
      <c r="D6" s="271"/>
      <c r="E6" s="271"/>
      <c r="F6" s="271"/>
      <c r="G6" s="271"/>
      <c r="H6" s="271"/>
      <c r="I6" s="271"/>
      <c r="J6" s="272"/>
      <c r="K6" s="272"/>
      <c r="L6" s="272"/>
      <c r="M6" s="272"/>
      <c r="N6" s="272"/>
      <c r="O6" s="272"/>
      <c r="P6" s="272"/>
      <c r="Q6" s="272"/>
      <c r="R6" s="94"/>
      <c r="S6" s="94"/>
      <c r="T6" s="154"/>
      <c r="U6" s="154"/>
      <c r="V6" s="155"/>
      <c r="W6" s="127"/>
      <c r="X6" s="75"/>
      <c r="Y6" s="75"/>
      <c r="Z6" s="75"/>
      <c r="AA6" s="75"/>
      <c r="AB6" s="75"/>
      <c r="AC6" s="75"/>
      <c r="AD6" s="75"/>
      <c r="AE6" s="75"/>
      <c r="AF6" s="75"/>
      <c r="AG6" s="75"/>
      <c r="AH6" s="75"/>
      <c r="AI6" s="75"/>
      <c r="AJ6" s="75"/>
      <c r="AK6" s="75"/>
      <c r="AL6" s="75"/>
      <c r="AM6" s="75"/>
      <c r="AN6" s="75"/>
      <c r="AO6" s="75"/>
      <c r="AP6" s="75"/>
      <c r="AQ6" s="75"/>
    </row>
    <row r="7" spans="1:43" s="31" customFormat="1" ht="12.75">
      <c r="A7" s="271" t="s">
        <v>350</v>
      </c>
      <c r="B7" s="271"/>
      <c r="C7" s="271"/>
      <c r="D7" s="271"/>
      <c r="E7" s="271"/>
      <c r="F7" s="271"/>
      <c r="G7" s="271"/>
      <c r="H7" s="271"/>
      <c r="I7" s="271"/>
      <c r="J7" s="271"/>
      <c r="K7" s="271"/>
      <c r="L7" s="271"/>
      <c r="M7" s="271"/>
      <c r="N7" s="271"/>
      <c r="O7" s="271"/>
      <c r="P7" s="271"/>
      <c r="Q7" s="271"/>
      <c r="R7" s="77"/>
      <c r="S7" s="77"/>
      <c r="T7" s="74"/>
      <c r="U7" s="74"/>
      <c r="V7" s="77"/>
      <c r="W7" s="103"/>
      <c r="X7" s="77"/>
      <c r="Y7" s="77"/>
      <c r="Z7" s="77"/>
      <c r="AA7" s="77"/>
      <c r="AB7" s="77"/>
      <c r="AC7" s="77"/>
      <c r="AD7" s="77"/>
      <c r="AE7" s="17"/>
      <c r="AF7" s="17"/>
      <c r="AG7" s="17"/>
      <c r="AH7" s="17"/>
      <c r="AI7" s="17"/>
      <c r="AJ7" s="17"/>
      <c r="AK7" s="17"/>
      <c r="AL7" s="17"/>
      <c r="AM7" s="17"/>
      <c r="AN7" s="17"/>
      <c r="AO7" s="17"/>
      <c r="AP7" s="17"/>
      <c r="AQ7" s="17"/>
    </row>
    <row r="8" spans="1:46" s="31" customFormat="1" ht="12.75">
      <c r="A8" s="273" t="s">
        <v>80</v>
      </c>
      <c r="B8" s="273"/>
      <c r="C8" s="273"/>
      <c r="D8" s="273"/>
      <c r="E8" s="273"/>
      <c r="F8" s="273"/>
      <c r="G8" s="273"/>
      <c r="H8" s="273"/>
      <c r="I8" s="273"/>
      <c r="J8" s="273"/>
      <c r="K8" s="273"/>
      <c r="L8" s="273"/>
      <c r="M8" s="273"/>
      <c r="N8" s="273"/>
      <c r="O8" s="273"/>
      <c r="P8" s="273"/>
      <c r="Q8" s="273"/>
      <c r="R8" s="17"/>
      <c r="S8" s="17"/>
      <c r="T8" s="74"/>
      <c r="U8" s="74"/>
      <c r="V8" s="17"/>
      <c r="W8" s="128"/>
      <c r="X8" s="17"/>
      <c r="Y8" s="17"/>
      <c r="Z8" s="17"/>
      <c r="AA8" s="17"/>
      <c r="AB8" s="17"/>
      <c r="AC8" s="17"/>
      <c r="AD8" s="17"/>
      <c r="AE8" s="17"/>
      <c r="AF8" s="17"/>
      <c r="AG8" s="17"/>
      <c r="AH8" s="17"/>
      <c r="AI8" s="17"/>
      <c r="AJ8" s="17"/>
      <c r="AK8" s="17"/>
      <c r="AL8" s="17"/>
      <c r="AM8" s="17"/>
      <c r="AN8" s="17"/>
      <c r="AO8" s="17"/>
      <c r="AP8" s="17"/>
      <c r="AQ8" s="17"/>
      <c r="AR8" s="17"/>
      <c r="AS8" s="17"/>
      <c r="AT8" s="17"/>
    </row>
    <row r="9" spans="1:43" s="31" customFormat="1" ht="12.75">
      <c r="A9" s="273" t="s">
        <v>28</v>
      </c>
      <c r="B9" s="273"/>
      <c r="C9" s="273"/>
      <c r="D9" s="273"/>
      <c r="E9" s="273"/>
      <c r="F9" s="273"/>
      <c r="G9" s="273"/>
      <c r="H9" s="273"/>
      <c r="I9" s="273"/>
      <c r="J9" s="273"/>
      <c r="K9" s="273"/>
      <c r="L9" s="273"/>
      <c r="M9" s="273"/>
      <c r="N9" s="273"/>
      <c r="O9" s="273"/>
      <c r="P9" s="273"/>
      <c r="Q9" s="273"/>
      <c r="R9" s="17"/>
      <c r="S9" s="17"/>
      <c r="T9" s="74"/>
      <c r="U9" s="74"/>
      <c r="V9" s="17"/>
      <c r="W9" s="128"/>
      <c r="X9" s="17"/>
      <c r="Y9" s="17"/>
      <c r="Z9" s="17"/>
      <c r="AA9" s="17"/>
      <c r="AB9" s="17"/>
      <c r="AC9" s="17"/>
      <c r="AD9" s="17"/>
      <c r="AE9" s="17"/>
      <c r="AF9" s="17"/>
      <c r="AG9" s="17"/>
      <c r="AH9" s="17"/>
      <c r="AI9" s="17"/>
      <c r="AJ9" s="17"/>
      <c r="AK9" s="17"/>
      <c r="AL9" s="17"/>
      <c r="AM9" s="17"/>
      <c r="AN9" s="17"/>
      <c r="AO9" s="17"/>
      <c r="AP9" s="17"/>
      <c r="AQ9" s="17"/>
    </row>
    <row r="10" spans="1:39" s="31" customFormat="1" ht="12.75">
      <c r="A10" s="274" t="s">
        <v>396</v>
      </c>
      <c r="B10" s="274"/>
      <c r="C10" s="274"/>
      <c r="D10" s="274"/>
      <c r="E10" s="274"/>
      <c r="F10" s="274"/>
      <c r="G10" s="274"/>
      <c r="H10" s="274"/>
      <c r="I10" s="274"/>
      <c r="J10" s="274"/>
      <c r="K10" s="274"/>
      <c r="L10" s="274"/>
      <c r="M10" s="274"/>
      <c r="N10" s="274"/>
      <c r="O10" s="274"/>
      <c r="P10" s="274"/>
      <c r="Q10" s="274"/>
      <c r="R10" s="69"/>
      <c r="S10" s="69"/>
      <c r="T10" s="326"/>
      <c r="V10" s="103"/>
      <c r="W10" s="190"/>
      <c r="X10" s="17"/>
      <c r="Y10" s="17"/>
      <c r="Z10" s="17"/>
      <c r="AA10" s="17"/>
      <c r="AB10" s="17"/>
      <c r="AC10" s="17"/>
      <c r="AD10" s="17"/>
      <c r="AE10" s="17"/>
      <c r="AF10" s="17"/>
      <c r="AG10" s="17"/>
      <c r="AH10" s="17"/>
      <c r="AI10" s="17"/>
      <c r="AJ10" s="17"/>
      <c r="AK10" s="17"/>
      <c r="AL10" s="17"/>
      <c r="AM10" s="17"/>
    </row>
    <row r="11" spans="1:21" ht="23.25" customHeight="1" thickBot="1">
      <c r="A11" s="275" t="s">
        <v>15</v>
      </c>
      <c r="B11" s="275"/>
      <c r="C11" s="275"/>
      <c r="D11" s="275"/>
      <c r="E11" s="275"/>
      <c r="F11" s="275"/>
      <c r="G11" s="275"/>
      <c r="H11" s="275"/>
      <c r="I11" s="275"/>
      <c r="J11" s="275"/>
      <c r="K11" s="275"/>
      <c r="L11" s="275"/>
      <c r="M11" s="275"/>
      <c r="N11" s="275"/>
      <c r="O11" s="275"/>
      <c r="P11" s="275"/>
      <c r="Q11" s="275"/>
      <c r="R11" s="198"/>
      <c r="S11" s="198"/>
      <c r="T11" s="160"/>
      <c r="U11" s="160"/>
    </row>
    <row r="12" spans="1:23" ht="12.75" customHeight="1">
      <c r="A12" s="450" t="s">
        <v>18</v>
      </c>
      <c r="B12" s="462" t="s">
        <v>50</v>
      </c>
      <c r="C12" s="450" t="s">
        <v>40</v>
      </c>
      <c r="D12" s="466" t="s">
        <v>148</v>
      </c>
      <c r="E12" s="467"/>
      <c r="F12" s="467"/>
      <c r="G12" s="467"/>
      <c r="H12" s="467"/>
      <c r="I12" s="467"/>
      <c r="J12" s="468"/>
      <c r="K12" s="466" t="s">
        <v>149</v>
      </c>
      <c r="L12" s="467"/>
      <c r="M12" s="467"/>
      <c r="N12" s="467"/>
      <c r="O12" s="467"/>
      <c r="P12" s="467"/>
      <c r="Q12" s="468"/>
      <c r="R12" s="150"/>
      <c r="S12" s="150"/>
      <c r="T12" s="150"/>
      <c r="U12" s="150"/>
      <c r="V12" s="152"/>
      <c r="W12" s="129"/>
    </row>
    <row r="13" spans="1:21" ht="12.75" customHeight="1">
      <c r="A13" s="451"/>
      <c r="B13" s="463"/>
      <c r="C13" s="451"/>
      <c r="D13" s="460" t="s">
        <v>8</v>
      </c>
      <c r="E13" s="465" t="s">
        <v>9</v>
      </c>
      <c r="F13" s="465" t="s">
        <v>10</v>
      </c>
      <c r="G13" s="465" t="s">
        <v>11</v>
      </c>
      <c r="H13" s="459" t="s">
        <v>47</v>
      </c>
      <c r="I13" s="469" t="s">
        <v>48</v>
      </c>
      <c r="J13" s="471" t="s">
        <v>25</v>
      </c>
      <c r="K13" s="460" t="s">
        <v>8</v>
      </c>
      <c r="L13" s="465" t="s">
        <v>9</v>
      </c>
      <c r="M13" s="465" t="s">
        <v>10</v>
      </c>
      <c r="N13" s="465" t="s">
        <v>11</v>
      </c>
      <c r="O13" s="459" t="s">
        <v>47</v>
      </c>
      <c r="P13" s="469" t="s">
        <v>48</v>
      </c>
      <c r="Q13" s="471" t="s">
        <v>25</v>
      </c>
      <c r="R13" s="200"/>
      <c r="S13" s="161"/>
      <c r="T13" s="161"/>
      <c r="U13" s="161"/>
    </row>
    <row r="14" spans="1:32" ht="13.5" thickBot="1">
      <c r="A14" s="482"/>
      <c r="B14" s="464"/>
      <c r="C14" s="277" t="s">
        <v>248</v>
      </c>
      <c r="D14" s="460"/>
      <c r="E14" s="465"/>
      <c r="F14" s="465"/>
      <c r="G14" s="465"/>
      <c r="H14" s="458"/>
      <c r="I14" s="470"/>
      <c r="J14" s="471"/>
      <c r="K14" s="460"/>
      <c r="L14" s="465"/>
      <c r="M14" s="465"/>
      <c r="N14" s="465"/>
      <c r="O14" s="458"/>
      <c r="P14" s="470"/>
      <c r="Q14" s="471"/>
      <c r="R14" s="200"/>
      <c r="S14" s="161"/>
      <c r="T14" s="161"/>
      <c r="U14" s="161"/>
      <c r="W14" s="165"/>
      <c r="X14" s="22"/>
      <c r="Y14" s="22"/>
      <c r="Z14" s="22"/>
      <c r="AA14" s="22"/>
      <c r="AB14" s="22"/>
      <c r="AC14" s="22"/>
      <c r="AD14" s="22"/>
      <c r="AE14" s="22"/>
      <c r="AF14" s="22"/>
    </row>
    <row r="15" spans="1:32" s="1" customFormat="1" ht="11.25">
      <c r="A15" s="294">
        <v>1</v>
      </c>
      <c r="B15" s="226" t="s">
        <v>209</v>
      </c>
      <c r="C15" s="227" t="s">
        <v>195</v>
      </c>
      <c r="D15" s="211">
        <v>2</v>
      </c>
      <c r="E15" s="228">
        <v>1</v>
      </c>
      <c r="F15" s="212">
        <v>1</v>
      </c>
      <c r="G15" s="212"/>
      <c r="H15" s="56">
        <f aca="true" t="shared" si="0" ref="H15:H20">(J15*25)-3-(D15+E15+F15+G15)*14</f>
        <v>66</v>
      </c>
      <c r="I15" s="212" t="s">
        <v>12</v>
      </c>
      <c r="J15" s="229">
        <v>5</v>
      </c>
      <c r="K15" s="211"/>
      <c r="L15" s="212"/>
      <c r="M15" s="212"/>
      <c r="N15" s="212"/>
      <c r="O15" s="295"/>
      <c r="P15" s="295"/>
      <c r="Q15" s="247"/>
      <c r="S15" s="188"/>
      <c r="T15" s="43"/>
      <c r="U15" s="329"/>
      <c r="V15" s="166"/>
      <c r="W15" s="188"/>
      <c r="X15" s="26"/>
      <c r="Y15" s="26"/>
      <c r="Z15" s="26"/>
      <c r="AA15" s="26"/>
      <c r="AB15" s="26"/>
      <c r="AC15" s="26"/>
      <c r="AD15" s="26"/>
      <c r="AE15" s="26"/>
      <c r="AF15" s="26"/>
    </row>
    <row r="16" spans="1:32" s="1" customFormat="1" ht="11.25">
      <c r="A16" s="219">
        <v>2</v>
      </c>
      <c r="B16" s="218" t="s">
        <v>210</v>
      </c>
      <c r="C16" s="230" t="s">
        <v>196</v>
      </c>
      <c r="D16" s="34">
        <v>2</v>
      </c>
      <c r="E16" s="35"/>
      <c r="F16" s="35">
        <v>1</v>
      </c>
      <c r="G16" s="35"/>
      <c r="H16" s="56">
        <f t="shared" si="0"/>
        <v>55</v>
      </c>
      <c r="I16" s="35" t="s">
        <v>12</v>
      </c>
      <c r="J16" s="225">
        <v>4</v>
      </c>
      <c r="K16" s="34"/>
      <c r="L16" s="35"/>
      <c r="M16" s="35"/>
      <c r="N16" s="35"/>
      <c r="O16" s="117"/>
      <c r="P16" s="117"/>
      <c r="Q16" s="124"/>
      <c r="S16" s="188"/>
      <c r="T16" s="43"/>
      <c r="U16" s="329"/>
      <c r="W16" s="188"/>
      <c r="X16" s="26"/>
      <c r="Y16" s="26"/>
      <c r="Z16" s="26"/>
      <c r="AA16" s="26"/>
      <c r="AB16" s="26"/>
      <c r="AC16" s="26"/>
      <c r="AD16" s="26"/>
      <c r="AE16" s="26"/>
      <c r="AF16" s="26"/>
    </row>
    <row r="17" spans="1:32" s="1" customFormat="1" ht="11.25">
      <c r="A17" s="219">
        <v>3</v>
      </c>
      <c r="B17" s="218" t="s">
        <v>276</v>
      </c>
      <c r="C17" s="230" t="s">
        <v>394</v>
      </c>
      <c r="D17" s="34">
        <v>2</v>
      </c>
      <c r="E17" s="35">
        <v>2</v>
      </c>
      <c r="F17" s="35"/>
      <c r="G17" s="35"/>
      <c r="H17" s="231">
        <f t="shared" si="0"/>
        <v>66</v>
      </c>
      <c r="I17" s="35" t="s">
        <v>12</v>
      </c>
      <c r="J17" s="36">
        <v>5</v>
      </c>
      <c r="K17" s="78"/>
      <c r="L17" s="35"/>
      <c r="M17" s="35"/>
      <c r="N17" s="35"/>
      <c r="O17" s="125"/>
      <c r="P17" s="117"/>
      <c r="Q17" s="124"/>
      <c r="S17" s="85"/>
      <c r="U17" s="328"/>
      <c r="W17" s="188"/>
      <c r="X17" s="26"/>
      <c r="Y17" s="26"/>
      <c r="Z17" s="26"/>
      <c r="AA17" s="26"/>
      <c r="AB17" s="26"/>
      <c r="AC17" s="26"/>
      <c r="AD17" s="26"/>
      <c r="AE17" s="26"/>
      <c r="AF17" s="26"/>
    </row>
    <row r="18" spans="1:32" s="440" customFormat="1" ht="11.25">
      <c r="A18" s="236">
        <v>4</v>
      </c>
      <c r="B18" s="218" t="s">
        <v>208</v>
      </c>
      <c r="C18" s="230" t="s">
        <v>197</v>
      </c>
      <c r="D18" s="34">
        <v>2</v>
      </c>
      <c r="E18" s="35">
        <v>1</v>
      </c>
      <c r="F18" s="35">
        <v>2</v>
      </c>
      <c r="G18" s="35"/>
      <c r="H18" s="56">
        <f t="shared" si="0"/>
        <v>77</v>
      </c>
      <c r="I18" s="35" t="s">
        <v>12</v>
      </c>
      <c r="J18" s="225">
        <v>6</v>
      </c>
      <c r="K18" s="34"/>
      <c r="L18" s="35"/>
      <c r="M18" s="35"/>
      <c r="N18" s="35"/>
      <c r="O18" s="117"/>
      <c r="P18" s="117"/>
      <c r="Q18" s="124"/>
      <c r="R18" s="1"/>
      <c r="S18" s="188"/>
      <c r="T18" s="43"/>
      <c r="U18" s="329"/>
      <c r="V18" s="1"/>
      <c r="W18" s="188"/>
      <c r="X18" s="26"/>
      <c r="Y18" s="26"/>
      <c r="Z18" s="26"/>
      <c r="AA18" s="26"/>
      <c r="AB18" s="26"/>
      <c r="AC18" s="26"/>
      <c r="AD18" s="26"/>
      <c r="AE18" s="26"/>
      <c r="AF18" s="26"/>
    </row>
    <row r="19" spans="1:32" s="1" customFormat="1" ht="11.25">
      <c r="A19" s="219">
        <v>5</v>
      </c>
      <c r="B19" s="218" t="s">
        <v>212</v>
      </c>
      <c r="C19" s="230" t="s">
        <v>198</v>
      </c>
      <c r="D19" s="34">
        <v>2</v>
      </c>
      <c r="E19" s="35"/>
      <c r="F19" s="35">
        <v>2</v>
      </c>
      <c r="G19" s="35"/>
      <c r="H19" s="56">
        <f t="shared" si="0"/>
        <v>66</v>
      </c>
      <c r="I19" s="35" t="s">
        <v>8</v>
      </c>
      <c r="J19" s="225">
        <v>5</v>
      </c>
      <c r="K19" s="34"/>
      <c r="L19" s="35"/>
      <c r="M19" s="35"/>
      <c r="N19" s="35"/>
      <c r="O19" s="125"/>
      <c r="P19" s="117"/>
      <c r="Q19" s="124"/>
      <c r="S19" s="85"/>
      <c r="U19" s="328"/>
      <c r="W19" s="188"/>
      <c r="X19" s="26"/>
      <c r="Y19" s="26"/>
      <c r="Z19" s="26"/>
      <c r="AA19" s="26"/>
      <c r="AB19" s="26"/>
      <c r="AC19" s="26"/>
      <c r="AD19" s="26"/>
      <c r="AE19" s="26"/>
      <c r="AF19" s="26"/>
    </row>
    <row r="20" spans="1:32" s="1" customFormat="1" ht="11.25">
      <c r="A20" s="219">
        <v>6</v>
      </c>
      <c r="B20" s="218" t="s">
        <v>274</v>
      </c>
      <c r="C20" s="230" t="s">
        <v>199</v>
      </c>
      <c r="D20" s="34">
        <v>2</v>
      </c>
      <c r="E20" s="35"/>
      <c r="F20" s="35">
        <v>2</v>
      </c>
      <c r="G20" s="35"/>
      <c r="H20" s="56">
        <f t="shared" si="0"/>
        <v>66</v>
      </c>
      <c r="I20" s="35" t="s">
        <v>12</v>
      </c>
      <c r="J20" s="225">
        <v>5</v>
      </c>
      <c r="K20" s="34"/>
      <c r="L20" s="35"/>
      <c r="M20" s="35"/>
      <c r="N20" s="35"/>
      <c r="O20" s="125"/>
      <c r="P20" s="117"/>
      <c r="Q20" s="124"/>
      <c r="S20" s="188"/>
      <c r="T20" s="43"/>
      <c r="U20" s="329"/>
      <c r="W20" s="188"/>
      <c r="X20" s="26"/>
      <c r="Y20" s="26"/>
      <c r="Z20" s="26"/>
      <c r="AA20" s="26"/>
      <c r="AB20" s="26"/>
      <c r="AC20" s="26"/>
      <c r="AD20" s="26"/>
      <c r="AE20" s="26"/>
      <c r="AF20" s="26"/>
    </row>
    <row r="21" spans="1:32" s="1" customFormat="1" ht="11.25">
      <c r="A21" s="219">
        <v>7</v>
      </c>
      <c r="B21" s="218" t="s">
        <v>136</v>
      </c>
      <c r="C21" s="219" t="s">
        <v>295</v>
      </c>
      <c r="D21" s="34"/>
      <c r="E21" s="35">
        <v>1</v>
      </c>
      <c r="F21" s="35"/>
      <c r="G21" s="35"/>
      <c r="H21" s="56"/>
      <c r="I21" s="35"/>
      <c r="J21" s="225"/>
      <c r="K21" s="34"/>
      <c r="L21" s="35">
        <v>1</v>
      </c>
      <c r="M21" s="35"/>
      <c r="N21" s="35"/>
      <c r="O21" s="125"/>
      <c r="P21" s="117" t="s">
        <v>52</v>
      </c>
      <c r="Q21" s="124">
        <v>1</v>
      </c>
      <c r="S21" s="188"/>
      <c r="T21" s="43"/>
      <c r="U21" s="329"/>
      <c r="W21" s="188"/>
      <c r="X21" s="26"/>
      <c r="Y21" s="26"/>
      <c r="Z21" s="26"/>
      <c r="AA21" s="26"/>
      <c r="AB21" s="26"/>
      <c r="AC21" s="26"/>
      <c r="AD21" s="26"/>
      <c r="AE21" s="26"/>
      <c r="AF21" s="26"/>
    </row>
    <row r="22" spans="1:32" s="1" customFormat="1" ht="11.25">
      <c r="A22" s="296">
        <v>8</v>
      </c>
      <c r="B22" s="218" t="s">
        <v>277</v>
      </c>
      <c r="C22" s="219" t="s">
        <v>250</v>
      </c>
      <c r="D22" s="34"/>
      <c r="E22" s="35">
        <v>1</v>
      </c>
      <c r="F22" s="35"/>
      <c r="G22" s="35"/>
      <c r="H22" s="56">
        <v>8</v>
      </c>
      <c r="I22" s="35"/>
      <c r="J22" s="225"/>
      <c r="K22" s="34"/>
      <c r="L22" s="35">
        <v>1</v>
      </c>
      <c r="M22" s="35"/>
      <c r="N22" s="35"/>
      <c r="O22" s="125">
        <v>8</v>
      </c>
      <c r="P22" s="117" t="s">
        <v>8</v>
      </c>
      <c r="Q22" s="124">
        <v>2</v>
      </c>
      <c r="S22" s="85"/>
      <c r="U22" s="328"/>
      <c r="W22" s="188"/>
      <c r="X22" s="26"/>
      <c r="Y22" s="26"/>
      <c r="Z22" s="26"/>
      <c r="AA22" s="26"/>
      <c r="AB22" s="26"/>
      <c r="AC22" s="26"/>
      <c r="AD22" s="26"/>
      <c r="AE22" s="26"/>
      <c r="AF22" s="26"/>
    </row>
    <row r="23" spans="1:32" s="440" customFormat="1" ht="11.25">
      <c r="A23" s="296">
        <v>9</v>
      </c>
      <c r="B23" s="218" t="s">
        <v>275</v>
      </c>
      <c r="C23" s="219" t="s">
        <v>296</v>
      </c>
      <c r="D23" s="34"/>
      <c r="E23" s="35"/>
      <c r="F23" s="35"/>
      <c r="G23" s="35"/>
      <c r="H23" s="56"/>
      <c r="I23" s="35"/>
      <c r="J23" s="225"/>
      <c r="K23" s="34">
        <v>2</v>
      </c>
      <c r="L23" s="35"/>
      <c r="M23" s="35">
        <v>2</v>
      </c>
      <c r="N23" s="35"/>
      <c r="O23" s="125">
        <f aca="true" t="shared" si="1" ref="O23:O28">(Q23*25)-3-(K23+L23+M23+N23)*14</f>
        <v>41</v>
      </c>
      <c r="P23" s="117" t="s">
        <v>12</v>
      </c>
      <c r="Q23" s="124">
        <v>4</v>
      </c>
      <c r="R23" s="1"/>
      <c r="S23" s="188"/>
      <c r="T23" s="43"/>
      <c r="U23" s="329"/>
      <c r="V23" s="1"/>
      <c r="W23" s="188"/>
      <c r="X23" s="26"/>
      <c r="Y23" s="26"/>
      <c r="Z23" s="26"/>
      <c r="AA23" s="26"/>
      <c r="AB23" s="26"/>
      <c r="AC23" s="26"/>
      <c r="AD23" s="26"/>
      <c r="AE23" s="26"/>
      <c r="AF23" s="26"/>
    </row>
    <row r="24" spans="1:32" s="1" customFormat="1" ht="11.25">
      <c r="A24" s="296">
        <v>10</v>
      </c>
      <c r="B24" s="218" t="s">
        <v>211</v>
      </c>
      <c r="C24" s="232" t="s">
        <v>395</v>
      </c>
      <c r="D24" s="34"/>
      <c r="E24" s="35"/>
      <c r="F24" s="35"/>
      <c r="G24" s="35"/>
      <c r="H24" s="56"/>
      <c r="I24" s="35"/>
      <c r="J24" s="225"/>
      <c r="K24" s="34">
        <v>2</v>
      </c>
      <c r="L24" s="35"/>
      <c r="M24" s="35">
        <v>2</v>
      </c>
      <c r="N24" s="35"/>
      <c r="O24" s="125">
        <f t="shared" si="1"/>
        <v>41</v>
      </c>
      <c r="P24" s="117" t="s">
        <v>12</v>
      </c>
      <c r="Q24" s="124">
        <v>4</v>
      </c>
      <c r="S24" s="333"/>
      <c r="T24" s="43"/>
      <c r="U24" s="330"/>
      <c r="W24" s="188"/>
      <c r="X24" s="26"/>
      <c r="Y24" s="26"/>
      <c r="Z24" s="26"/>
      <c r="AA24" s="26"/>
      <c r="AB24" s="26"/>
      <c r="AC24" s="26"/>
      <c r="AD24" s="26"/>
      <c r="AE24" s="26"/>
      <c r="AF24" s="26"/>
    </row>
    <row r="25" spans="1:32" s="1" customFormat="1" ht="11.25">
      <c r="A25" s="296">
        <v>11</v>
      </c>
      <c r="B25" s="218" t="s">
        <v>207</v>
      </c>
      <c r="C25" s="230" t="s">
        <v>297</v>
      </c>
      <c r="D25" s="34"/>
      <c r="E25" s="35"/>
      <c r="F25" s="35"/>
      <c r="G25" s="35"/>
      <c r="H25" s="56"/>
      <c r="I25" s="35"/>
      <c r="J25" s="225"/>
      <c r="K25" s="34">
        <v>2</v>
      </c>
      <c r="L25" s="35"/>
      <c r="M25" s="35">
        <v>2</v>
      </c>
      <c r="N25" s="35"/>
      <c r="O25" s="125">
        <f t="shared" si="1"/>
        <v>41</v>
      </c>
      <c r="P25" s="117" t="s">
        <v>12</v>
      </c>
      <c r="Q25" s="124">
        <v>4</v>
      </c>
      <c r="S25" s="188"/>
      <c r="T25" s="43"/>
      <c r="U25" s="329"/>
      <c r="W25" s="188"/>
      <c r="X25" s="26"/>
      <c r="Y25" s="26"/>
      <c r="Z25" s="26"/>
      <c r="AA25" s="26"/>
      <c r="AB25" s="26"/>
      <c r="AC25" s="26"/>
      <c r="AD25" s="26"/>
      <c r="AE25" s="26"/>
      <c r="AF25" s="26"/>
    </row>
    <row r="26" spans="1:32" s="1" customFormat="1" ht="11.25">
      <c r="A26" s="296">
        <v>12</v>
      </c>
      <c r="B26" s="218" t="s">
        <v>215</v>
      </c>
      <c r="C26" s="230" t="s">
        <v>200</v>
      </c>
      <c r="D26" s="34"/>
      <c r="E26" s="35"/>
      <c r="F26" s="35"/>
      <c r="G26" s="35"/>
      <c r="H26" s="56"/>
      <c r="I26" s="35"/>
      <c r="J26" s="225"/>
      <c r="K26" s="34"/>
      <c r="L26" s="35"/>
      <c r="M26" s="35"/>
      <c r="N26" s="35">
        <v>1</v>
      </c>
      <c r="O26" s="125">
        <f t="shared" si="1"/>
        <v>8</v>
      </c>
      <c r="P26" s="117" t="s">
        <v>11</v>
      </c>
      <c r="Q26" s="124">
        <v>1</v>
      </c>
      <c r="S26" s="188"/>
      <c r="T26" s="43"/>
      <c r="U26" s="329"/>
      <c r="W26" s="188"/>
      <c r="X26" s="26"/>
      <c r="Y26" s="26"/>
      <c r="Z26" s="26"/>
      <c r="AA26" s="26"/>
      <c r="AB26" s="26"/>
      <c r="AC26" s="26"/>
      <c r="AD26" s="26"/>
      <c r="AE26" s="26"/>
      <c r="AF26" s="26"/>
    </row>
    <row r="27" spans="1:23" ht="12.75">
      <c r="A27" s="296">
        <v>13</v>
      </c>
      <c r="B27" s="218" t="s">
        <v>222</v>
      </c>
      <c r="C27" s="230" t="s">
        <v>413</v>
      </c>
      <c r="D27" s="34"/>
      <c r="E27" s="35"/>
      <c r="F27" s="35"/>
      <c r="G27" s="35"/>
      <c r="H27" s="56"/>
      <c r="I27" s="35"/>
      <c r="J27" s="225"/>
      <c r="K27" s="34">
        <v>2</v>
      </c>
      <c r="L27" s="35"/>
      <c r="M27" s="35">
        <v>2</v>
      </c>
      <c r="N27" s="35"/>
      <c r="O27" s="125">
        <f t="shared" si="1"/>
        <v>41</v>
      </c>
      <c r="P27" s="117" t="s">
        <v>12</v>
      </c>
      <c r="Q27" s="124">
        <v>4</v>
      </c>
      <c r="R27" s="151"/>
      <c r="S27" s="157"/>
      <c r="T27" s="158"/>
      <c r="U27" s="167"/>
      <c r="V27" s="151"/>
      <c r="W27" s="192"/>
    </row>
    <row r="28" spans="1:32" s="1" customFormat="1" ht="11.25">
      <c r="A28" s="296">
        <v>14</v>
      </c>
      <c r="B28" s="218" t="s">
        <v>224</v>
      </c>
      <c r="C28" s="230" t="s">
        <v>414</v>
      </c>
      <c r="D28" s="34"/>
      <c r="E28" s="35"/>
      <c r="F28" s="35"/>
      <c r="G28" s="35"/>
      <c r="H28" s="56"/>
      <c r="I28" s="35"/>
      <c r="J28" s="225"/>
      <c r="K28" s="34">
        <v>2</v>
      </c>
      <c r="L28" s="35">
        <v>1</v>
      </c>
      <c r="M28" s="35"/>
      <c r="N28" s="35"/>
      <c r="O28" s="125">
        <f t="shared" si="1"/>
        <v>30</v>
      </c>
      <c r="P28" s="117" t="s">
        <v>8</v>
      </c>
      <c r="Q28" s="124">
        <v>3</v>
      </c>
      <c r="S28" s="188"/>
      <c r="T28" s="43"/>
      <c r="U28" s="329"/>
      <c r="W28" s="188"/>
      <c r="X28" s="26"/>
      <c r="Y28" s="26"/>
      <c r="Z28" s="26"/>
      <c r="AA28" s="26"/>
      <c r="AB28" s="26"/>
      <c r="AC28" s="26"/>
      <c r="AD28" s="26"/>
      <c r="AE28" s="26"/>
      <c r="AF28" s="26"/>
    </row>
    <row r="29" spans="1:32" s="1" customFormat="1" ht="12" thickBot="1">
      <c r="A29" s="296">
        <v>15</v>
      </c>
      <c r="B29" s="218" t="s">
        <v>173</v>
      </c>
      <c r="C29" s="235" t="s">
        <v>415</v>
      </c>
      <c r="D29" s="34"/>
      <c r="E29" s="35"/>
      <c r="F29" s="35"/>
      <c r="G29" s="35"/>
      <c r="H29" s="35"/>
      <c r="I29" s="35"/>
      <c r="J29" s="36"/>
      <c r="K29" s="27"/>
      <c r="L29" s="28"/>
      <c r="M29" s="28"/>
      <c r="N29" s="28"/>
      <c r="O29" s="28"/>
      <c r="P29" s="28" t="s">
        <v>8</v>
      </c>
      <c r="Q29" s="29">
        <v>4</v>
      </c>
      <c r="S29" s="188"/>
      <c r="T29" s="43"/>
      <c r="U29" s="329"/>
      <c r="V29" s="85"/>
      <c r="W29" s="188"/>
      <c r="X29" s="26"/>
      <c r="Y29" s="26"/>
      <c r="Z29" s="26"/>
      <c r="AA29" s="26"/>
      <c r="AB29" s="26"/>
      <c r="AC29" s="26"/>
      <c r="AD29" s="26"/>
      <c r="AE29" s="26"/>
      <c r="AF29" s="26"/>
    </row>
    <row r="30" spans="1:32" s="1" customFormat="1" ht="11.25" customHeight="1">
      <c r="A30" s="476" t="s">
        <v>179</v>
      </c>
      <c r="B30" s="477"/>
      <c r="C30" s="478"/>
      <c r="D30" s="58">
        <f>SUM(D15:D29)</f>
        <v>12</v>
      </c>
      <c r="E30" s="59">
        <f>SUM(E15:E29)</f>
        <v>6</v>
      </c>
      <c r="F30" s="59">
        <f>SUM(F15:F29)</f>
        <v>8</v>
      </c>
      <c r="G30" s="59"/>
      <c r="H30" s="452">
        <f>SUM(H15:H29)</f>
        <v>404</v>
      </c>
      <c r="I30" s="457" t="s">
        <v>298</v>
      </c>
      <c r="J30" s="474">
        <f>SUM(J15:J29)</f>
        <v>30</v>
      </c>
      <c r="K30" s="58">
        <f>SUM(K16:K29)</f>
        <v>10</v>
      </c>
      <c r="L30" s="249">
        <f>SUM(L16:L29)</f>
        <v>3</v>
      </c>
      <c r="M30" s="249">
        <f>SUM(M16:M29)</f>
        <v>8</v>
      </c>
      <c r="N30" s="249">
        <f>SUM(N16:N29)</f>
        <v>1</v>
      </c>
      <c r="O30" s="491">
        <f>SUM(O15:O29)</f>
        <v>210</v>
      </c>
      <c r="P30" s="457" t="s">
        <v>443</v>
      </c>
      <c r="Q30" s="474">
        <f>SUM(Q16:Q29)</f>
        <v>27</v>
      </c>
      <c r="R30" s="14"/>
      <c r="S30" s="334"/>
      <c r="T30" s="441"/>
      <c r="U30" s="331"/>
      <c r="W30" s="165"/>
      <c r="X30" s="26"/>
      <c r="Y30" s="26"/>
      <c r="Z30" s="26"/>
      <c r="AA30" s="26"/>
      <c r="AB30" s="26"/>
      <c r="AC30" s="26"/>
      <c r="AD30" s="26"/>
      <c r="AE30" s="26"/>
      <c r="AF30" s="26"/>
    </row>
    <row r="31" spans="1:32" s="1" customFormat="1" ht="19.5" customHeight="1" thickBot="1">
      <c r="A31" s="479"/>
      <c r="B31" s="480"/>
      <c r="C31" s="481"/>
      <c r="D31" s="454">
        <f>SUM(D30:G30)</f>
        <v>26</v>
      </c>
      <c r="E31" s="455"/>
      <c r="F31" s="455"/>
      <c r="G31" s="456"/>
      <c r="H31" s="453"/>
      <c r="I31" s="458"/>
      <c r="J31" s="475"/>
      <c r="K31" s="454">
        <f>SUM(K30:N30)</f>
        <v>22</v>
      </c>
      <c r="L31" s="455"/>
      <c r="M31" s="455"/>
      <c r="N31" s="456"/>
      <c r="O31" s="453"/>
      <c r="P31" s="458"/>
      <c r="Q31" s="475"/>
      <c r="R31" s="14"/>
      <c r="S31" s="334"/>
      <c r="T31" s="441"/>
      <c r="U31" s="331"/>
      <c r="W31" s="165"/>
      <c r="X31" s="26"/>
      <c r="Y31" s="26"/>
      <c r="Z31" s="26"/>
      <c r="AA31" s="26"/>
      <c r="AB31" s="26"/>
      <c r="AC31" s="26"/>
      <c r="AD31" s="26"/>
      <c r="AE31" s="26"/>
      <c r="AF31" s="26"/>
    </row>
    <row r="32" spans="1:32" s="1" customFormat="1" ht="11.25">
      <c r="A32" s="238"/>
      <c r="B32" s="238"/>
      <c r="C32" s="238"/>
      <c r="D32" s="238"/>
      <c r="E32" s="238"/>
      <c r="F32" s="238"/>
      <c r="G32" s="238"/>
      <c r="H32" s="238"/>
      <c r="I32" s="250"/>
      <c r="J32" s="205"/>
      <c r="K32" s="238"/>
      <c r="L32" s="238"/>
      <c r="M32" s="238"/>
      <c r="N32" s="238"/>
      <c r="O32" s="238"/>
      <c r="P32" s="250"/>
      <c r="Q32" s="205"/>
      <c r="R32" s="14"/>
      <c r="S32" s="334"/>
      <c r="T32" s="441"/>
      <c r="U32" s="331"/>
      <c r="W32" s="165"/>
      <c r="X32" s="26"/>
      <c r="Y32" s="26"/>
      <c r="Z32" s="26"/>
      <c r="AA32" s="26"/>
      <c r="AB32" s="26"/>
      <c r="AC32" s="26"/>
      <c r="AD32" s="26"/>
      <c r="AE32" s="26"/>
      <c r="AF32" s="26"/>
    </row>
    <row r="33" spans="1:21" s="1" customFormat="1" ht="3" customHeight="1" thickBot="1">
      <c r="A33" s="26"/>
      <c r="B33" s="26"/>
      <c r="C33" s="26"/>
      <c r="D33" s="297"/>
      <c r="E33" s="297"/>
      <c r="F33" s="297"/>
      <c r="G33" s="297"/>
      <c r="H33" s="297"/>
      <c r="I33" s="297"/>
      <c r="J33" s="297"/>
      <c r="K33" s="26"/>
      <c r="L33" s="26"/>
      <c r="M33" s="26"/>
      <c r="N33" s="26"/>
      <c r="O33" s="26"/>
      <c r="P33" s="26"/>
      <c r="Q33" s="26"/>
      <c r="S33" s="85"/>
      <c r="U33" s="328"/>
    </row>
    <row r="34" spans="1:21" s="1" customFormat="1" ht="12.75" customHeight="1">
      <c r="A34" s="450" t="s">
        <v>18</v>
      </c>
      <c r="B34" s="450" t="s">
        <v>13</v>
      </c>
      <c r="C34" s="450" t="s">
        <v>40</v>
      </c>
      <c r="D34" s="484" t="s">
        <v>148</v>
      </c>
      <c r="E34" s="485"/>
      <c r="F34" s="485"/>
      <c r="G34" s="485"/>
      <c r="H34" s="485"/>
      <c r="I34" s="485"/>
      <c r="J34" s="486"/>
      <c r="K34" s="484" t="s">
        <v>149</v>
      </c>
      <c r="L34" s="485"/>
      <c r="M34" s="485"/>
      <c r="N34" s="485"/>
      <c r="O34" s="485"/>
      <c r="P34" s="485"/>
      <c r="Q34" s="486"/>
      <c r="R34" s="250"/>
      <c r="S34" s="85"/>
      <c r="U34" s="328"/>
    </row>
    <row r="35" spans="1:21" s="1" customFormat="1" ht="12.75" customHeight="1">
      <c r="A35" s="451"/>
      <c r="B35" s="451"/>
      <c r="C35" s="451"/>
      <c r="D35" s="460" t="s">
        <v>8</v>
      </c>
      <c r="E35" s="465" t="s">
        <v>9</v>
      </c>
      <c r="F35" s="465" t="s">
        <v>10</v>
      </c>
      <c r="G35" s="465" t="s">
        <v>11</v>
      </c>
      <c r="H35" s="459" t="s">
        <v>47</v>
      </c>
      <c r="I35" s="459" t="s">
        <v>48</v>
      </c>
      <c r="J35" s="471" t="s">
        <v>25</v>
      </c>
      <c r="K35" s="460" t="s">
        <v>8</v>
      </c>
      <c r="L35" s="465" t="s">
        <v>9</v>
      </c>
      <c r="M35" s="465" t="s">
        <v>10</v>
      </c>
      <c r="N35" s="465" t="s">
        <v>11</v>
      </c>
      <c r="O35" s="459" t="s">
        <v>47</v>
      </c>
      <c r="P35" s="459" t="s">
        <v>48</v>
      </c>
      <c r="Q35" s="471" t="s">
        <v>25</v>
      </c>
      <c r="R35" s="250"/>
      <c r="S35" s="85"/>
      <c r="U35" s="328"/>
    </row>
    <row r="36" spans="1:21" s="1" customFormat="1" ht="12" customHeight="1" thickBot="1">
      <c r="A36" s="451"/>
      <c r="B36" s="482"/>
      <c r="C36" s="277" t="s">
        <v>248</v>
      </c>
      <c r="D36" s="461"/>
      <c r="E36" s="458"/>
      <c r="F36" s="458"/>
      <c r="G36" s="458"/>
      <c r="H36" s="458"/>
      <c r="I36" s="458"/>
      <c r="J36" s="471"/>
      <c r="K36" s="461"/>
      <c r="L36" s="458"/>
      <c r="M36" s="458"/>
      <c r="N36" s="458"/>
      <c r="O36" s="458"/>
      <c r="P36" s="458"/>
      <c r="Q36" s="471"/>
      <c r="R36" s="250"/>
      <c r="S36" s="85"/>
      <c r="U36" s="328"/>
    </row>
    <row r="37" spans="1:24" s="1" customFormat="1" ht="12" customHeight="1">
      <c r="A37" s="278">
        <v>16</v>
      </c>
      <c r="B37" s="233" t="s">
        <v>213</v>
      </c>
      <c r="C37" s="215" t="s">
        <v>418</v>
      </c>
      <c r="D37" s="494"/>
      <c r="E37" s="492"/>
      <c r="F37" s="492"/>
      <c r="G37" s="492"/>
      <c r="H37" s="492"/>
      <c r="I37" s="492"/>
      <c r="J37" s="496"/>
      <c r="K37" s="494">
        <v>2</v>
      </c>
      <c r="L37" s="492"/>
      <c r="M37" s="492">
        <v>2</v>
      </c>
      <c r="N37" s="492"/>
      <c r="O37" s="492">
        <f>(Q37*25)-3-(K37+L37+M37+N37)*14</f>
        <v>16</v>
      </c>
      <c r="P37" s="492" t="s">
        <v>12</v>
      </c>
      <c r="Q37" s="474">
        <v>3</v>
      </c>
      <c r="S37" s="335"/>
      <c r="T37" s="76"/>
      <c r="U37" s="332"/>
      <c r="V37" s="166"/>
      <c r="W37" s="188"/>
      <c r="X37" s="85"/>
    </row>
    <row r="38" spans="1:23" s="1" customFormat="1" ht="12" customHeight="1" thickBot="1">
      <c r="A38" s="100">
        <v>17</v>
      </c>
      <c r="B38" s="221" t="s">
        <v>303</v>
      </c>
      <c r="C38" s="215" t="s">
        <v>419</v>
      </c>
      <c r="D38" s="495"/>
      <c r="E38" s="493"/>
      <c r="F38" s="493"/>
      <c r="G38" s="493"/>
      <c r="H38" s="493"/>
      <c r="I38" s="493"/>
      <c r="J38" s="497"/>
      <c r="K38" s="495"/>
      <c r="L38" s="493"/>
      <c r="M38" s="493"/>
      <c r="N38" s="493"/>
      <c r="O38" s="493">
        <f>(Q38*25)-3-(K38+L38+M38+N38)*14</f>
        <v>-3</v>
      </c>
      <c r="P38" s="493"/>
      <c r="Q38" s="475"/>
      <c r="S38" s="335"/>
      <c r="T38" s="76"/>
      <c r="U38" s="330"/>
      <c r="W38" s="188"/>
    </row>
    <row r="39" spans="1:20" s="1" customFormat="1" ht="11.25" customHeight="1">
      <c r="A39" s="476" t="s">
        <v>42</v>
      </c>
      <c r="B39" s="477"/>
      <c r="C39" s="478"/>
      <c r="D39" s="58"/>
      <c r="E39" s="59"/>
      <c r="F39" s="59"/>
      <c r="G39" s="59"/>
      <c r="H39" s="491"/>
      <c r="I39" s="457"/>
      <c r="J39" s="474"/>
      <c r="K39" s="58">
        <f>SUM(K37:K38)</f>
        <v>2</v>
      </c>
      <c r="L39" s="59"/>
      <c r="M39" s="59">
        <f>SUM(M37:M38)</f>
        <v>2</v>
      </c>
      <c r="N39" s="59"/>
      <c r="O39" s="491">
        <f>O37</f>
        <v>16</v>
      </c>
      <c r="P39" s="457" t="s">
        <v>279</v>
      </c>
      <c r="Q39" s="474">
        <f>SUM(Q37:Q38)</f>
        <v>3</v>
      </c>
      <c r="R39" s="14"/>
      <c r="S39" s="14"/>
      <c r="T39" s="76"/>
    </row>
    <row r="40" spans="1:20" s="1" customFormat="1" ht="9.75" customHeight="1" thickBot="1">
      <c r="A40" s="479"/>
      <c r="B40" s="480"/>
      <c r="C40" s="481"/>
      <c r="D40" s="454"/>
      <c r="E40" s="455"/>
      <c r="F40" s="455"/>
      <c r="G40" s="456"/>
      <c r="H40" s="453"/>
      <c r="I40" s="458"/>
      <c r="J40" s="475"/>
      <c r="K40" s="454">
        <f>SUM(K39:N39)</f>
        <v>4</v>
      </c>
      <c r="L40" s="455"/>
      <c r="M40" s="455"/>
      <c r="N40" s="456"/>
      <c r="O40" s="453"/>
      <c r="P40" s="458"/>
      <c r="Q40" s="475"/>
      <c r="R40" s="14"/>
      <c r="S40" s="14"/>
      <c r="T40" s="76"/>
    </row>
    <row r="41" spans="1:20" s="1" customFormat="1" ht="7.5" customHeight="1" thickBot="1">
      <c r="A41" s="238"/>
      <c r="B41" s="238"/>
      <c r="C41" s="238"/>
      <c r="D41" s="238"/>
      <c r="E41" s="238"/>
      <c r="F41" s="238"/>
      <c r="G41" s="238"/>
      <c r="H41" s="238"/>
      <c r="I41" s="250"/>
      <c r="J41" s="205"/>
      <c r="K41" s="238"/>
      <c r="L41" s="238"/>
      <c r="M41" s="238"/>
      <c r="N41" s="238"/>
      <c r="O41" s="238"/>
      <c r="P41" s="250"/>
      <c r="Q41" s="205"/>
      <c r="R41" s="14"/>
      <c r="S41" s="14"/>
      <c r="T41" s="76"/>
    </row>
    <row r="42" spans="1:20" s="1" customFormat="1" ht="12.75" customHeight="1">
      <c r="A42" s="476" t="s">
        <v>37</v>
      </c>
      <c r="B42" s="477"/>
      <c r="C42" s="478"/>
      <c r="D42" s="58">
        <f>D30+D39</f>
        <v>12</v>
      </c>
      <c r="E42" s="62">
        <f>E30+E39</f>
        <v>6</v>
      </c>
      <c r="F42" s="59">
        <f>F30+F39</f>
        <v>8</v>
      </c>
      <c r="G42" s="59"/>
      <c r="H42" s="452">
        <f>H31+H39</f>
        <v>0</v>
      </c>
      <c r="I42" s="457" t="s">
        <v>298</v>
      </c>
      <c r="J42" s="474">
        <f>J30+J39</f>
        <v>30</v>
      </c>
      <c r="K42" s="58">
        <f>K30+K39</f>
        <v>12</v>
      </c>
      <c r="L42" s="62">
        <f>L30+L39</f>
        <v>3</v>
      </c>
      <c r="M42" s="59">
        <f>M30+M39</f>
        <v>10</v>
      </c>
      <c r="N42" s="59">
        <f>N30+N39</f>
        <v>1</v>
      </c>
      <c r="O42" s="452">
        <f>O30</f>
        <v>210</v>
      </c>
      <c r="P42" s="457" t="s">
        <v>417</v>
      </c>
      <c r="Q42" s="474">
        <f>Q30+Q39</f>
        <v>30</v>
      </c>
      <c r="R42" s="14"/>
      <c r="S42" s="14"/>
      <c r="T42" s="76"/>
    </row>
    <row r="43" spans="1:20" s="1" customFormat="1" ht="21" customHeight="1" thickBot="1">
      <c r="A43" s="479"/>
      <c r="B43" s="480"/>
      <c r="C43" s="481"/>
      <c r="D43" s="454">
        <f>SUM(D42:G42)</f>
        <v>26</v>
      </c>
      <c r="E43" s="455"/>
      <c r="F43" s="455"/>
      <c r="G43" s="456"/>
      <c r="H43" s="453"/>
      <c r="I43" s="458"/>
      <c r="J43" s="475"/>
      <c r="K43" s="454">
        <f>SUM(K42:N42)</f>
        <v>26</v>
      </c>
      <c r="L43" s="455"/>
      <c r="M43" s="455"/>
      <c r="N43" s="456"/>
      <c r="O43" s="453"/>
      <c r="P43" s="458"/>
      <c r="Q43" s="475"/>
      <c r="R43" s="14"/>
      <c r="S43" s="14"/>
      <c r="T43" s="76"/>
    </row>
    <row r="44" spans="1:20" s="1" customFormat="1" ht="9" customHeight="1" thickBot="1">
      <c r="A44" s="490"/>
      <c r="B44" s="477"/>
      <c r="C44" s="477"/>
      <c r="D44" s="477"/>
      <c r="E44" s="477"/>
      <c r="F44" s="477"/>
      <c r="G44" s="477"/>
      <c r="H44" s="477"/>
      <c r="I44" s="477"/>
      <c r="J44" s="477"/>
      <c r="K44" s="477"/>
      <c r="L44" s="477"/>
      <c r="M44" s="477"/>
      <c r="N44" s="477"/>
      <c r="O44" s="477"/>
      <c r="P44" s="477"/>
      <c r="Q44" s="477"/>
      <c r="R44" s="4"/>
      <c r="S44" s="4"/>
      <c r="T44" s="76"/>
    </row>
    <row r="45" spans="1:23" s="1" customFormat="1" ht="12.75" customHeight="1">
      <c r="A45" s="450" t="s">
        <v>18</v>
      </c>
      <c r="B45" s="450" t="s">
        <v>14</v>
      </c>
      <c r="C45" s="450" t="s">
        <v>40</v>
      </c>
      <c r="D45" s="484" t="s">
        <v>148</v>
      </c>
      <c r="E45" s="485"/>
      <c r="F45" s="485"/>
      <c r="G45" s="485"/>
      <c r="H45" s="485"/>
      <c r="I45" s="485"/>
      <c r="J45" s="486"/>
      <c r="K45" s="484" t="s">
        <v>149</v>
      </c>
      <c r="L45" s="485"/>
      <c r="M45" s="485"/>
      <c r="N45" s="485"/>
      <c r="O45" s="485"/>
      <c r="P45" s="485"/>
      <c r="Q45" s="486"/>
      <c r="R45" s="250"/>
      <c r="S45" s="250"/>
      <c r="T45" s="76"/>
      <c r="U45" s="442"/>
      <c r="W45" s="85"/>
    </row>
    <row r="46" spans="1:23" s="1" customFormat="1" ht="12.75" customHeight="1">
      <c r="A46" s="451"/>
      <c r="B46" s="451"/>
      <c r="C46" s="451"/>
      <c r="D46" s="460" t="s">
        <v>8</v>
      </c>
      <c r="E46" s="465" t="s">
        <v>9</v>
      </c>
      <c r="F46" s="465" t="s">
        <v>10</v>
      </c>
      <c r="G46" s="465" t="s">
        <v>11</v>
      </c>
      <c r="H46" s="459" t="s">
        <v>47</v>
      </c>
      <c r="I46" s="459" t="s">
        <v>48</v>
      </c>
      <c r="J46" s="502" t="s">
        <v>25</v>
      </c>
      <c r="K46" s="460" t="s">
        <v>8</v>
      </c>
      <c r="L46" s="465" t="s">
        <v>9</v>
      </c>
      <c r="M46" s="465" t="s">
        <v>10</v>
      </c>
      <c r="N46" s="465" t="s">
        <v>11</v>
      </c>
      <c r="O46" s="459" t="s">
        <v>47</v>
      </c>
      <c r="P46" s="459" t="s">
        <v>48</v>
      </c>
      <c r="Q46" s="502" t="s">
        <v>25</v>
      </c>
      <c r="R46" s="250"/>
      <c r="S46" s="250"/>
      <c r="T46" s="76"/>
      <c r="U46" s="442"/>
      <c r="W46" s="85"/>
    </row>
    <row r="47" spans="1:23" s="1" customFormat="1" ht="12" thickBot="1">
      <c r="A47" s="482"/>
      <c r="B47" s="482"/>
      <c r="C47" s="277" t="s">
        <v>248</v>
      </c>
      <c r="D47" s="461"/>
      <c r="E47" s="458"/>
      <c r="F47" s="458"/>
      <c r="G47" s="458"/>
      <c r="H47" s="458"/>
      <c r="I47" s="458"/>
      <c r="J47" s="472"/>
      <c r="K47" s="461"/>
      <c r="L47" s="458"/>
      <c r="M47" s="458"/>
      <c r="N47" s="458"/>
      <c r="O47" s="458"/>
      <c r="P47" s="458"/>
      <c r="Q47" s="472"/>
      <c r="R47" s="250"/>
      <c r="S47" s="250"/>
      <c r="T47" s="76"/>
      <c r="U47" s="442"/>
      <c r="W47" s="85"/>
    </row>
    <row r="48" spans="1:23" s="1" customFormat="1" ht="11.25">
      <c r="A48" s="21">
        <v>18</v>
      </c>
      <c r="B48" s="168" t="s">
        <v>137</v>
      </c>
      <c r="C48" s="236" t="s">
        <v>351</v>
      </c>
      <c r="D48" s="34"/>
      <c r="E48" s="35">
        <v>2</v>
      </c>
      <c r="F48" s="35"/>
      <c r="G48" s="35"/>
      <c r="H48" s="35"/>
      <c r="I48" s="35" t="s">
        <v>52</v>
      </c>
      <c r="J48" s="36">
        <v>2</v>
      </c>
      <c r="K48" s="78"/>
      <c r="L48" s="35"/>
      <c r="M48" s="35"/>
      <c r="N48" s="35"/>
      <c r="O48" s="35"/>
      <c r="P48" s="35"/>
      <c r="Q48" s="55"/>
      <c r="T48" s="76"/>
      <c r="U48" s="43"/>
      <c r="W48" s="85"/>
    </row>
    <row r="49" spans="1:23" s="1" customFormat="1" ht="11.25">
      <c r="A49" s="21">
        <v>19</v>
      </c>
      <c r="B49" s="168" t="s">
        <v>268</v>
      </c>
      <c r="C49" s="236" t="s">
        <v>352</v>
      </c>
      <c r="D49" s="88">
        <v>2</v>
      </c>
      <c r="E49" s="64">
        <v>2</v>
      </c>
      <c r="F49" s="64"/>
      <c r="G49" s="64"/>
      <c r="H49" s="64">
        <v>41</v>
      </c>
      <c r="I49" s="64" t="s">
        <v>8</v>
      </c>
      <c r="J49" s="89">
        <v>4</v>
      </c>
      <c r="K49" s="341"/>
      <c r="L49" s="64"/>
      <c r="M49" s="64"/>
      <c r="N49" s="64"/>
      <c r="O49" s="64"/>
      <c r="P49" s="64"/>
      <c r="Q49" s="89"/>
      <c r="T49" s="76"/>
      <c r="W49" s="85"/>
    </row>
    <row r="50" spans="1:23" s="1" customFormat="1" ht="11.25">
      <c r="A50" s="21">
        <v>20</v>
      </c>
      <c r="B50" s="218" t="s">
        <v>139</v>
      </c>
      <c r="C50" s="219" t="s">
        <v>288</v>
      </c>
      <c r="D50" s="88"/>
      <c r="E50" s="64">
        <v>2</v>
      </c>
      <c r="F50" s="64"/>
      <c r="G50" s="64"/>
      <c r="H50" s="64">
        <v>2</v>
      </c>
      <c r="I50" s="64"/>
      <c r="J50" s="89"/>
      <c r="K50" s="341"/>
      <c r="L50" s="64">
        <v>2</v>
      </c>
      <c r="M50" s="64"/>
      <c r="N50" s="64"/>
      <c r="O50" s="347">
        <f>(Q50*25)-3-(K50+L50+M50+N50+E50)*14-2</f>
        <v>39</v>
      </c>
      <c r="P50" s="64" t="s">
        <v>8</v>
      </c>
      <c r="Q50" s="89">
        <v>4</v>
      </c>
      <c r="T50" s="76"/>
      <c r="U50" s="76"/>
      <c r="V50" s="188"/>
      <c r="W50" s="85"/>
    </row>
    <row r="51" spans="1:23" s="1" customFormat="1" ht="11.25">
      <c r="A51" s="21">
        <v>21</v>
      </c>
      <c r="B51" s="168" t="s">
        <v>140</v>
      </c>
      <c r="C51" s="236" t="s">
        <v>353</v>
      </c>
      <c r="D51" s="88"/>
      <c r="E51" s="64"/>
      <c r="F51" s="64"/>
      <c r="G51" s="64"/>
      <c r="H51" s="64"/>
      <c r="I51" s="64"/>
      <c r="J51" s="89"/>
      <c r="K51" s="341"/>
      <c r="L51" s="64">
        <v>1</v>
      </c>
      <c r="M51" s="64"/>
      <c r="N51" s="64"/>
      <c r="O51" s="64"/>
      <c r="P51" s="64" t="s">
        <v>52</v>
      </c>
      <c r="Q51" s="89">
        <v>1</v>
      </c>
      <c r="T51" s="76"/>
      <c r="U51" s="43"/>
      <c r="W51" s="85"/>
    </row>
    <row r="52" spans="1:23" s="1" customFormat="1" ht="22.5">
      <c r="A52" s="21">
        <v>22</v>
      </c>
      <c r="B52" s="349" t="s">
        <v>362</v>
      </c>
      <c r="C52" s="234" t="s">
        <v>377</v>
      </c>
      <c r="D52" s="256">
        <v>2</v>
      </c>
      <c r="E52" s="209">
        <v>2</v>
      </c>
      <c r="F52" s="209"/>
      <c r="G52" s="209"/>
      <c r="H52" s="231">
        <f>(J52*25)-3-(D52+E52+F52+G52)*14</f>
        <v>66</v>
      </c>
      <c r="I52" s="209" t="s">
        <v>12</v>
      </c>
      <c r="J52" s="258">
        <v>5</v>
      </c>
      <c r="K52" s="66"/>
      <c r="L52" s="67"/>
      <c r="M52" s="67"/>
      <c r="N52" s="67"/>
      <c r="O52" s="67"/>
      <c r="P52" s="67"/>
      <c r="Q52" s="79"/>
      <c r="R52" s="14"/>
      <c r="S52" s="14"/>
      <c r="T52" s="76"/>
      <c r="U52" s="441"/>
      <c r="W52" s="85"/>
    </row>
    <row r="53" spans="1:23" s="1" customFormat="1" ht="23.25" thickBot="1">
      <c r="A53" s="21">
        <v>23</v>
      </c>
      <c r="B53" s="350" t="s">
        <v>363</v>
      </c>
      <c r="C53" s="235" t="s">
        <v>378</v>
      </c>
      <c r="D53" s="260"/>
      <c r="E53" s="259"/>
      <c r="F53" s="262"/>
      <c r="G53" s="262"/>
      <c r="H53" s="262"/>
      <c r="I53" s="262"/>
      <c r="J53" s="340"/>
      <c r="K53" s="260">
        <v>2</v>
      </c>
      <c r="L53" s="262">
        <v>2</v>
      </c>
      <c r="M53" s="262"/>
      <c r="N53" s="262"/>
      <c r="O53" s="231">
        <f>(Q53*25)-3-(K53+L53+M53+N53)*14</f>
        <v>66</v>
      </c>
      <c r="P53" s="262" t="s">
        <v>12</v>
      </c>
      <c r="Q53" s="348">
        <v>5</v>
      </c>
      <c r="R53" s="14"/>
      <c r="S53" s="14"/>
      <c r="T53" s="441"/>
      <c r="U53" s="441"/>
      <c r="W53" s="85"/>
    </row>
    <row r="54" spans="1:23" s="1" customFormat="1" ht="8.25" customHeight="1">
      <c r="A54" s="476" t="s">
        <v>43</v>
      </c>
      <c r="B54" s="477"/>
      <c r="C54" s="478"/>
      <c r="D54" s="261">
        <f>SUM(D48:D53)</f>
        <v>4</v>
      </c>
      <c r="E54" s="59">
        <f>SUM(E48:E53)</f>
        <v>8</v>
      </c>
      <c r="F54" s="59"/>
      <c r="G54" s="59"/>
      <c r="H54" s="491">
        <f>H48+H50+H51+H49+H52</f>
        <v>109</v>
      </c>
      <c r="I54" s="457" t="s">
        <v>364</v>
      </c>
      <c r="J54" s="500">
        <f>SUM(J48:J53)</f>
        <v>11</v>
      </c>
      <c r="K54" s="261">
        <f>SUM(K48:K53)</f>
        <v>2</v>
      </c>
      <c r="L54" s="59">
        <f>SUM(L48:L53)</f>
        <v>5</v>
      </c>
      <c r="M54" s="59"/>
      <c r="N54" s="59"/>
      <c r="O54" s="491">
        <v>41</v>
      </c>
      <c r="P54" s="457" t="s">
        <v>361</v>
      </c>
      <c r="Q54" s="474">
        <f>SUM(Q48:Q53)</f>
        <v>10</v>
      </c>
      <c r="R54" s="4"/>
      <c r="S54" s="4"/>
      <c r="T54" s="6"/>
      <c r="U54" s="6"/>
      <c r="W54" s="85"/>
    </row>
    <row r="55" spans="1:23" s="1" customFormat="1" ht="12" thickBot="1">
      <c r="A55" s="479"/>
      <c r="B55" s="480"/>
      <c r="C55" s="481"/>
      <c r="D55" s="498">
        <f>SUM(D54:G54)</f>
        <v>12</v>
      </c>
      <c r="E55" s="499"/>
      <c r="F55" s="499"/>
      <c r="G55" s="499"/>
      <c r="H55" s="453"/>
      <c r="I55" s="458"/>
      <c r="J55" s="501"/>
      <c r="K55" s="498">
        <f>SUM(K54:N54)</f>
        <v>7</v>
      </c>
      <c r="L55" s="499"/>
      <c r="M55" s="499"/>
      <c r="N55" s="499"/>
      <c r="O55" s="453"/>
      <c r="P55" s="458"/>
      <c r="Q55" s="475"/>
      <c r="T55" s="76"/>
      <c r="U55" s="76"/>
      <c r="W55" s="85"/>
    </row>
    <row r="56" spans="1:23" s="26" customFormat="1" ht="6" customHeight="1">
      <c r="A56" s="238"/>
      <c r="B56" s="238"/>
      <c r="C56" s="238"/>
      <c r="D56" s="238"/>
      <c r="E56" s="238"/>
      <c r="F56" s="238"/>
      <c r="G56" s="238"/>
      <c r="H56" s="238"/>
      <c r="I56" s="238"/>
      <c r="J56" s="238"/>
      <c r="K56" s="238"/>
      <c r="L56" s="238"/>
      <c r="M56" s="238"/>
      <c r="N56" s="238"/>
      <c r="O56" s="238"/>
      <c r="P56" s="238"/>
      <c r="Q56" s="238"/>
      <c r="R56" s="437"/>
      <c r="S56" s="437"/>
      <c r="T56" s="443"/>
      <c r="U56" s="443"/>
      <c r="W56" s="165"/>
    </row>
    <row r="57" spans="1:23" s="26" customFormat="1" ht="11.25">
      <c r="A57" s="290" t="s">
        <v>45</v>
      </c>
      <c r="B57" s="290"/>
      <c r="C57" s="297"/>
      <c r="R57" s="99"/>
      <c r="S57" s="99"/>
      <c r="T57" s="290"/>
      <c r="U57" s="290"/>
      <c r="W57" s="165"/>
    </row>
    <row r="58" spans="1:23" s="26" customFormat="1" ht="10.5" customHeight="1">
      <c r="A58" s="489" t="s">
        <v>177</v>
      </c>
      <c r="B58" s="489"/>
      <c r="C58" s="489"/>
      <c r="D58" s="489"/>
      <c r="E58" s="489"/>
      <c r="F58" s="489"/>
      <c r="G58" s="489"/>
      <c r="H58" s="489"/>
      <c r="I58" s="489"/>
      <c r="J58" s="489"/>
      <c r="K58" s="489"/>
      <c r="L58" s="489"/>
      <c r="M58" s="489"/>
      <c r="N58" s="489"/>
      <c r="O58" s="489"/>
      <c r="P58" s="489"/>
      <c r="Q58" s="489"/>
      <c r="R58" s="344"/>
      <c r="S58" s="344"/>
      <c r="T58" s="344"/>
      <c r="U58" s="344"/>
      <c r="W58" s="165"/>
    </row>
    <row r="59" spans="1:17" s="26" customFormat="1" ht="12.75" customHeight="1">
      <c r="A59" s="483" t="s">
        <v>172</v>
      </c>
      <c r="B59" s="483"/>
      <c r="C59" s="483"/>
      <c r="D59" s="483"/>
      <c r="E59" s="483"/>
      <c r="F59" s="483"/>
      <c r="G59" s="483"/>
      <c r="H59" s="483"/>
      <c r="I59" s="483"/>
      <c r="J59" s="483"/>
      <c r="K59" s="483"/>
      <c r="L59" s="483"/>
      <c r="M59" s="483"/>
      <c r="N59" s="483"/>
      <c r="O59" s="483"/>
      <c r="P59" s="483"/>
      <c r="Q59" s="483"/>
    </row>
    <row r="60" spans="1:23" s="1" customFormat="1" ht="12.75" customHeight="1">
      <c r="A60" s="488" t="s">
        <v>169</v>
      </c>
      <c r="B60" s="488"/>
      <c r="C60" s="488"/>
      <c r="D60" s="488"/>
      <c r="E60" s="488"/>
      <c r="F60" s="488"/>
      <c r="G60" s="488"/>
      <c r="H60" s="488"/>
      <c r="I60" s="488"/>
      <c r="J60" s="488"/>
      <c r="K60" s="488"/>
      <c r="L60" s="488"/>
      <c r="M60" s="488"/>
      <c r="N60" s="488"/>
      <c r="O60" s="488"/>
      <c r="P60" s="488"/>
      <c r="Q60" s="488"/>
      <c r="T60" s="76"/>
      <c r="U60" s="76"/>
      <c r="W60" s="85"/>
    </row>
    <row r="61" spans="1:21" s="85" customFormat="1" ht="7.5" customHeight="1">
      <c r="A61" s="26"/>
      <c r="B61" s="26"/>
      <c r="C61" s="297"/>
      <c r="D61" s="26"/>
      <c r="E61" s="26"/>
      <c r="F61" s="26"/>
      <c r="G61" s="26"/>
      <c r="H61" s="26"/>
      <c r="I61" s="26"/>
      <c r="J61" s="26"/>
      <c r="K61" s="26"/>
      <c r="L61" s="26"/>
      <c r="M61" s="26"/>
      <c r="N61" s="26"/>
      <c r="O61" s="26"/>
      <c r="P61" s="26"/>
      <c r="Q61" s="26"/>
      <c r="T61" s="76"/>
      <c r="U61" s="400"/>
    </row>
    <row r="62" spans="1:20" s="401" customFormat="1" ht="11.25">
      <c r="A62" s="399" t="s">
        <v>404</v>
      </c>
      <c r="B62" s="399"/>
      <c r="C62" s="399"/>
      <c r="D62" s="399"/>
      <c r="E62" s="399"/>
      <c r="F62" s="399"/>
      <c r="G62" s="399"/>
      <c r="H62" s="399"/>
      <c r="I62" s="399"/>
      <c r="J62" s="399"/>
      <c r="K62" s="399"/>
      <c r="L62" s="399"/>
      <c r="M62" s="399"/>
      <c r="N62" s="428"/>
      <c r="O62" s="428"/>
      <c r="P62" s="428"/>
      <c r="Q62" s="428"/>
      <c r="T62" s="400"/>
    </row>
    <row r="63" spans="1:20" s="85" customFormat="1" ht="11.25">
      <c r="A63" s="274" t="s">
        <v>405</v>
      </c>
      <c r="B63" s="195"/>
      <c r="C63" s="195"/>
      <c r="D63" s="195"/>
      <c r="E63" s="195"/>
      <c r="F63" s="195"/>
      <c r="G63" s="195"/>
      <c r="H63" s="195"/>
      <c r="I63" s="195"/>
      <c r="J63" s="195"/>
      <c r="K63" s="195"/>
      <c r="L63" s="195"/>
      <c r="M63" s="195"/>
      <c r="N63" s="165"/>
      <c r="O63" s="165"/>
      <c r="P63" s="165"/>
      <c r="Q63" s="165"/>
      <c r="T63" s="400"/>
    </row>
    <row r="64" spans="1:23" s="1" customFormat="1" ht="11.25">
      <c r="A64" s="26"/>
      <c r="B64" s="26"/>
      <c r="C64" s="297"/>
      <c r="D64" s="26"/>
      <c r="E64" s="26"/>
      <c r="F64" s="26"/>
      <c r="G64" s="26"/>
      <c r="H64" s="26"/>
      <c r="I64" s="26"/>
      <c r="J64" s="26"/>
      <c r="K64" s="26"/>
      <c r="L64" s="26"/>
      <c r="M64" s="26"/>
      <c r="N64" s="26"/>
      <c r="O64" s="26"/>
      <c r="P64" s="26"/>
      <c r="Q64" s="26"/>
      <c r="T64" s="76"/>
      <c r="U64" s="76"/>
      <c r="W64" s="85"/>
    </row>
    <row r="65" spans="1:23" s="1" customFormat="1" ht="11.25">
      <c r="A65" s="26"/>
      <c r="B65" s="26"/>
      <c r="C65" s="297"/>
      <c r="D65" s="26"/>
      <c r="E65" s="26"/>
      <c r="F65" s="26"/>
      <c r="G65" s="26"/>
      <c r="H65" s="26"/>
      <c r="I65" s="26"/>
      <c r="J65" s="26"/>
      <c r="K65" s="26"/>
      <c r="L65" s="26"/>
      <c r="M65" s="26"/>
      <c r="N65" s="26"/>
      <c r="O65" s="26"/>
      <c r="P65" s="26"/>
      <c r="Q65" s="26"/>
      <c r="T65" s="76"/>
      <c r="U65" s="76"/>
      <c r="W65" s="85"/>
    </row>
  </sheetData>
  <sheetProtection/>
  <mergeCells count="112">
    <mergeCell ref="A59:Q59"/>
    <mergeCell ref="A60:Q60"/>
    <mergeCell ref="E46:E47"/>
    <mergeCell ref="Q46:Q47"/>
    <mergeCell ref="A58:Q58"/>
    <mergeCell ref="B45:B47"/>
    <mergeCell ref="F46:F47"/>
    <mergeCell ref="D46:D47"/>
    <mergeCell ref="K31:N31"/>
    <mergeCell ref="P30:P31"/>
    <mergeCell ref="Q30:Q31"/>
    <mergeCell ref="P46:P47"/>
    <mergeCell ref="L46:L47"/>
    <mergeCell ref="J30:J31"/>
    <mergeCell ref="K45:Q45"/>
    <mergeCell ref="O46:O47"/>
    <mergeCell ref="M46:M47"/>
    <mergeCell ref="D45:J45"/>
    <mergeCell ref="I30:I31"/>
    <mergeCell ref="O35:O36"/>
    <mergeCell ref="Q13:Q14"/>
    <mergeCell ref="H13:H14"/>
    <mergeCell ref="K55:N55"/>
    <mergeCell ref="H54:H55"/>
    <mergeCell ref="O54:O55"/>
    <mergeCell ref="I46:I47"/>
    <mergeCell ref="I54:I55"/>
    <mergeCell ref="J46:J47"/>
    <mergeCell ref="H30:H31"/>
    <mergeCell ref="O30:O31"/>
    <mergeCell ref="C12:C13"/>
    <mergeCell ref="A30:C31"/>
    <mergeCell ref="F13:F14"/>
    <mergeCell ref="A12:A14"/>
    <mergeCell ref="K12:Q12"/>
    <mergeCell ref="O13:O14"/>
    <mergeCell ref="D13:D14"/>
    <mergeCell ref="K13:K14"/>
    <mergeCell ref="I13:I14"/>
    <mergeCell ref="J13:J14"/>
    <mergeCell ref="A45:A47"/>
    <mergeCell ref="D31:G31"/>
    <mergeCell ref="L13:L14"/>
    <mergeCell ref="P13:P14"/>
    <mergeCell ref="G13:G14"/>
    <mergeCell ref="B12:B14"/>
    <mergeCell ref="D12:J12"/>
    <mergeCell ref="M13:M14"/>
    <mergeCell ref="N13:N14"/>
    <mergeCell ref="E13:E14"/>
    <mergeCell ref="A4:Q4"/>
    <mergeCell ref="Q54:Q55"/>
    <mergeCell ref="D55:G55"/>
    <mergeCell ref="P54:P55"/>
    <mergeCell ref="K46:K47"/>
    <mergeCell ref="G46:G47"/>
    <mergeCell ref="H46:H47"/>
    <mergeCell ref="J54:J55"/>
    <mergeCell ref="A54:C55"/>
    <mergeCell ref="A34:A36"/>
    <mergeCell ref="B34:B36"/>
    <mergeCell ref="D34:J34"/>
    <mergeCell ref="K34:Q34"/>
    <mergeCell ref="D35:D36"/>
    <mergeCell ref="E35:E36"/>
    <mergeCell ref="L35:L36"/>
    <mergeCell ref="M35:M36"/>
    <mergeCell ref="P35:P36"/>
    <mergeCell ref="Q35:Q36"/>
    <mergeCell ref="C34:C35"/>
    <mergeCell ref="N35:N36"/>
    <mergeCell ref="F35:F36"/>
    <mergeCell ref="G35:G36"/>
    <mergeCell ref="H35:H36"/>
    <mergeCell ref="I35:I36"/>
    <mergeCell ref="J35:J36"/>
    <mergeCell ref="K35:K36"/>
    <mergeCell ref="E37:E38"/>
    <mergeCell ref="F37:F38"/>
    <mergeCell ref="G37:G38"/>
    <mergeCell ref="H37:H38"/>
    <mergeCell ref="I37:I38"/>
    <mergeCell ref="N46:N47"/>
    <mergeCell ref="J37:J38"/>
    <mergeCell ref="K37:K38"/>
    <mergeCell ref="Q39:Q40"/>
    <mergeCell ref="D40:G40"/>
    <mergeCell ref="L37:L38"/>
    <mergeCell ref="M37:M38"/>
    <mergeCell ref="N37:N38"/>
    <mergeCell ref="O37:O38"/>
    <mergeCell ref="P37:P38"/>
    <mergeCell ref="Q37:Q38"/>
    <mergeCell ref="K40:N40"/>
    <mergeCell ref="D37:D38"/>
    <mergeCell ref="P42:P43"/>
    <mergeCell ref="A39:C40"/>
    <mergeCell ref="H39:H40"/>
    <mergeCell ref="I39:I40"/>
    <mergeCell ref="J39:J40"/>
    <mergeCell ref="O39:O40"/>
    <mergeCell ref="P39:P40"/>
    <mergeCell ref="C45:C46"/>
    <mergeCell ref="Q42:Q43"/>
    <mergeCell ref="D43:G43"/>
    <mergeCell ref="K43:N43"/>
    <mergeCell ref="A44:Q44"/>
    <mergeCell ref="A42:C43"/>
    <mergeCell ref="H42:H43"/>
    <mergeCell ref="I42:I43"/>
    <mergeCell ref="J42:J43"/>
    <mergeCell ref="O42:O43"/>
  </mergeCells>
  <printOptions/>
  <pageMargins left="0.5118110236220472" right="0.1968503937007874" top="0.31496062992125984" bottom="0.6692913385826772" header="0" footer="0"/>
  <pageSetup fitToHeight="0"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K70"/>
  <sheetViews>
    <sheetView zoomScalePageLayoutView="0" workbookViewId="0" topLeftCell="A16">
      <selection activeCell="R16" sqref="R1:X16384"/>
    </sheetView>
  </sheetViews>
  <sheetFormatPr defaultColWidth="9.140625" defaultRowHeight="12.75"/>
  <cols>
    <col min="1" max="1" width="3.28125" style="22" customWidth="1"/>
    <col min="2" max="2" width="45.8515625" style="22" customWidth="1"/>
    <col min="3" max="3" width="10.421875" style="22" customWidth="1"/>
    <col min="4" max="4" width="2.421875" style="22" customWidth="1"/>
    <col min="5" max="5" width="2.140625" style="22" customWidth="1"/>
    <col min="6" max="6" width="2.7109375" style="22" customWidth="1"/>
    <col min="7" max="7" width="1.8515625" style="22" customWidth="1"/>
    <col min="8" max="8" width="3.7109375" style="22" customWidth="1"/>
    <col min="9" max="9" width="4.00390625" style="22" customWidth="1"/>
    <col min="10" max="10" width="5.00390625" style="22" customWidth="1"/>
    <col min="11" max="11" width="2.421875" style="22" customWidth="1"/>
    <col min="12" max="12" width="2.00390625" style="22" customWidth="1"/>
    <col min="13" max="13" width="2.421875" style="22" customWidth="1"/>
    <col min="14" max="14" width="1.8515625" style="22" customWidth="1"/>
    <col min="15" max="15" width="3.421875" style="22" customWidth="1"/>
    <col min="16" max="16" width="4.140625" style="22" customWidth="1"/>
    <col min="17" max="17" width="5.7109375" style="22" customWidth="1"/>
    <col min="18" max="18" width="4.7109375" style="0" bestFit="1" customWidth="1"/>
    <col min="19" max="19" width="2.57421875" style="0" customWidth="1"/>
    <col min="20" max="20" width="12.00390625" style="0" customWidth="1"/>
    <col min="21" max="21" width="5.28125" style="1" customWidth="1"/>
    <col min="22" max="22" width="3.28125" style="151" customWidth="1"/>
    <col min="23" max="23" width="26.421875" style="1" customWidth="1"/>
  </cols>
  <sheetData>
    <row r="1" spans="1:23" ht="12.75">
      <c r="A1" s="264" t="s">
        <v>39</v>
      </c>
      <c r="B1" s="264"/>
      <c r="D1" s="264"/>
      <c r="G1" s="265"/>
      <c r="H1" s="265"/>
      <c r="I1" s="264"/>
      <c r="J1" s="264"/>
      <c r="K1" s="264"/>
      <c r="L1" s="264"/>
      <c r="M1" s="264"/>
      <c r="N1" s="264"/>
      <c r="O1" s="264"/>
      <c r="P1" s="264"/>
      <c r="Q1" s="264"/>
      <c r="R1" s="16"/>
      <c r="S1" s="16"/>
      <c r="T1" s="16"/>
      <c r="W1"/>
    </row>
    <row r="2" spans="1:23" ht="12.75">
      <c r="A2" s="266" t="s">
        <v>249</v>
      </c>
      <c r="B2" s="264"/>
      <c r="C2" s="267"/>
      <c r="D2" s="267"/>
      <c r="E2" s="267"/>
      <c r="F2" s="267"/>
      <c r="G2" s="267"/>
      <c r="H2" s="267"/>
      <c r="I2" s="267"/>
      <c r="K2" s="268"/>
      <c r="L2" s="268"/>
      <c r="M2" s="268"/>
      <c r="N2" s="268"/>
      <c r="O2" s="268"/>
      <c r="P2" s="267"/>
      <c r="Q2" s="267"/>
      <c r="R2" s="19"/>
      <c r="S2" s="19"/>
      <c r="T2" s="19"/>
      <c r="W2"/>
    </row>
    <row r="3" spans="1:23" ht="13.5" customHeight="1">
      <c r="A3" s="264"/>
      <c r="B3" s="264"/>
      <c r="C3" s="269"/>
      <c r="D3" s="264"/>
      <c r="E3" s="264"/>
      <c r="F3" s="264"/>
      <c r="G3" s="264"/>
      <c r="H3" s="264"/>
      <c r="I3" s="264"/>
      <c r="J3" s="264"/>
      <c r="K3" s="264"/>
      <c r="L3" s="264"/>
      <c r="M3" s="264"/>
      <c r="N3" s="264"/>
      <c r="O3" s="264"/>
      <c r="P3" s="264"/>
      <c r="Q3" s="264"/>
      <c r="R3" s="16"/>
      <c r="S3" s="16"/>
      <c r="T3" s="16"/>
      <c r="U3" s="152"/>
      <c r="W3"/>
    </row>
    <row r="4" spans="1:23" ht="15" customHeight="1">
      <c r="A4" s="473" t="s">
        <v>38</v>
      </c>
      <c r="B4" s="473"/>
      <c r="C4" s="473"/>
      <c r="D4" s="473"/>
      <c r="E4" s="473"/>
      <c r="F4" s="473"/>
      <c r="G4" s="473"/>
      <c r="H4" s="473"/>
      <c r="I4" s="473"/>
      <c r="J4" s="473"/>
      <c r="K4" s="473"/>
      <c r="L4" s="473"/>
      <c r="M4" s="473"/>
      <c r="N4" s="473"/>
      <c r="O4" s="473"/>
      <c r="P4" s="473"/>
      <c r="Q4" s="473"/>
      <c r="R4" s="196"/>
      <c r="S4" s="196"/>
      <c r="T4" s="196"/>
      <c r="U4" s="153"/>
      <c r="W4"/>
    </row>
    <row r="5" spans="2:23" ht="12.75" customHeight="1">
      <c r="B5" s="270"/>
      <c r="C5" s="269"/>
      <c r="U5" s="152"/>
      <c r="W5"/>
    </row>
    <row r="6" spans="1:41" s="31" customFormat="1" ht="12.75">
      <c r="A6" s="271" t="s">
        <v>184</v>
      </c>
      <c r="B6" s="271"/>
      <c r="C6" s="271"/>
      <c r="D6" s="271"/>
      <c r="E6" s="271"/>
      <c r="F6" s="271"/>
      <c r="G6" s="271"/>
      <c r="H6" s="271"/>
      <c r="I6" s="271"/>
      <c r="J6" s="271"/>
      <c r="K6" s="272"/>
      <c r="L6" s="272"/>
      <c r="M6" s="272"/>
      <c r="N6" s="272"/>
      <c r="O6" s="272"/>
      <c r="P6" s="272"/>
      <c r="Q6" s="272"/>
      <c r="R6" s="94"/>
      <c r="S6" s="94"/>
      <c r="T6" s="94"/>
      <c r="U6" s="75"/>
      <c r="V6" s="75"/>
      <c r="W6" s="75"/>
      <c r="X6" s="75"/>
      <c r="Y6" s="75"/>
      <c r="Z6" s="75"/>
      <c r="AA6" s="75"/>
      <c r="AB6" s="75"/>
      <c r="AC6" s="75"/>
      <c r="AD6" s="75"/>
      <c r="AE6" s="75"/>
      <c r="AF6" s="75"/>
      <c r="AG6" s="75"/>
      <c r="AH6" s="75"/>
      <c r="AI6" s="75"/>
      <c r="AJ6" s="75"/>
      <c r="AK6" s="75"/>
      <c r="AL6" s="75"/>
      <c r="AM6" s="75"/>
      <c r="AN6" s="75"/>
      <c r="AO6" s="75"/>
    </row>
    <row r="7" spans="1:41" s="31" customFormat="1" ht="12.75">
      <c r="A7" s="271" t="s">
        <v>350</v>
      </c>
      <c r="B7" s="271"/>
      <c r="C7" s="271"/>
      <c r="D7" s="271"/>
      <c r="E7" s="271"/>
      <c r="F7" s="271"/>
      <c r="G7" s="271"/>
      <c r="H7" s="271"/>
      <c r="I7" s="271"/>
      <c r="J7" s="271"/>
      <c r="K7" s="271"/>
      <c r="L7" s="271"/>
      <c r="M7" s="271"/>
      <c r="N7" s="271"/>
      <c r="O7" s="271"/>
      <c r="P7" s="271"/>
      <c r="Q7" s="271"/>
      <c r="R7" s="77"/>
      <c r="S7" s="77"/>
      <c r="T7" s="77"/>
      <c r="U7" s="77"/>
      <c r="V7" s="77"/>
      <c r="W7" s="77"/>
      <c r="X7" s="77"/>
      <c r="Y7" s="77"/>
      <c r="Z7" s="77"/>
      <c r="AA7" s="77"/>
      <c r="AB7" s="77"/>
      <c r="AC7" s="17"/>
      <c r="AD7" s="17"/>
      <c r="AE7" s="17"/>
      <c r="AF7" s="17"/>
      <c r="AG7" s="17"/>
      <c r="AH7" s="17"/>
      <c r="AI7" s="17"/>
      <c r="AJ7" s="17"/>
      <c r="AK7" s="17"/>
      <c r="AL7" s="17"/>
      <c r="AM7" s="17"/>
      <c r="AN7" s="17"/>
      <c r="AO7" s="17"/>
    </row>
    <row r="8" spans="1:44" s="31" customFormat="1" ht="12.75">
      <c r="A8" s="273" t="s">
        <v>80</v>
      </c>
      <c r="B8" s="273"/>
      <c r="C8" s="273"/>
      <c r="D8" s="273"/>
      <c r="E8" s="273"/>
      <c r="F8" s="273"/>
      <c r="G8" s="273"/>
      <c r="H8" s="273"/>
      <c r="I8" s="273"/>
      <c r="J8" s="273"/>
      <c r="K8" s="273"/>
      <c r="L8" s="273"/>
      <c r="M8" s="273"/>
      <c r="N8" s="273"/>
      <c r="O8" s="273"/>
      <c r="P8" s="273"/>
      <c r="Q8" s="273"/>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row>
    <row r="9" spans="1:41" s="31" customFormat="1" ht="12.75">
      <c r="A9" s="273" t="s">
        <v>28</v>
      </c>
      <c r="B9" s="273"/>
      <c r="C9" s="273"/>
      <c r="D9" s="273"/>
      <c r="E9" s="273"/>
      <c r="F9" s="273"/>
      <c r="G9" s="273"/>
      <c r="H9" s="273"/>
      <c r="I9" s="273"/>
      <c r="J9" s="273"/>
      <c r="K9" s="273"/>
      <c r="L9" s="273"/>
      <c r="M9" s="273"/>
      <c r="N9" s="273"/>
      <c r="O9" s="273"/>
      <c r="P9" s="273"/>
      <c r="Q9" s="273"/>
      <c r="R9" s="17"/>
      <c r="S9" s="17"/>
      <c r="T9" s="17"/>
      <c r="U9" s="17"/>
      <c r="V9" s="17"/>
      <c r="W9" s="17"/>
      <c r="X9" s="17"/>
      <c r="Y9" s="17"/>
      <c r="Z9" s="17"/>
      <c r="AA9" s="17"/>
      <c r="AB9" s="17"/>
      <c r="AC9" s="17"/>
      <c r="AD9" s="17"/>
      <c r="AE9" s="17"/>
      <c r="AF9" s="17"/>
      <c r="AG9" s="17"/>
      <c r="AH9" s="17"/>
      <c r="AI9" s="17"/>
      <c r="AJ9" s="17"/>
      <c r="AK9" s="17"/>
      <c r="AL9" s="17"/>
      <c r="AM9" s="17"/>
      <c r="AN9" s="17"/>
      <c r="AO9" s="17"/>
    </row>
    <row r="10" spans="1:39" s="31" customFormat="1" ht="12.75">
      <c r="A10" s="274" t="s">
        <v>396</v>
      </c>
      <c r="B10" s="274"/>
      <c r="C10" s="274"/>
      <c r="D10" s="274"/>
      <c r="E10" s="274"/>
      <c r="F10" s="274"/>
      <c r="G10" s="274"/>
      <c r="H10" s="274"/>
      <c r="I10" s="274"/>
      <c r="J10" s="274"/>
      <c r="K10" s="274"/>
      <c r="L10" s="274"/>
      <c r="M10" s="274"/>
      <c r="N10" s="274"/>
      <c r="O10" s="274"/>
      <c r="P10" s="274"/>
      <c r="Q10" s="274"/>
      <c r="R10" s="69"/>
      <c r="S10" s="69"/>
      <c r="T10" s="69"/>
      <c r="V10" s="103"/>
      <c r="W10" s="190"/>
      <c r="X10" s="17"/>
      <c r="Y10" s="17"/>
      <c r="Z10" s="17"/>
      <c r="AA10" s="17"/>
      <c r="AB10" s="17"/>
      <c r="AC10" s="17"/>
      <c r="AD10" s="17"/>
      <c r="AE10" s="17"/>
      <c r="AF10" s="17"/>
      <c r="AG10" s="17"/>
      <c r="AH10" s="17"/>
      <c r="AI10" s="17"/>
      <c r="AJ10" s="17"/>
      <c r="AK10" s="17"/>
      <c r="AL10" s="17"/>
      <c r="AM10" s="17"/>
    </row>
    <row r="11" spans="1:21" ht="24" customHeight="1" thickBot="1">
      <c r="A11" s="275" t="s">
        <v>16</v>
      </c>
      <c r="B11" s="276"/>
      <c r="C11" s="276"/>
      <c r="D11" s="276"/>
      <c r="E11" s="276"/>
      <c r="F11" s="276"/>
      <c r="G11" s="276"/>
      <c r="H11" s="276"/>
      <c r="I11" s="276"/>
      <c r="J11" s="276"/>
      <c r="K11" s="276"/>
      <c r="L11" s="276"/>
      <c r="M11" s="276"/>
      <c r="N11" s="276"/>
      <c r="O11" s="276"/>
      <c r="P11" s="276"/>
      <c r="Q11" s="276"/>
      <c r="R11" s="16"/>
      <c r="S11" s="16"/>
      <c r="T11" s="16"/>
      <c r="U11" s="151"/>
    </row>
    <row r="12" spans="1:23" ht="12.75" customHeight="1" thickBot="1">
      <c r="A12" s="450" t="s">
        <v>18</v>
      </c>
      <c r="B12" s="450" t="s">
        <v>50</v>
      </c>
      <c r="C12" s="450" t="s">
        <v>40</v>
      </c>
      <c r="D12" s="466" t="s">
        <v>150</v>
      </c>
      <c r="E12" s="467"/>
      <c r="F12" s="467"/>
      <c r="G12" s="467"/>
      <c r="H12" s="467"/>
      <c r="I12" s="467"/>
      <c r="J12" s="468"/>
      <c r="K12" s="466" t="s">
        <v>151</v>
      </c>
      <c r="L12" s="467"/>
      <c r="M12" s="467"/>
      <c r="N12" s="467"/>
      <c r="O12" s="467"/>
      <c r="P12" s="467"/>
      <c r="Q12" s="468"/>
      <c r="R12" s="150"/>
      <c r="S12" s="150"/>
      <c r="T12" s="150"/>
      <c r="U12" s="152"/>
      <c r="V12" s="152"/>
      <c r="W12"/>
    </row>
    <row r="13" spans="1:23" ht="12.75" customHeight="1" thickBot="1">
      <c r="A13" s="450"/>
      <c r="B13" s="451"/>
      <c r="C13" s="451"/>
      <c r="D13" s="460" t="s">
        <v>8</v>
      </c>
      <c r="E13" s="465" t="s">
        <v>9</v>
      </c>
      <c r="F13" s="465" t="s">
        <v>10</v>
      </c>
      <c r="G13" s="465" t="s">
        <v>11</v>
      </c>
      <c r="H13" s="459" t="s">
        <v>47</v>
      </c>
      <c r="I13" s="469" t="s">
        <v>48</v>
      </c>
      <c r="J13" s="471" t="s">
        <v>25</v>
      </c>
      <c r="K13" s="460" t="s">
        <v>8</v>
      </c>
      <c r="L13" s="465" t="s">
        <v>9</v>
      </c>
      <c r="M13" s="459" t="s">
        <v>10</v>
      </c>
      <c r="N13" s="465" t="s">
        <v>11</v>
      </c>
      <c r="O13" s="459" t="s">
        <v>47</v>
      </c>
      <c r="P13" s="469" t="s">
        <v>48</v>
      </c>
      <c r="Q13" s="471" t="s">
        <v>25</v>
      </c>
      <c r="R13" s="199"/>
      <c r="S13" s="199"/>
      <c r="T13" s="199"/>
      <c r="V13" s="1"/>
      <c r="W13"/>
    </row>
    <row r="14" spans="1:23" ht="13.5" thickBot="1">
      <c r="A14" s="450"/>
      <c r="B14" s="482"/>
      <c r="C14" s="277" t="s">
        <v>248</v>
      </c>
      <c r="D14" s="461"/>
      <c r="E14" s="458"/>
      <c r="F14" s="458"/>
      <c r="G14" s="458"/>
      <c r="H14" s="458"/>
      <c r="I14" s="470"/>
      <c r="J14" s="472"/>
      <c r="K14" s="461"/>
      <c r="L14" s="458"/>
      <c r="M14" s="458"/>
      <c r="N14" s="465"/>
      <c r="O14" s="459"/>
      <c r="P14" s="470"/>
      <c r="Q14" s="472"/>
      <c r="R14" s="200"/>
      <c r="S14" s="200"/>
      <c r="T14" s="200"/>
      <c r="V14" s="1"/>
      <c r="W14"/>
    </row>
    <row r="15" spans="1:24" s="1" customFormat="1" ht="11.25">
      <c r="A15" s="278">
        <v>1</v>
      </c>
      <c r="B15" s="214" t="s">
        <v>217</v>
      </c>
      <c r="C15" s="215" t="s">
        <v>201</v>
      </c>
      <c r="D15" s="211">
        <v>2</v>
      </c>
      <c r="E15" s="212"/>
      <c r="F15" s="212">
        <v>1</v>
      </c>
      <c r="G15" s="212"/>
      <c r="H15" s="56">
        <f aca="true" t="shared" si="0" ref="H15:H21">(J15*25)-3-(D15+E15+F15+G15)*14</f>
        <v>30</v>
      </c>
      <c r="I15" s="212" t="s">
        <v>8</v>
      </c>
      <c r="J15" s="213">
        <v>3</v>
      </c>
      <c r="K15" s="211"/>
      <c r="L15" s="212"/>
      <c r="M15" s="212"/>
      <c r="N15" s="298"/>
      <c r="O15" s="298"/>
      <c r="P15" s="298"/>
      <c r="Q15" s="299"/>
      <c r="R15" s="26"/>
      <c r="S15" s="26"/>
      <c r="T15" s="26"/>
      <c r="W15" s="85"/>
      <c r="X15" s="85"/>
    </row>
    <row r="16" spans="1:63" s="440" customFormat="1" ht="11.25">
      <c r="A16" s="300">
        <v>2</v>
      </c>
      <c r="B16" s="216" t="s">
        <v>221</v>
      </c>
      <c r="C16" s="215" t="s">
        <v>202</v>
      </c>
      <c r="D16" s="53">
        <v>3</v>
      </c>
      <c r="E16" s="54"/>
      <c r="F16" s="54">
        <v>2</v>
      </c>
      <c r="G16" s="54"/>
      <c r="H16" s="56">
        <f t="shared" si="0"/>
        <v>52</v>
      </c>
      <c r="I16" s="54" t="s">
        <v>12</v>
      </c>
      <c r="J16" s="55">
        <v>5</v>
      </c>
      <c r="K16" s="53"/>
      <c r="L16" s="54"/>
      <c r="M16" s="54"/>
      <c r="N16" s="104"/>
      <c r="O16" s="104"/>
      <c r="P16" s="104"/>
      <c r="Q16" s="107"/>
      <c r="R16" s="26"/>
      <c r="S16" s="26"/>
      <c r="T16" s="26"/>
      <c r="U16" s="26"/>
      <c r="V16" s="26"/>
      <c r="W16" s="85"/>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row>
    <row r="17" spans="1:23" s="1" customFormat="1" ht="11.25">
      <c r="A17" s="21">
        <v>3</v>
      </c>
      <c r="B17" s="216" t="s">
        <v>220</v>
      </c>
      <c r="C17" s="215" t="s">
        <v>203</v>
      </c>
      <c r="D17" s="34">
        <v>2</v>
      </c>
      <c r="E17" s="35">
        <v>1</v>
      </c>
      <c r="F17" s="35">
        <v>1</v>
      </c>
      <c r="G17" s="35"/>
      <c r="H17" s="56">
        <f t="shared" si="0"/>
        <v>66</v>
      </c>
      <c r="I17" s="35" t="s">
        <v>12</v>
      </c>
      <c r="J17" s="36">
        <v>5</v>
      </c>
      <c r="K17" s="27"/>
      <c r="L17" s="28"/>
      <c r="M17" s="28"/>
      <c r="N17" s="105"/>
      <c r="O17" s="105"/>
      <c r="P17" s="105"/>
      <c r="Q17" s="301"/>
      <c r="R17" s="26"/>
      <c r="S17" s="26"/>
      <c r="T17" s="26"/>
      <c r="U17" s="439"/>
      <c r="W17" s="85"/>
    </row>
    <row r="18" spans="1:23" s="1" customFormat="1" ht="12" customHeight="1">
      <c r="A18" s="302">
        <v>4</v>
      </c>
      <c r="B18" s="216" t="s">
        <v>214</v>
      </c>
      <c r="C18" s="217" t="s">
        <v>204</v>
      </c>
      <c r="D18" s="34">
        <v>2</v>
      </c>
      <c r="E18" s="35"/>
      <c r="F18" s="35">
        <v>2</v>
      </c>
      <c r="G18" s="35">
        <v>1</v>
      </c>
      <c r="H18" s="56">
        <f t="shared" si="0"/>
        <v>77</v>
      </c>
      <c r="I18" s="35" t="s">
        <v>12</v>
      </c>
      <c r="J18" s="36">
        <v>6</v>
      </c>
      <c r="K18" s="27"/>
      <c r="L18" s="28"/>
      <c r="M18" s="28"/>
      <c r="N18" s="105"/>
      <c r="O18" s="105"/>
      <c r="P18" s="105"/>
      <c r="Q18" s="301"/>
      <c r="R18" s="26"/>
      <c r="S18" s="26"/>
      <c r="T18" s="26"/>
      <c r="U18" s="328"/>
      <c r="V18" s="26"/>
      <c r="W18" s="85"/>
    </row>
    <row r="19" spans="1:23" s="1" customFormat="1" ht="11.25">
      <c r="A19" s="21">
        <v>5</v>
      </c>
      <c r="B19" s="218" t="s">
        <v>161</v>
      </c>
      <c r="C19" s="215" t="s">
        <v>422</v>
      </c>
      <c r="D19" s="27">
        <v>2</v>
      </c>
      <c r="E19" s="28"/>
      <c r="F19" s="28">
        <v>1</v>
      </c>
      <c r="G19" s="28"/>
      <c r="H19" s="56">
        <f t="shared" si="0"/>
        <v>55</v>
      </c>
      <c r="I19" s="35" t="s">
        <v>12</v>
      </c>
      <c r="J19" s="36">
        <v>4</v>
      </c>
      <c r="K19" s="27"/>
      <c r="L19" s="28"/>
      <c r="M19" s="28"/>
      <c r="N19" s="28"/>
      <c r="O19" s="28"/>
      <c r="P19" s="28"/>
      <c r="Q19" s="301"/>
      <c r="R19" s="26"/>
      <c r="S19" s="26"/>
      <c r="T19" s="26"/>
      <c r="U19" s="328"/>
      <c r="W19" s="85"/>
    </row>
    <row r="20" spans="1:23" ht="12.75">
      <c r="A20" s="21">
        <v>6</v>
      </c>
      <c r="B20" s="220" t="s">
        <v>245</v>
      </c>
      <c r="C20" s="219" t="s">
        <v>278</v>
      </c>
      <c r="D20" s="119">
        <v>2</v>
      </c>
      <c r="E20" s="117"/>
      <c r="F20" s="117">
        <v>1</v>
      </c>
      <c r="G20" s="117"/>
      <c r="H20" s="125">
        <f t="shared" si="0"/>
        <v>55</v>
      </c>
      <c r="I20" s="35" t="s">
        <v>12</v>
      </c>
      <c r="J20" s="36">
        <v>4</v>
      </c>
      <c r="K20" s="119"/>
      <c r="L20" s="117"/>
      <c r="M20" s="117"/>
      <c r="N20" s="117"/>
      <c r="O20" s="117"/>
      <c r="P20" s="117"/>
      <c r="Q20" s="301"/>
      <c r="R20" s="151"/>
      <c r="S20" s="157"/>
      <c r="T20" s="158"/>
      <c r="W20" s="192"/>
    </row>
    <row r="21" spans="1:23" s="1" customFormat="1" ht="11.25">
      <c r="A21" s="21">
        <v>7</v>
      </c>
      <c r="B21" s="221" t="s">
        <v>244</v>
      </c>
      <c r="C21" s="215" t="s">
        <v>423</v>
      </c>
      <c r="D21" s="34">
        <v>2</v>
      </c>
      <c r="E21" s="35"/>
      <c r="F21" s="35">
        <v>1</v>
      </c>
      <c r="G21" s="35"/>
      <c r="H21" s="125">
        <f t="shared" si="0"/>
        <v>30</v>
      </c>
      <c r="I21" s="35" t="s">
        <v>8</v>
      </c>
      <c r="J21" s="36">
        <v>3</v>
      </c>
      <c r="K21" s="27"/>
      <c r="L21" s="28"/>
      <c r="M21" s="28"/>
      <c r="N21" s="28"/>
      <c r="O21" s="28"/>
      <c r="P21" s="28"/>
      <c r="Q21" s="29"/>
      <c r="R21" s="26"/>
      <c r="S21" s="26"/>
      <c r="T21" s="26"/>
      <c r="U21" s="328"/>
      <c r="W21" s="85"/>
    </row>
    <row r="22" spans="1:23" s="26" customFormat="1" ht="11.25">
      <c r="A22" s="21">
        <v>8</v>
      </c>
      <c r="B22" s="216" t="s">
        <v>354</v>
      </c>
      <c r="C22" s="215" t="s">
        <v>251</v>
      </c>
      <c r="D22" s="34"/>
      <c r="E22" s="35"/>
      <c r="F22" s="35"/>
      <c r="G22" s="35"/>
      <c r="H22" s="35"/>
      <c r="I22" s="35"/>
      <c r="J22" s="36"/>
      <c r="K22" s="27">
        <v>2</v>
      </c>
      <c r="L22" s="28"/>
      <c r="M22" s="28">
        <v>2</v>
      </c>
      <c r="N22" s="28"/>
      <c r="O22" s="28">
        <f>(Q22*25)-3-(K22+L22+M22+N22)*14</f>
        <v>41</v>
      </c>
      <c r="P22" s="28" t="s">
        <v>12</v>
      </c>
      <c r="Q22" s="29">
        <v>4</v>
      </c>
      <c r="U22" s="328"/>
      <c r="V22" s="76"/>
      <c r="W22" s="85"/>
    </row>
    <row r="23" spans="1:24" s="22" customFormat="1" ht="12.75">
      <c r="A23" s="21">
        <v>9</v>
      </c>
      <c r="B23" s="216" t="s">
        <v>216</v>
      </c>
      <c r="C23" s="305" t="s">
        <v>424</v>
      </c>
      <c r="D23" s="119"/>
      <c r="E23" s="117"/>
      <c r="F23" s="117"/>
      <c r="G23" s="117"/>
      <c r="H23" s="117"/>
      <c r="I23" s="117"/>
      <c r="J23" s="124"/>
      <c r="K23" s="140">
        <v>3</v>
      </c>
      <c r="L23" s="116"/>
      <c r="M23" s="116">
        <v>2</v>
      </c>
      <c r="N23" s="116"/>
      <c r="O23" s="28">
        <f>(Q23*25)-3-(K23+L23+M23+N23)*14</f>
        <v>52</v>
      </c>
      <c r="P23" s="28" t="s">
        <v>12</v>
      </c>
      <c r="Q23" s="141">
        <v>5</v>
      </c>
      <c r="R23" s="151"/>
      <c r="S23" s="157"/>
      <c r="T23" s="158"/>
      <c r="U23" s="151"/>
      <c r="V23" s="151"/>
      <c r="W23" s="195"/>
      <c r="X23" s="84"/>
    </row>
    <row r="24" spans="1:24" s="22" customFormat="1" ht="12.75">
      <c r="A24" s="21">
        <v>10</v>
      </c>
      <c r="B24" s="216" t="s">
        <v>406</v>
      </c>
      <c r="C24" s="306" t="s">
        <v>281</v>
      </c>
      <c r="D24" s="137"/>
      <c r="E24" s="117"/>
      <c r="F24" s="131"/>
      <c r="G24" s="131"/>
      <c r="H24" s="131"/>
      <c r="I24" s="131"/>
      <c r="J24" s="124"/>
      <c r="K24" s="138"/>
      <c r="L24" s="116"/>
      <c r="M24" s="116"/>
      <c r="N24" s="139">
        <v>2</v>
      </c>
      <c r="O24" s="28">
        <f>(Q24*25)-3-(K24+L24+M24+N24)*14</f>
        <v>19</v>
      </c>
      <c r="P24" s="117" t="s">
        <v>11</v>
      </c>
      <c r="Q24" s="141">
        <v>2</v>
      </c>
      <c r="R24" s="151"/>
      <c r="S24" s="157"/>
      <c r="T24" s="26"/>
      <c r="U24" s="151"/>
      <c r="V24" s="151"/>
      <c r="W24" s="195"/>
      <c r="X24" s="325"/>
    </row>
    <row r="25" spans="1:23" s="1" customFormat="1" ht="13.5" customHeight="1">
      <c r="A25" s="21">
        <v>11</v>
      </c>
      <c r="B25" s="220" t="s">
        <v>390</v>
      </c>
      <c r="C25" s="215" t="s">
        <v>225</v>
      </c>
      <c r="D25" s="34"/>
      <c r="E25" s="35"/>
      <c r="F25" s="35"/>
      <c r="G25" s="35"/>
      <c r="H25" s="35"/>
      <c r="I25" s="35"/>
      <c r="J25" s="36"/>
      <c r="K25" s="27">
        <v>2</v>
      </c>
      <c r="L25" s="28"/>
      <c r="M25" s="28">
        <v>2</v>
      </c>
      <c r="N25" s="28"/>
      <c r="O25" s="28">
        <f>(Q25*25)-3-(K25+L25+M25+N25)*14</f>
        <v>41</v>
      </c>
      <c r="P25" s="28" t="s">
        <v>12</v>
      </c>
      <c r="Q25" s="29">
        <v>4</v>
      </c>
      <c r="R25" s="26"/>
      <c r="S25" s="26"/>
      <c r="T25" s="26"/>
      <c r="U25" s="328"/>
      <c r="V25" s="26"/>
      <c r="W25" s="85"/>
    </row>
    <row r="26" spans="1:23" s="1" customFormat="1" ht="12" thickBot="1">
      <c r="A26" s="285">
        <v>12</v>
      </c>
      <c r="B26" s="221" t="s">
        <v>160</v>
      </c>
      <c r="C26" s="222" t="s">
        <v>282</v>
      </c>
      <c r="D26" s="34"/>
      <c r="E26" s="35"/>
      <c r="F26" s="35"/>
      <c r="G26" s="35"/>
      <c r="H26" s="35"/>
      <c r="I26" s="35"/>
      <c r="J26" s="36"/>
      <c r="K26" s="27"/>
      <c r="L26" s="28"/>
      <c r="M26" s="28"/>
      <c r="N26" s="28"/>
      <c r="O26" s="28"/>
      <c r="P26" s="28" t="s">
        <v>8</v>
      </c>
      <c r="Q26" s="29">
        <v>4</v>
      </c>
      <c r="R26" s="26"/>
      <c r="S26" s="26"/>
      <c r="T26" s="26"/>
      <c r="U26" s="328"/>
      <c r="W26" s="85"/>
    </row>
    <row r="27" spans="1:20" s="1" customFormat="1" ht="11.25">
      <c r="A27" s="476" t="s">
        <v>180</v>
      </c>
      <c r="B27" s="477"/>
      <c r="C27" s="478"/>
      <c r="D27" s="58">
        <f>SUM(D15:D26)</f>
        <v>15</v>
      </c>
      <c r="E27" s="59">
        <f>SUM(E15:E26)</f>
        <v>1</v>
      </c>
      <c r="F27" s="59">
        <f>SUM(F15:F26)</f>
        <v>9</v>
      </c>
      <c r="G27" s="59">
        <f>SUM(G15:G26)</f>
        <v>1</v>
      </c>
      <c r="H27" s="452">
        <f>SUM(H15:H26)</f>
        <v>365</v>
      </c>
      <c r="I27" s="457" t="s">
        <v>420</v>
      </c>
      <c r="J27" s="474">
        <f aca="true" t="shared" si="1" ref="J27:O27">SUM(J15:J26)</f>
        <v>30</v>
      </c>
      <c r="K27" s="58">
        <f t="shared" si="1"/>
        <v>7</v>
      </c>
      <c r="L27" s="249">
        <f t="shared" si="1"/>
        <v>0</v>
      </c>
      <c r="M27" s="249">
        <f t="shared" si="1"/>
        <v>6</v>
      </c>
      <c r="N27" s="249">
        <f t="shared" si="1"/>
        <v>2</v>
      </c>
      <c r="O27" s="491">
        <f t="shared" si="1"/>
        <v>153</v>
      </c>
      <c r="P27" s="457" t="s">
        <v>441</v>
      </c>
      <c r="Q27" s="474">
        <f>SUM(Q15:Q26)</f>
        <v>19</v>
      </c>
      <c r="R27" s="26"/>
      <c r="S27" s="26"/>
      <c r="T27" s="26"/>
    </row>
    <row r="28" spans="1:20" s="1" customFormat="1" ht="22.5" customHeight="1" thickBot="1">
      <c r="A28" s="479"/>
      <c r="B28" s="480"/>
      <c r="C28" s="481"/>
      <c r="D28" s="454">
        <f>SUM(D27:G27)</f>
        <v>26</v>
      </c>
      <c r="E28" s="455"/>
      <c r="F28" s="455"/>
      <c r="G28" s="456"/>
      <c r="H28" s="453"/>
      <c r="I28" s="458"/>
      <c r="J28" s="475"/>
      <c r="K28" s="454">
        <f>SUM(K27:N27)</f>
        <v>15</v>
      </c>
      <c r="L28" s="455"/>
      <c r="M28" s="455"/>
      <c r="N28" s="456"/>
      <c r="O28" s="453"/>
      <c r="P28" s="458"/>
      <c r="Q28" s="475"/>
      <c r="R28" s="26"/>
      <c r="S28" s="26"/>
      <c r="T28" s="26"/>
    </row>
    <row r="29" spans="1:20" s="1" customFormat="1" ht="7.5" customHeight="1" thickBot="1">
      <c r="A29" s="26"/>
      <c r="B29" s="26"/>
      <c r="C29" s="26"/>
      <c r="D29" s="297"/>
      <c r="E29" s="297"/>
      <c r="F29" s="297"/>
      <c r="G29" s="297"/>
      <c r="H29" s="297"/>
      <c r="I29" s="297"/>
      <c r="J29" s="297"/>
      <c r="K29" s="26"/>
      <c r="L29" s="26"/>
      <c r="M29" s="26"/>
      <c r="N29" s="26"/>
      <c r="O29" s="26"/>
      <c r="P29" s="26"/>
      <c r="Q29" s="26"/>
      <c r="R29" s="201"/>
      <c r="S29" s="201"/>
      <c r="T29" s="201"/>
    </row>
    <row r="30" spans="1:20" s="1" customFormat="1" ht="12.75" customHeight="1">
      <c r="A30" s="450" t="s">
        <v>18</v>
      </c>
      <c r="B30" s="450" t="s">
        <v>13</v>
      </c>
      <c r="C30" s="450" t="s">
        <v>40</v>
      </c>
      <c r="D30" s="484" t="s">
        <v>150</v>
      </c>
      <c r="E30" s="485"/>
      <c r="F30" s="485"/>
      <c r="G30" s="485"/>
      <c r="H30" s="485"/>
      <c r="I30" s="485"/>
      <c r="J30" s="486"/>
      <c r="K30" s="484" t="s">
        <v>151</v>
      </c>
      <c r="L30" s="485"/>
      <c r="M30" s="485"/>
      <c r="N30" s="485"/>
      <c r="O30" s="485"/>
      <c r="P30" s="485"/>
      <c r="Q30" s="486"/>
      <c r="R30" s="201"/>
      <c r="S30" s="201"/>
      <c r="T30" s="201"/>
    </row>
    <row r="31" spans="1:20" s="1" customFormat="1" ht="12.75" customHeight="1">
      <c r="A31" s="451"/>
      <c r="B31" s="451"/>
      <c r="C31" s="451"/>
      <c r="D31" s="460" t="s">
        <v>8</v>
      </c>
      <c r="E31" s="465" t="s">
        <v>9</v>
      </c>
      <c r="F31" s="465" t="s">
        <v>10</v>
      </c>
      <c r="G31" s="465" t="s">
        <v>11</v>
      </c>
      <c r="H31" s="459" t="s">
        <v>47</v>
      </c>
      <c r="I31" s="459" t="s">
        <v>48</v>
      </c>
      <c r="J31" s="471" t="s">
        <v>25</v>
      </c>
      <c r="K31" s="460" t="s">
        <v>8</v>
      </c>
      <c r="L31" s="465" t="s">
        <v>9</v>
      </c>
      <c r="M31" s="459" t="s">
        <v>10</v>
      </c>
      <c r="N31" s="465" t="s">
        <v>11</v>
      </c>
      <c r="O31" s="459" t="s">
        <v>47</v>
      </c>
      <c r="P31" s="459" t="s">
        <v>48</v>
      </c>
      <c r="Q31" s="471" t="s">
        <v>25</v>
      </c>
      <c r="R31" s="205"/>
      <c r="S31" s="205"/>
      <c r="T31" s="205"/>
    </row>
    <row r="32" spans="1:20" s="1" customFormat="1" ht="12" customHeight="1" thickBot="1">
      <c r="A32" s="451"/>
      <c r="B32" s="482"/>
      <c r="C32" s="277" t="s">
        <v>248</v>
      </c>
      <c r="D32" s="461"/>
      <c r="E32" s="458"/>
      <c r="F32" s="458"/>
      <c r="G32" s="458"/>
      <c r="H32" s="458"/>
      <c r="I32" s="458"/>
      <c r="J32" s="472"/>
      <c r="K32" s="461"/>
      <c r="L32" s="458"/>
      <c r="M32" s="458"/>
      <c r="N32" s="458"/>
      <c r="O32" s="458"/>
      <c r="P32" s="458"/>
      <c r="Q32" s="472"/>
      <c r="R32" s="205"/>
      <c r="S32" s="205"/>
      <c r="T32" s="205"/>
    </row>
    <row r="33" spans="1:24" s="1" customFormat="1" ht="12" customHeight="1">
      <c r="A33" s="278">
        <v>13</v>
      </c>
      <c r="B33" s="216" t="s">
        <v>391</v>
      </c>
      <c r="C33" s="215" t="s">
        <v>425</v>
      </c>
      <c r="D33" s="507"/>
      <c r="E33" s="491"/>
      <c r="F33" s="491"/>
      <c r="G33" s="491"/>
      <c r="H33" s="506"/>
      <c r="I33" s="505"/>
      <c r="J33" s="510"/>
      <c r="K33" s="507">
        <v>2</v>
      </c>
      <c r="L33" s="491"/>
      <c r="M33" s="491">
        <v>2</v>
      </c>
      <c r="N33" s="491"/>
      <c r="O33" s="493">
        <f aca="true" t="shared" si="2" ref="O33:O38">(Q33*25)-3-(K33+L33+M33+N33)*14</f>
        <v>41</v>
      </c>
      <c r="P33" s="491" t="s">
        <v>12</v>
      </c>
      <c r="Q33" s="504">
        <v>4</v>
      </c>
      <c r="R33" s="26"/>
      <c r="S33" s="26"/>
      <c r="T33" s="26"/>
      <c r="W33" s="85"/>
      <c r="X33" s="85"/>
    </row>
    <row r="34" spans="1:23" s="1" customFormat="1" ht="12" customHeight="1">
      <c r="A34" s="100">
        <v>14</v>
      </c>
      <c r="B34" s="221" t="s">
        <v>219</v>
      </c>
      <c r="C34" s="215" t="s">
        <v>426</v>
      </c>
      <c r="D34" s="494"/>
      <c r="E34" s="492"/>
      <c r="F34" s="492"/>
      <c r="G34" s="492"/>
      <c r="H34" s="506"/>
      <c r="I34" s="506"/>
      <c r="J34" s="511"/>
      <c r="K34" s="494"/>
      <c r="L34" s="492"/>
      <c r="M34" s="492"/>
      <c r="N34" s="492"/>
      <c r="O34" s="493">
        <f t="shared" si="2"/>
        <v>-3</v>
      </c>
      <c r="P34" s="492"/>
      <c r="Q34" s="504"/>
      <c r="R34" s="26"/>
      <c r="S34" s="26"/>
      <c r="T34" s="26"/>
      <c r="U34" s="26"/>
      <c r="V34" s="26"/>
      <c r="W34" s="85"/>
    </row>
    <row r="35" spans="1:23" s="1" customFormat="1" ht="22.5">
      <c r="A35" s="101">
        <v>15</v>
      </c>
      <c r="B35" s="323" t="s">
        <v>389</v>
      </c>
      <c r="C35" s="219" t="s">
        <v>283</v>
      </c>
      <c r="D35" s="495"/>
      <c r="E35" s="493"/>
      <c r="F35" s="493"/>
      <c r="G35" s="493"/>
      <c r="H35" s="505"/>
      <c r="I35" s="505"/>
      <c r="J35" s="510"/>
      <c r="K35" s="495">
        <v>2</v>
      </c>
      <c r="L35" s="493"/>
      <c r="M35" s="493">
        <v>1</v>
      </c>
      <c r="N35" s="493"/>
      <c r="O35" s="493">
        <f t="shared" si="2"/>
        <v>30</v>
      </c>
      <c r="P35" s="493" t="s">
        <v>8</v>
      </c>
      <c r="Q35" s="504">
        <v>3</v>
      </c>
      <c r="R35" s="26"/>
      <c r="S35" s="26"/>
      <c r="T35" s="26"/>
      <c r="W35" s="85"/>
    </row>
    <row r="36" spans="1:23" s="1" customFormat="1" ht="12" customHeight="1">
      <c r="A36" s="100">
        <v>16</v>
      </c>
      <c r="B36" s="221" t="s">
        <v>223</v>
      </c>
      <c r="C36" s="215" t="s">
        <v>226</v>
      </c>
      <c r="D36" s="495"/>
      <c r="E36" s="493"/>
      <c r="F36" s="493"/>
      <c r="G36" s="493"/>
      <c r="H36" s="506"/>
      <c r="I36" s="506"/>
      <c r="J36" s="511"/>
      <c r="K36" s="495"/>
      <c r="L36" s="493"/>
      <c r="M36" s="493"/>
      <c r="N36" s="493"/>
      <c r="O36" s="493">
        <f t="shared" si="2"/>
        <v>-3</v>
      </c>
      <c r="P36" s="493"/>
      <c r="Q36" s="504"/>
      <c r="R36" s="26"/>
      <c r="S36" s="26"/>
      <c r="T36" s="26"/>
      <c r="W36" s="85"/>
    </row>
    <row r="37" spans="1:23" s="1" customFormat="1" ht="11.25">
      <c r="A37" s="100">
        <v>17</v>
      </c>
      <c r="B37" s="221" t="s">
        <v>269</v>
      </c>
      <c r="C37" s="223" t="s">
        <v>227</v>
      </c>
      <c r="D37" s="508"/>
      <c r="E37" s="505"/>
      <c r="F37" s="505"/>
      <c r="G37" s="505"/>
      <c r="H37" s="505"/>
      <c r="I37" s="505"/>
      <c r="J37" s="510"/>
      <c r="K37" s="508">
        <v>2</v>
      </c>
      <c r="L37" s="505"/>
      <c r="M37" s="505">
        <v>1</v>
      </c>
      <c r="N37" s="505">
        <v>1</v>
      </c>
      <c r="O37" s="506">
        <f t="shared" si="2"/>
        <v>41</v>
      </c>
      <c r="P37" s="505" t="s">
        <v>12</v>
      </c>
      <c r="Q37" s="510">
        <v>4</v>
      </c>
      <c r="R37" s="26"/>
      <c r="S37" s="26"/>
      <c r="T37" s="26"/>
      <c r="W37" s="85"/>
    </row>
    <row r="38" spans="1:23" s="1" customFormat="1" ht="12" thickBot="1">
      <c r="A38" s="303">
        <v>18</v>
      </c>
      <c r="B38" s="220" t="s">
        <v>239</v>
      </c>
      <c r="C38" s="224" t="s">
        <v>228</v>
      </c>
      <c r="D38" s="509"/>
      <c r="E38" s="506"/>
      <c r="F38" s="506"/>
      <c r="G38" s="506"/>
      <c r="H38" s="506"/>
      <c r="I38" s="506"/>
      <c r="J38" s="511"/>
      <c r="K38" s="509"/>
      <c r="L38" s="506"/>
      <c r="M38" s="506"/>
      <c r="N38" s="506"/>
      <c r="O38" s="506">
        <f t="shared" si="2"/>
        <v>-3</v>
      </c>
      <c r="P38" s="506"/>
      <c r="Q38" s="511"/>
      <c r="R38" s="26"/>
      <c r="S38" s="26"/>
      <c r="T38" s="26"/>
      <c r="W38" s="85"/>
    </row>
    <row r="39" spans="1:20" s="1" customFormat="1" ht="11.25" customHeight="1">
      <c r="A39" s="476" t="s">
        <v>42</v>
      </c>
      <c r="B39" s="477"/>
      <c r="C39" s="478"/>
      <c r="D39" s="58"/>
      <c r="E39" s="59"/>
      <c r="F39" s="59"/>
      <c r="G39" s="59"/>
      <c r="H39" s="491"/>
      <c r="I39" s="457"/>
      <c r="J39" s="474"/>
      <c r="K39" s="58">
        <f>SUM(K33:K38)</f>
        <v>6</v>
      </c>
      <c r="L39" s="249"/>
      <c r="M39" s="249">
        <f>SUM(M33:M38)</f>
        <v>4</v>
      </c>
      <c r="N39" s="249">
        <f>SUM(N33:N38)</f>
        <v>1</v>
      </c>
      <c r="O39" s="491">
        <f>O37+O35</f>
        <v>71</v>
      </c>
      <c r="P39" s="457" t="s">
        <v>442</v>
      </c>
      <c r="Q39" s="474">
        <f>SUM(Q33:Q38)</f>
        <v>11</v>
      </c>
      <c r="R39" s="238"/>
      <c r="S39" s="238"/>
      <c r="T39" s="238"/>
    </row>
    <row r="40" spans="1:20" s="1" customFormat="1" ht="9.75" customHeight="1" thickBot="1">
      <c r="A40" s="479"/>
      <c r="B40" s="480"/>
      <c r="C40" s="481"/>
      <c r="D40" s="454"/>
      <c r="E40" s="455"/>
      <c r="F40" s="455"/>
      <c r="G40" s="456"/>
      <c r="H40" s="453"/>
      <c r="I40" s="458"/>
      <c r="J40" s="475"/>
      <c r="K40" s="454">
        <f>SUM(K39:N39)</f>
        <v>11</v>
      </c>
      <c r="L40" s="455"/>
      <c r="M40" s="455"/>
      <c r="N40" s="456"/>
      <c r="O40" s="453"/>
      <c r="P40" s="458"/>
      <c r="Q40" s="475"/>
      <c r="R40" s="205"/>
      <c r="S40" s="205"/>
      <c r="T40" s="205"/>
    </row>
    <row r="41" spans="1:20" s="1" customFormat="1" ht="7.5" customHeight="1" thickBot="1">
      <c r="A41" s="238"/>
      <c r="B41" s="26"/>
      <c r="C41" s="238"/>
      <c r="D41" s="238"/>
      <c r="E41" s="238"/>
      <c r="F41" s="238"/>
      <c r="G41" s="238"/>
      <c r="H41" s="238"/>
      <c r="I41" s="250"/>
      <c r="J41" s="205"/>
      <c r="K41" s="238"/>
      <c r="L41" s="238"/>
      <c r="M41" s="238"/>
      <c r="N41" s="238"/>
      <c r="O41" s="238"/>
      <c r="P41" s="250"/>
      <c r="Q41" s="205"/>
      <c r="R41" s="205"/>
      <c r="S41" s="205"/>
      <c r="T41" s="205"/>
    </row>
    <row r="42" spans="1:20" s="1" customFormat="1" ht="12.75" customHeight="1">
      <c r="A42" s="476" t="s">
        <v>37</v>
      </c>
      <c r="B42" s="477"/>
      <c r="C42" s="478"/>
      <c r="D42" s="58">
        <f>D27+D39</f>
        <v>15</v>
      </c>
      <c r="E42" s="59">
        <f>E27+E39</f>
        <v>1</v>
      </c>
      <c r="F42" s="59">
        <f>F27+F39</f>
        <v>9</v>
      </c>
      <c r="G42" s="59">
        <f>G27+G39</f>
        <v>1</v>
      </c>
      <c r="H42" s="452">
        <f>H27+H39</f>
        <v>365</v>
      </c>
      <c r="I42" s="457" t="s">
        <v>183</v>
      </c>
      <c r="J42" s="474">
        <f aca="true" t="shared" si="3" ref="J42:O42">J27+J39</f>
        <v>30</v>
      </c>
      <c r="K42" s="58">
        <f t="shared" si="3"/>
        <v>13</v>
      </c>
      <c r="L42" s="59">
        <f t="shared" si="3"/>
        <v>0</v>
      </c>
      <c r="M42" s="59">
        <f t="shared" si="3"/>
        <v>10</v>
      </c>
      <c r="N42" s="59">
        <f t="shared" si="3"/>
        <v>3</v>
      </c>
      <c r="O42" s="491">
        <f t="shared" si="3"/>
        <v>224</v>
      </c>
      <c r="P42" s="457" t="s">
        <v>421</v>
      </c>
      <c r="Q42" s="474">
        <f>Q27+Q39</f>
        <v>30</v>
      </c>
      <c r="R42" s="205"/>
      <c r="S42" s="205"/>
      <c r="T42" s="205"/>
    </row>
    <row r="43" spans="1:20" s="1" customFormat="1" ht="21" customHeight="1" thickBot="1">
      <c r="A43" s="479"/>
      <c r="B43" s="480"/>
      <c r="C43" s="481"/>
      <c r="D43" s="454">
        <f>SUM(D42:G42)</f>
        <v>26</v>
      </c>
      <c r="E43" s="455"/>
      <c r="F43" s="455"/>
      <c r="G43" s="456"/>
      <c r="H43" s="453"/>
      <c r="I43" s="458"/>
      <c r="J43" s="475"/>
      <c r="K43" s="454">
        <f>SUM(K42:N42)</f>
        <v>26</v>
      </c>
      <c r="L43" s="455"/>
      <c r="M43" s="455"/>
      <c r="N43" s="456"/>
      <c r="O43" s="453"/>
      <c r="P43" s="458"/>
      <c r="Q43" s="475"/>
      <c r="R43" s="205"/>
      <c r="S43" s="205"/>
      <c r="T43" s="205"/>
    </row>
    <row r="44" spans="1:20" s="1" customFormat="1" ht="7.5" customHeight="1" thickBot="1">
      <c r="A44" s="490"/>
      <c r="B44" s="477"/>
      <c r="C44" s="477"/>
      <c r="D44" s="477"/>
      <c r="E44" s="477"/>
      <c r="F44" s="477"/>
      <c r="G44" s="477"/>
      <c r="H44" s="477"/>
      <c r="I44" s="477"/>
      <c r="J44" s="477"/>
      <c r="K44" s="477"/>
      <c r="L44" s="477"/>
      <c r="M44" s="477"/>
      <c r="N44" s="477"/>
      <c r="O44" s="477"/>
      <c r="P44" s="477"/>
      <c r="Q44" s="477"/>
      <c r="R44" s="205"/>
      <c r="S44" s="205"/>
      <c r="T44" s="205"/>
    </row>
    <row r="45" spans="1:20" s="1" customFormat="1" ht="12.75" customHeight="1">
      <c r="A45" s="450" t="s">
        <v>18</v>
      </c>
      <c r="B45" s="450" t="s">
        <v>14</v>
      </c>
      <c r="C45" s="450" t="s">
        <v>40</v>
      </c>
      <c r="D45" s="484" t="s">
        <v>150</v>
      </c>
      <c r="E45" s="485"/>
      <c r="F45" s="485"/>
      <c r="G45" s="485"/>
      <c r="H45" s="485"/>
      <c r="I45" s="485"/>
      <c r="J45" s="486"/>
      <c r="K45" s="484" t="s">
        <v>151</v>
      </c>
      <c r="L45" s="485"/>
      <c r="M45" s="485"/>
      <c r="N45" s="485"/>
      <c r="O45" s="485"/>
      <c r="P45" s="485"/>
      <c r="Q45" s="486"/>
      <c r="R45" s="238"/>
      <c r="S45" s="238"/>
      <c r="T45" s="238"/>
    </row>
    <row r="46" spans="1:20" s="1" customFormat="1" ht="12.75" customHeight="1">
      <c r="A46" s="451"/>
      <c r="B46" s="451"/>
      <c r="C46" s="451"/>
      <c r="D46" s="503" t="s">
        <v>8</v>
      </c>
      <c r="E46" s="465" t="s">
        <v>9</v>
      </c>
      <c r="F46" s="465" t="s">
        <v>10</v>
      </c>
      <c r="G46" s="465" t="s">
        <v>11</v>
      </c>
      <c r="H46" s="459" t="s">
        <v>47</v>
      </c>
      <c r="I46" s="459" t="s">
        <v>48</v>
      </c>
      <c r="J46" s="471" t="s">
        <v>25</v>
      </c>
      <c r="K46" s="460" t="s">
        <v>8</v>
      </c>
      <c r="L46" s="465" t="s">
        <v>9</v>
      </c>
      <c r="M46" s="465" t="s">
        <v>10</v>
      </c>
      <c r="N46" s="465" t="s">
        <v>11</v>
      </c>
      <c r="O46" s="459" t="s">
        <v>47</v>
      </c>
      <c r="P46" s="459" t="s">
        <v>48</v>
      </c>
      <c r="Q46" s="471" t="s">
        <v>25</v>
      </c>
      <c r="R46" s="250"/>
      <c r="S46" s="250"/>
      <c r="T46" s="250"/>
    </row>
    <row r="47" spans="1:20" s="1" customFormat="1" ht="13.5" customHeight="1" thickBot="1">
      <c r="A47" s="482"/>
      <c r="B47" s="482"/>
      <c r="C47" s="277" t="s">
        <v>248</v>
      </c>
      <c r="D47" s="461"/>
      <c r="E47" s="458"/>
      <c r="F47" s="458"/>
      <c r="G47" s="458"/>
      <c r="H47" s="458"/>
      <c r="I47" s="458"/>
      <c r="J47" s="472"/>
      <c r="K47" s="461"/>
      <c r="L47" s="458"/>
      <c r="M47" s="458"/>
      <c r="N47" s="458"/>
      <c r="O47" s="458"/>
      <c r="P47" s="458"/>
      <c r="Q47" s="472"/>
      <c r="R47" s="250"/>
      <c r="S47" s="250"/>
      <c r="T47" s="250"/>
    </row>
    <row r="48" spans="1:20" s="1" customFormat="1" ht="11.25">
      <c r="A48" s="25">
        <v>19</v>
      </c>
      <c r="B48" s="221" t="s">
        <v>270</v>
      </c>
      <c r="C48" s="240" t="s">
        <v>284</v>
      </c>
      <c r="D48" s="34">
        <v>2</v>
      </c>
      <c r="E48" s="35"/>
      <c r="F48" s="35">
        <v>1</v>
      </c>
      <c r="G48" s="212"/>
      <c r="H48" s="125">
        <f>(J48*25)-3-(D48+E48+F48+G48)*14</f>
        <v>30</v>
      </c>
      <c r="I48" s="212" t="s">
        <v>8</v>
      </c>
      <c r="J48" s="213">
        <v>3</v>
      </c>
      <c r="K48" s="211"/>
      <c r="L48" s="212"/>
      <c r="M48" s="212"/>
      <c r="N48" s="212"/>
      <c r="O48" s="212"/>
      <c r="P48" s="212"/>
      <c r="Q48" s="213"/>
      <c r="R48" s="26"/>
      <c r="S48" s="26"/>
      <c r="T48" s="26"/>
    </row>
    <row r="49" spans="1:23" s="26" customFormat="1" ht="11.25">
      <c r="A49" s="87">
        <v>20</v>
      </c>
      <c r="B49" s="221" t="s">
        <v>194</v>
      </c>
      <c r="C49" s="215" t="s">
        <v>285</v>
      </c>
      <c r="D49" s="53">
        <v>2</v>
      </c>
      <c r="E49" s="54">
        <v>1</v>
      </c>
      <c r="F49" s="54"/>
      <c r="G49" s="54"/>
      <c r="H49" s="125">
        <f>(J49*25)-3-(D49+E49+F49+G49)*14</f>
        <v>5</v>
      </c>
      <c r="I49" s="54" t="s">
        <v>8</v>
      </c>
      <c r="J49" s="55">
        <v>2</v>
      </c>
      <c r="K49" s="53"/>
      <c r="L49" s="54"/>
      <c r="M49" s="54"/>
      <c r="N49" s="54"/>
      <c r="O49" s="54"/>
      <c r="P49" s="54"/>
      <c r="Q49" s="57"/>
      <c r="U49" s="1"/>
      <c r="W49" s="194"/>
    </row>
    <row r="50" spans="1:22" s="26" customFormat="1" ht="11.25">
      <c r="A50" s="87">
        <v>21</v>
      </c>
      <c r="B50" s="304" t="s">
        <v>302</v>
      </c>
      <c r="C50" s="241" t="s">
        <v>286</v>
      </c>
      <c r="D50" s="88">
        <v>2</v>
      </c>
      <c r="E50" s="64">
        <v>3</v>
      </c>
      <c r="F50" s="64"/>
      <c r="G50" s="64"/>
      <c r="H50" s="63">
        <v>18</v>
      </c>
      <c r="I50" s="64"/>
      <c r="J50" s="89"/>
      <c r="K50" s="88">
        <v>1</v>
      </c>
      <c r="L50" s="64">
        <v>3</v>
      </c>
      <c r="M50" s="64"/>
      <c r="N50" s="64"/>
      <c r="O50" s="28">
        <f>(Q50*25)-4-(D50+E50+K50+L50+M50+N50)*14</f>
        <v>45</v>
      </c>
      <c r="P50" s="64" t="s">
        <v>8</v>
      </c>
      <c r="Q50" s="90">
        <v>7</v>
      </c>
      <c r="V50" s="165"/>
    </row>
    <row r="51" spans="1:23" s="26" customFormat="1" ht="11.25">
      <c r="A51" s="87">
        <v>22</v>
      </c>
      <c r="B51" s="304" t="s">
        <v>280</v>
      </c>
      <c r="C51" s="241" t="s">
        <v>372</v>
      </c>
      <c r="D51" s="88"/>
      <c r="E51" s="64"/>
      <c r="F51" s="64"/>
      <c r="G51" s="64"/>
      <c r="H51" s="63"/>
      <c r="I51" s="64"/>
      <c r="J51" s="89"/>
      <c r="K51" s="88">
        <v>2</v>
      </c>
      <c r="L51" s="64">
        <v>1</v>
      </c>
      <c r="M51" s="64"/>
      <c r="N51" s="64"/>
      <c r="O51" s="347">
        <f>(Q51*25)-3-(K51+L51+M51+N51)*14</f>
        <v>30</v>
      </c>
      <c r="P51" s="64" t="s">
        <v>8</v>
      </c>
      <c r="Q51" s="90">
        <v>3</v>
      </c>
      <c r="V51" s="1"/>
      <c r="W51" s="193"/>
    </row>
    <row r="52" spans="1:23" s="1" customFormat="1" ht="20.25" customHeight="1">
      <c r="A52" s="87">
        <v>23</v>
      </c>
      <c r="B52" s="304" t="s">
        <v>365</v>
      </c>
      <c r="C52" s="242" t="s">
        <v>379</v>
      </c>
      <c r="D52" s="88">
        <v>1</v>
      </c>
      <c r="E52" s="64">
        <v>1</v>
      </c>
      <c r="F52" s="64"/>
      <c r="G52" s="64"/>
      <c r="H52" s="347">
        <f>(J52*25)-3-(D52+E52+F52+G52)*14</f>
        <v>19</v>
      </c>
      <c r="I52" s="64" t="s">
        <v>8</v>
      </c>
      <c r="J52" s="89">
        <v>2</v>
      </c>
      <c r="K52" s="88"/>
      <c r="L52" s="64"/>
      <c r="M52" s="64"/>
      <c r="N52" s="64"/>
      <c r="O52" s="338"/>
      <c r="P52" s="64"/>
      <c r="Q52" s="90"/>
      <c r="R52" s="5"/>
      <c r="S52" s="5"/>
      <c r="T52" s="5"/>
      <c r="W52" s="26"/>
    </row>
    <row r="53" spans="1:20" s="1" customFormat="1" ht="22.5">
      <c r="A53" s="87">
        <v>24</v>
      </c>
      <c r="B53" s="304" t="s">
        <v>368</v>
      </c>
      <c r="C53" s="243" t="s">
        <v>380</v>
      </c>
      <c r="D53" s="88"/>
      <c r="E53" s="64">
        <v>3</v>
      </c>
      <c r="F53" s="64"/>
      <c r="G53" s="64"/>
      <c r="H53" s="347">
        <f>(J53*25)-3-(D53+E53+F53+G53)*14</f>
        <v>30</v>
      </c>
      <c r="I53" s="64" t="s">
        <v>8</v>
      </c>
      <c r="J53" s="89">
        <v>3</v>
      </c>
      <c r="K53" s="88"/>
      <c r="L53" s="64"/>
      <c r="M53" s="64"/>
      <c r="N53" s="64"/>
      <c r="O53" s="338"/>
      <c r="P53" s="64"/>
      <c r="Q53" s="90"/>
      <c r="R53" s="14"/>
      <c r="S53" s="14"/>
      <c r="T53" s="14"/>
    </row>
    <row r="54" spans="1:20" s="1" customFormat="1" ht="22.5">
      <c r="A54" s="87">
        <v>25</v>
      </c>
      <c r="B54" s="304" t="s">
        <v>366</v>
      </c>
      <c r="C54" s="243" t="s">
        <v>381</v>
      </c>
      <c r="D54" s="88"/>
      <c r="E54" s="64"/>
      <c r="F54" s="64"/>
      <c r="G54" s="64"/>
      <c r="H54" s="63"/>
      <c r="I54" s="64"/>
      <c r="J54" s="89"/>
      <c r="K54" s="88">
        <v>1</v>
      </c>
      <c r="L54" s="64">
        <v>1</v>
      </c>
      <c r="M54" s="64"/>
      <c r="N54" s="64"/>
      <c r="O54" s="338">
        <f>(Q54*25)-3-(K54+L54+M54+N54)*14</f>
        <v>44</v>
      </c>
      <c r="P54" s="64" t="s">
        <v>12</v>
      </c>
      <c r="Q54" s="90">
        <v>3</v>
      </c>
      <c r="R54" s="14"/>
      <c r="S54" s="14"/>
      <c r="T54" s="14"/>
    </row>
    <row r="55" spans="1:20" s="1" customFormat="1" ht="22.5">
      <c r="A55" s="87">
        <v>26</v>
      </c>
      <c r="B55" s="304" t="s">
        <v>369</v>
      </c>
      <c r="C55" s="243" t="s">
        <v>382</v>
      </c>
      <c r="D55" s="88"/>
      <c r="E55" s="64"/>
      <c r="F55" s="64"/>
      <c r="G55" s="64"/>
      <c r="H55" s="63"/>
      <c r="I55" s="64"/>
      <c r="J55" s="89"/>
      <c r="K55" s="88"/>
      <c r="L55" s="64">
        <v>3</v>
      </c>
      <c r="M55" s="64"/>
      <c r="N55" s="64"/>
      <c r="O55" s="338">
        <f>(Q55*25)-3-(K55+L55+M55+N55)*14</f>
        <v>5</v>
      </c>
      <c r="P55" s="64" t="s">
        <v>8</v>
      </c>
      <c r="Q55" s="90">
        <v>2</v>
      </c>
      <c r="R55" s="4"/>
      <c r="S55" s="4"/>
      <c r="T55" s="4"/>
    </row>
    <row r="56" spans="1:21" s="26" customFormat="1" ht="23.25" thickBot="1">
      <c r="A56" s="87">
        <v>27</v>
      </c>
      <c r="B56" s="304" t="s">
        <v>367</v>
      </c>
      <c r="C56" s="244" t="s">
        <v>383</v>
      </c>
      <c r="D56" s="88"/>
      <c r="E56" s="64"/>
      <c r="F56" s="64"/>
      <c r="G56" s="64"/>
      <c r="H56" s="63"/>
      <c r="I56" s="64"/>
      <c r="J56" s="89"/>
      <c r="K56" s="88"/>
      <c r="L56" s="64"/>
      <c r="M56" s="64"/>
      <c r="N56" s="64"/>
      <c r="O56" s="338"/>
      <c r="P56" s="64" t="s">
        <v>12</v>
      </c>
      <c r="Q56" s="90">
        <v>5</v>
      </c>
      <c r="R56" s="1"/>
      <c r="S56" s="1"/>
      <c r="T56" s="1"/>
      <c r="U56" s="1"/>
    </row>
    <row r="57" spans="1:21" s="26" customFormat="1" ht="11.25">
      <c r="A57" s="476" t="s">
        <v>43</v>
      </c>
      <c r="B57" s="477"/>
      <c r="C57" s="478"/>
      <c r="D57" s="261">
        <f>SUM(D48:D56)</f>
        <v>7</v>
      </c>
      <c r="E57" s="59">
        <f>SUM(E48:E56)</f>
        <v>8</v>
      </c>
      <c r="F57" s="59">
        <f>SUM(F48:F56)</f>
        <v>1</v>
      </c>
      <c r="G57" s="59"/>
      <c r="H57" s="512">
        <f>H48+H49+H50+H51+H52+H53</f>
        <v>102</v>
      </c>
      <c r="I57" s="514" t="s">
        <v>370</v>
      </c>
      <c r="J57" s="516">
        <f>SUM(J48:J56)</f>
        <v>10</v>
      </c>
      <c r="K57" s="261">
        <f>SUM(K48:K56)</f>
        <v>4</v>
      </c>
      <c r="L57" s="59">
        <f>SUM(L48:L56)</f>
        <v>8</v>
      </c>
      <c r="M57" s="59"/>
      <c r="N57" s="59"/>
      <c r="O57" s="512">
        <f>O48+O49+O50+O51+O52+O53+O54+O55</f>
        <v>124</v>
      </c>
      <c r="P57" s="514" t="s">
        <v>371</v>
      </c>
      <c r="Q57" s="474">
        <f>SUM(Q48:Q56)</f>
        <v>20</v>
      </c>
      <c r="R57" s="437"/>
      <c r="S57" s="437"/>
      <c r="T57" s="437"/>
      <c r="U57" s="1"/>
    </row>
    <row r="58" spans="1:20" s="1" customFormat="1" ht="9.75" customHeight="1" thickBot="1">
      <c r="A58" s="479"/>
      <c r="B58" s="480"/>
      <c r="C58" s="481"/>
      <c r="D58" s="513">
        <f>SUM(D57:G57)</f>
        <v>16</v>
      </c>
      <c r="E58" s="453"/>
      <c r="F58" s="453"/>
      <c r="G58" s="453"/>
      <c r="H58" s="453"/>
      <c r="I58" s="515"/>
      <c r="J58" s="517"/>
      <c r="K58" s="513">
        <f>SUM(K57:N57)</f>
        <v>12</v>
      </c>
      <c r="L58" s="453"/>
      <c r="M58" s="453"/>
      <c r="N58" s="453"/>
      <c r="O58" s="453"/>
      <c r="P58" s="515"/>
      <c r="Q58" s="475"/>
      <c r="R58" s="99"/>
      <c r="S58" s="99"/>
      <c r="T58" s="99"/>
    </row>
    <row r="59" spans="1:20" s="401" customFormat="1" ht="7.5" customHeight="1">
      <c r="A59" s="238"/>
      <c r="B59" s="238"/>
      <c r="C59" s="238"/>
      <c r="D59" s="238"/>
      <c r="E59" s="238"/>
      <c r="F59" s="238"/>
      <c r="G59" s="238"/>
      <c r="H59" s="238"/>
      <c r="I59" s="238"/>
      <c r="J59" s="238"/>
      <c r="K59" s="238"/>
      <c r="L59" s="238"/>
      <c r="M59" s="238"/>
      <c r="N59" s="238"/>
      <c r="O59" s="238"/>
      <c r="P59" s="238"/>
      <c r="Q59" s="238"/>
      <c r="R59" s="344"/>
      <c r="S59" s="344"/>
      <c r="T59" s="344"/>
    </row>
    <row r="60" spans="1:20" s="85" customFormat="1" ht="11.25">
      <c r="A60" s="290" t="s">
        <v>45</v>
      </c>
      <c r="B60" s="290"/>
      <c r="C60" s="297"/>
      <c r="D60" s="26"/>
      <c r="E60" s="26"/>
      <c r="F60" s="26"/>
      <c r="G60" s="26"/>
      <c r="H60" s="26"/>
      <c r="I60" s="26"/>
      <c r="J60" s="26"/>
      <c r="K60" s="26"/>
      <c r="L60" s="26"/>
      <c r="M60" s="26"/>
      <c r="N60" s="26"/>
      <c r="O60" s="26"/>
      <c r="P60" s="26"/>
      <c r="Q60" s="26"/>
      <c r="R60" s="26"/>
      <c r="S60" s="26"/>
      <c r="T60" s="26"/>
    </row>
    <row r="61" spans="1:17" s="1" customFormat="1" ht="11.25">
      <c r="A61" s="489" t="s">
        <v>177</v>
      </c>
      <c r="B61" s="489"/>
      <c r="C61" s="489"/>
      <c r="D61" s="489"/>
      <c r="E61" s="489"/>
      <c r="F61" s="489"/>
      <c r="G61" s="489"/>
      <c r="H61" s="489"/>
      <c r="I61" s="489"/>
      <c r="J61" s="489"/>
      <c r="K61" s="489"/>
      <c r="L61" s="489"/>
      <c r="M61" s="489"/>
      <c r="N61" s="489"/>
      <c r="O61" s="489"/>
      <c r="P61" s="489"/>
      <c r="Q61" s="489"/>
    </row>
    <row r="62" spans="1:20" s="1" customFormat="1" ht="11.25">
      <c r="A62" s="483" t="s">
        <v>172</v>
      </c>
      <c r="B62" s="483"/>
      <c r="C62" s="483"/>
      <c r="D62" s="483"/>
      <c r="E62" s="483"/>
      <c r="F62" s="483"/>
      <c r="G62" s="483"/>
      <c r="H62" s="483"/>
      <c r="I62" s="483"/>
      <c r="J62" s="483"/>
      <c r="K62" s="483"/>
      <c r="L62" s="483"/>
      <c r="M62" s="483"/>
      <c r="N62" s="483"/>
      <c r="O62" s="483"/>
      <c r="P62" s="483"/>
      <c r="Q62" s="483"/>
      <c r="R62" s="401"/>
      <c r="S62" s="401"/>
      <c r="T62" s="401"/>
    </row>
    <row r="63" spans="1:20" s="1" customFormat="1" ht="11.25">
      <c r="A63" s="26"/>
      <c r="B63" s="26"/>
      <c r="C63" s="26"/>
      <c r="D63" s="286"/>
      <c r="E63" s="286"/>
      <c r="F63" s="286"/>
      <c r="G63" s="286"/>
      <c r="H63" s="286"/>
      <c r="I63" s="286"/>
      <c r="J63" s="26"/>
      <c r="K63" s="284"/>
      <c r="L63" s="284"/>
      <c r="M63" s="284"/>
      <c r="N63" s="284"/>
      <c r="O63" s="284"/>
      <c r="P63" s="284"/>
      <c r="Q63" s="297"/>
      <c r="R63" s="85"/>
      <c r="S63" s="85"/>
      <c r="T63" s="85"/>
    </row>
    <row r="64" spans="1:20" s="401" customFormat="1" ht="11.25">
      <c r="A64" s="399" t="s">
        <v>404</v>
      </c>
      <c r="B64" s="399"/>
      <c r="C64" s="399"/>
      <c r="D64" s="399"/>
      <c r="E64" s="399"/>
      <c r="F64" s="399"/>
      <c r="G64" s="399"/>
      <c r="H64" s="399"/>
      <c r="I64" s="399"/>
      <c r="J64" s="399"/>
      <c r="K64" s="399"/>
      <c r="L64" s="399"/>
      <c r="M64" s="399"/>
      <c r="N64" s="428"/>
      <c r="O64" s="428"/>
      <c r="P64" s="428"/>
      <c r="Q64" s="428"/>
      <c r="T64" s="400"/>
    </row>
    <row r="65" spans="1:20" s="85" customFormat="1" ht="11.25">
      <c r="A65" s="274" t="s">
        <v>405</v>
      </c>
      <c r="B65" s="195"/>
      <c r="C65" s="195"/>
      <c r="D65" s="195"/>
      <c r="E65" s="195"/>
      <c r="F65" s="195"/>
      <c r="G65" s="195"/>
      <c r="H65" s="195"/>
      <c r="I65" s="195"/>
      <c r="J65" s="195"/>
      <c r="K65" s="195"/>
      <c r="L65" s="195"/>
      <c r="M65" s="195"/>
      <c r="N65" s="165"/>
      <c r="O65" s="165"/>
      <c r="P65" s="165"/>
      <c r="Q65" s="165"/>
      <c r="T65" s="400"/>
    </row>
    <row r="66" spans="1:17" s="1" customFormat="1" ht="11.25">
      <c r="A66" s="26"/>
      <c r="B66" s="26"/>
      <c r="C66" s="26"/>
      <c r="D66" s="26"/>
      <c r="E66" s="26"/>
      <c r="F66" s="26"/>
      <c r="G66" s="26"/>
      <c r="H66" s="26"/>
      <c r="I66" s="26"/>
      <c r="J66" s="26"/>
      <c r="K66" s="26"/>
      <c r="L66" s="26"/>
      <c r="M66" s="26"/>
      <c r="N66" s="26"/>
      <c r="O66" s="26"/>
      <c r="P66" s="26"/>
      <c r="Q66" s="26"/>
    </row>
    <row r="67" spans="1:17" s="1" customFormat="1" ht="11.25">
      <c r="A67" s="26"/>
      <c r="B67" s="26"/>
      <c r="C67" s="26"/>
      <c r="D67" s="26"/>
      <c r="E67" s="26"/>
      <c r="F67" s="26"/>
      <c r="G67" s="26"/>
      <c r="H67" s="26"/>
      <c r="I67" s="26"/>
      <c r="J67" s="26"/>
      <c r="K67" s="26"/>
      <c r="L67" s="26"/>
      <c r="M67" s="26"/>
      <c r="N67" s="26"/>
      <c r="O67" s="26"/>
      <c r="P67" s="26"/>
      <c r="Q67" s="26"/>
    </row>
    <row r="68" spans="1:17" s="1" customFormat="1" ht="11.25">
      <c r="A68" s="26"/>
      <c r="B68" s="26"/>
      <c r="C68" s="26"/>
      <c r="D68" s="26"/>
      <c r="E68" s="26"/>
      <c r="F68" s="26"/>
      <c r="G68" s="26"/>
      <c r="H68" s="26"/>
      <c r="I68" s="26"/>
      <c r="J68" s="26"/>
      <c r="K68" s="26"/>
      <c r="L68" s="26"/>
      <c r="M68" s="26"/>
      <c r="N68" s="26"/>
      <c r="O68" s="26"/>
      <c r="P68" s="26"/>
      <c r="Q68" s="26"/>
    </row>
    <row r="69" spans="1:17" s="1" customFormat="1" ht="11.25">
      <c r="A69" s="26"/>
      <c r="B69" s="26"/>
      <c r="C69" s="26"/>
      <c r="D69" s="26"/>
      <c r="E69" s="26"/>
      <c r="F69" s="26"/>
      <c r="G69" s="26"/>
      <c r="H69" s="26"/>
      <c r="I69" s="26"/>
      <c r="J69" s="26"/>
      <c r="K69" s="26"/>
      <c r="L69" s="26"/>
      <c r="M69" s="26"/>
      <c r="N69" s="26"/>
      <c r="O69" s="26"/>
      <c r="P69" s="26"/>
      <c r="Q69" s="26"/>
    </row>
    <row r="70" spans="1:17" s="1" customFormat="1" ht="11.25">
      <c r="A70" s="26"/>
      <c r="B70" s="26"/>
      <c r="C70" s="26"/>
      <c r="D70" s="26"/>
      <c r="E70" s="26"/>
      <c r="F70" s="26"/>
      <c r="G70" s="26"/>
      <c r="H70" s="26"/>
      <c r="I70" s="26"/>
      <c r="J70" s="26"/>
      <c r="K70" s="26"/>
      <c r="L70" s="26"/>
      <c r="M70" s="26"/>
      <c r="N70" s="26"/>
      <c r="O70" s="26"/>
      <c r="P70" s="26"/>
      <c r="Q70" s="26"/>
    </row>
  </sheetData>
  <sheetProtection/>
  <mergeCells count="139">
    <mergeCell ref="L35:L36"/>
    <mergeCell ref="G33:G34"/>
    <mergeCell ref="L33:L34"/>
    <mergeCell ref="P33:P34"/>
    <mergeCell ref="N33:N34"/>
    <mergeCell ref="K33:K34"/>
    <mergeCell ref="I33:I34"/>
    <mergeCell ref="J33:J34"/>
    <mergeCell ref="K35:K36"/>
    <mergeCell ref="Q57:Q58"/>
    <mergeCell ref="P46:P47"/>
    <mergeCell ref="Q46:Q47"/>
    <mergeCell ref="K46:K47"/>
    <mergeCell ref="L13:L14"/>
    <mergeCell ref="L31:L32"/>
    <mergeCell ref="N31:N32"/>
    <mergeCell ref="M35:M36"/>
    <mergeCell ref="Q33:Q34"/>
    <mergeCell ref="P31:P32"/>
    <mergeCell ref="P57:P58"/>
    <mergeCell ref="P35:P36"/>
    <mergeCell ref="K30:Q30"/>
    <mergeCell ref="Q31:Q32"/>
    <mergeCell ref="O33:O34"/>
    <mergeCell ref="Q37:Q38"/>
    <mergeCell ref="Q42:Q43"/>
    <mergeCell ref="N46:N47"/>
    <mergeCell ref="O35:O36"/>
    <mergeCell ref="M46:M47"/>
    <mergeCell ref="A44:Q44"/>
    <mergeCell ref="B45:B47"/>
    <mergeCell ref="D45:J45"/>
    <mergeCell ref="H39:H40"/>
    <mergeCell ref="K40:N40"/>
    <mergeCell ref="Q13:Q14"/>
    <mergeCell ref="Q39:Q40"/>
    <mergeCell ref="P39:P40"/>
    <mergeCell ref="P13:P14"/>
    <mergeCell ref="Q27:Q28"/>
    <mergeCell ref="P42:P43"/>
    <mergeCell ref="O37:O38"/>
    <mergeCell ref="N37:N38"/>
    <mergeCell ref="J39:J40"/>
    <mergeCell ref="K37:K38"/>
    <mergeCell ref="O46:O47"/>
    <mergeCell ref="K43:N43"/>
    <mergeCell ref="O42:O43"/>
    <mergeCell ref="P37:P38"/>
    <mergeCell ref="K45:Q45"/>
    <mergeCell ref="A57:C58"/>
    <mergeCell ref="G46:G47"/>
    <mergeCell ref="F46:F47"/>
    <mergeCell ref="A45:A47"/>
    <mergeCell ref="I57:I58"/>
    <mergeCell ref="J57:J58"/>
    <mergeCell ref="D58:G58"/>
    <mergeCell ref="J46:J47"/>
    <mergeCell ref="I46:I47"/>
    <mergeCell ref="O39:O40"/>
    <mergeCell ref="J31:J32"/>
    <mergeCell ref="L37:L38"/>
    <mergeCell ref="O57:O58"/>
    <mergeCell ref="H57:H58"/>
    <mergeCell ref="H46:H47"/>
    <mergeCell ref="N35:N36"/>
    <mergeCell ref="K58:N58"/>
    <mergeCell ref="L46:L47"/>
    <mergeCell ref="M37:M38"/>
    <mergeCell ref="A42:C43"/>
    <mergeCell ref="D40:G40"/>
    <mergeCell ref="A30:A32"/>
    <mergeCell ref="B30:B32"/>
    <mergeCell ref="J37:J38"/>
    <mergeCell ref="I37:I38"/>
    <mergeCell ref="I39:I40"/>
    <mergeCell ref="G37:G38"/>
    <mergeCell ref="C30:C31"/>
    <mergeCell ref="J35:J36"/>
    <mergeCell ref="D35:D36"/>
    <mergeCell ref="D43:G43"/>
    <mergeCell ref="G35:G36"/>
    <mergeCell ref="D37:D38"/>
    <mergeCell ref="J42:J43"/>
    <mergeCell ref="H42:H43"/>
    <mergeCell ref="I42:I43"/>
    <mergeCell ref="H35:H36"/>
    <mergeCell ref="I35:I36"/>
    <mergeCell ref="F33:F34"/>
    <mergeCell ref="D33:D34"/>
    <mergeCell ref="E33:E34"/>
    <mergeCell ref="M33:M34"/>
    <mergeCell ref="I13:I14"/>
    <mergeCell ref="H13:H14"/>
    <mergeCell ref="K28:N28"/>
    <mergeCell ref="F31:F32"/>
    <mergeCell ref="D31:D32"/>
    <mergeCell ref="H33:H34"/>
    <mergeCell ref="A62:Q62"/>
    <mergeCell ref="C45:C46"/>
    <mergeCell ref="A39:C40"/>
    <mergeCell ref="F35:F36"/>
    <mergeCell ref="A61:Q61"/>
    <mergeCell ref="F37:F38"/>
    <mergeCell ref="H37:H38"/>
    <mergeCell ref="E46:E47"/>
    <mergeCell ref="E37:E38"/>
    <mergeCell ref="E35:E36"/>
    <mergeCell ref="A4:Q4"/>
    <mergeCell ref="G13:G14"/>
    <mergeCell ref="F13:F14"/>
    <mergeCell ref="D12:J12"/>
    <mergeCell ref="Q35:Q36"/>
    <mergeCell ref="K31:K32"/>
    <mergeCell ref="J27:J28"/>
    <mergeCell ref="D30:J30"/>
    <mergeCell ref="D28:G28"/>
    <mergeCell ref="N13:N14"/>
    <mergeCell ref="A12:A14"/>
    <mergeCell ref="J13:J14"/>
    <mergeCell ref="O13:O14"/>
    <mergeCell ref="O27:O28"/>
    <mergeCell ref="P27:P28"/>
    <mergeCell ref="M13:M14"/>
    <mergeCell ref="G31:G32"/>
    <mergeCell ref="C12:C13"/>
    <mergeCell ref="E13:E14"/>
    <mergeCell ref="H27:H28"/>
    <mergeCell ref="K12:Q12"/>
    <mergeCell ref="D13:D14"/>
    <mergeCell ref="M31:M32"/>
    <mergeCell ref="H31:H32"/>
    <mergeCell ref="D46:D47"/>
    <mergeCell ref="B12:B14"/>
    <mergeCell ref="O31:O32"/>
    <mergeCell ref="A27:C28"/>
    <mergeCell ref="I27:I28"/>
    <mergeCell ref="E31:E32"/>
    <mergeCell ref="K13:K14"/>
    <mergeCell ref="I31:I32"/>
  </mergeCells>
  <printOptions/>
  <pageMargins left="0.4724409448818898" right="0.1968503937007874" top="0.31496062992125984" bottom="0.6692913385826772"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R65"/>
  <sheetViews>
    <sheetView zoomScale="98" zoomScaleNormal="98" zoomScalePageLayoutView="0" workbookViewId="0" topLeftCell="A3">
      <selection activeCell="R3" sqref="R1:X16384"/>
    </sheetView>
  </sheetViews>
  <sheetFormatPr defaultColWidth="9.140625" defaultRowHeight="12.75"/>
  <cols>
    <col min="1" max="1" width="3.421875" style="26" customWidth="1"/>
    <col min="2" max="2" width="41.140625" style="26" customWidth="1"/>
    <col min="3" max="3" width="8.7109375" style="26" customWidth="1"/>
    <col min="4" max="7" width="2.7109375" style="26" customWidth="1"/>
    <col min="8" max="9" width="3.421875" style="26" customWidth="1"/>
    <col min="10" max="10" width="5.57421875" style="26" customWidth="1"/>
    <col min="11" max="11" width="2.8515625" style="26" customWidth="1"/>
    <col min="12" max="13" width="2.421875" style="26" customWidth="1"/>
    <col min="14" max="14" width="2.7109375" style="26" customWidth="1"/>
    <col min="15" max="15" width="3.421875" style="26" customWidth="1"/>
    <col min="16" max="16" width="3.7109375" style="26" customWidth="1"/>
    <col min="17" max="17" width="5.421875" style="26" customWidth="1"/>
    <col min="18" max="18" width="5.421875" style="1" customWidth="1"/>
    <col min="19" max="19" width="3.7109375" style="26" customWidth="1"/>
    <col min="20" max="20" width="7.8515625" style="0" customWidth="1"/>
    <col min="21" max="21" width="3.57421875" style="1" customWidth="1"/>
    <col min="22" max="22" width="5.7109375" style="151" customWidth="1"/>
    <col min="23" max="23" width="23.421875" style="1" customWidth="1"/>
  </cols>
  <sheetData>
    <row r="1" spans="1:23" ht="12.75">
      <c r="A1" s="264" t="s">
        <v>39</v>
      </c>
      <c r="B1" s="264"/>
      <c r="C1" s="22"/>
      <c r="D1" s="264"/>
      <c r="E1" s="22"/>
      <c r="F1" s="22"/>
      <c r="G1" s="265"/>
      <c r="H1" s="265"/>
      <c r="I1" s="264"/>
      <c r="J1" s="264"/>
      <c r="K1" s="264"/>
      <c r="L1" s="264"/>
      <c r="M1" s="264"/>
      <c r="N1" s="264"/>
      <c r="O1" s="264"/>
      <c r="P1" s="264"/>
      <c r="Q1" s="264"/>
      <c r="R1" s="16"/>
      <c r="S1" s="264"/>
      <c r="T1" s="16"/>
      <c r="W1"/>
    </row>
    <row r="2" spans="1:23" ht="12.75">
      <c r="A2" s="266" t="s">
        <v>249</v>
      </c>
      <c r="B2" s="264"/>
      <c r="C2" s="267"/>
      <c r="D2" s="267"/>
      <c r="E2" s="267"/>
      <c r="F2" s="267"/>
      <c r="G2" s="267"/>
      <c r="H2" s="267"/>
      <c r="I2" s="267"/>
      <c r="J2" s="22"/>
      <c r="K2" s="268"/>
      <c r="L2" s="268"/>
      <c r="M2" s="268"/>
      <c r="N2" s="268"/>
      <c r="O2" s="268"/>
      <c r="P2" s="267"/>
      <c r="Q2" s="267"/>
      <c r="R2" s="19"/>
      <c r="S2" s="267"/>
      <c r="W2"/>
    </row>
    <row r="3" spans="1:23" ht="13.5" customHeight="1">
      <c r="A3" s="264"/>
      <c r="B3" s="264"/>
      <c r="C3" s="269"/>
      <c r="D3" s="264"/>
      <c r="E3" s="264"/>
      <c r="F3" s="264"/>
      <c r="G3" s="264"/>
      <c r="H3" s="264"/>
      <c r="I3" s="264"/>
      <c r="J3" s="264"/>
      <c r="K3" s="264"/>
      <c r="L3" s="264"/>
      <c r="M3" s="264"/>
      <c r="N3" s="264"/>
      <c r="O3" s="264"/>
      <c r="P3" s="264"/>
      <c r="Q3" s="264"/>
      <c r="R3" s="16"/>
      <c r="S3" s="264"/>
      <c r="T3" s="16"/>
      <c r="U3" s="152"/>
      <c r="W3"/>
    </row>
    <row r="4" spans="1:23" ht="15" customHeight="1">
      <c r="A4" s="473" t="s">
        <v>38</v>
      </c>
      <c r="B4" s="473"/>
      <c r="C4" s="473"/>
      <c r="D4" s="473"/>
      <c r="E4" s="473"/>
      <c r="F4" s="473"/>
      <c r="G4" s="473"/>
      <c r="H4" s="473"/>
      <c r="I4" s="473"/>
      <c r="J4" s="473"/>
      <c r="K4" s="473"/>
      <c r="L4" s="473"/>
      <c r="M4" s="473"/>
      <c r="N4" s="473"/>
      <c r="O4" s="473"/>
      <c r="P4" s="473"/>
      <c r="Q4" s="473"/>
      <c r="R4" s="196"/>
      <c r="S4" s="324"/>
      <c r="T4" s="102"/>
      <c r="U4" s="153"/>
      <c r="W4"/>
    </row>
    <row r="5" spans="1:23" ht="12.75" customHeight="1">
      <c r="A5" s="22"/>
      <c r="B5" s="270"/>
      <c r="C5" s="269"/>
      <c r="D5" s="22"/>
      <c r="E5" s="22"/>
      <c r="F5" s="22"/>
      <c r="G5" s="22"/>
      <c r="H5" s="22"/>
      <c r="I5" s="22"/>
      <c r="J5" s="22"/>
      <c r="K5" s="22"/>
      <c r="L5" s="22"/>
      <c r="M5" s="22"/>
      <c r="N5" s="22"/>
      <c r="O5" s="22"/>
      <c r="P5" s="22"/>
      <c r="Q5" s="22"/>
      <c r="R5"/>
      <c r="S5" s="22"/>
      <c r="U5" s="152"/>
      <c r="W5"/>
    </row>
    <row r="6" spans="1:41" s="31" customFormat="1" ht="12.75">
      <c r="A6" s="271" t="s">
        <v>184</v>
      </c>
      <c r="B6" s="271"/>
      <c r="C6" s="271"/>
      <c r="D6" s="271"/>
      <c r="E6" s="271"/>
      <c r="F6" s="271"/>
      <c r="G6" s="271"/>
      <c r="H6" s="271"/>
      <c r="I6" s="271"/>
      <c r="J6" s="272"/>
      <c r="K6" s="272"/>
      <c r="L6" s="272"/>
      <c r="M6" s="272"/>
      <c r="N6" s="272"/>
      <c r="O6" s="272"/>
      <c r="P6" s="272"/>
      <c r="Q6" s="272"/>
      <c r="R6" s="94"/>
      <c r="S6" s="272"/>
      <c r="T6" s="94"/>
      <c r="U6" s="75"/>
      <c r="V6" s="75"/>
      <c r="W6" s="75"/>
      <c r="X6" s="75"/>
      <c r="Y6" s="75"/>
      <c r="Z6" s="75"/>
      <c r="AA6" s="75"/>
      <c r="AB6" s="75"/>
      <c r="AC6" s="75"/>
      <c r="AD6" s="75"/>
      <c r="AE6" s="75"/>
      <c r="AF6" s="75"/>
      <c r="AG6" s="75"/>
      <c r="AH6" s="75"/>
      <c r="AI6" s="75"/>
      <c r="AJ6" s="75"/>
      <c r="AK6" s="75"/>
      <c r="AL6" s="75"/>
      <c r="AM6" s="75"/>
      <c r="AN6" s="75"/>
      <c r="AO6" s="75"/>
    </row>
    <row r="7" spans="1:41" s="31" customFormat="1" ht="12.75">
      <c r="A7" s="271" t="s">
        <v>350</v>
      </c>
      <c r="B7" s="271"/>
      <c r="C7" s="271"/>
      <c r="D7" s="271"/>
      <c r="E7" s="271"/>
      <c r="F7" s="271"/>
      <c r="G7" s="271"/>
      <c r="H7" s="271"/>
      <c r="I7" s="271"/>
      <c r="J7" s="271"/>
      <c r="K7" s="271"/>
      <c r="L7" s="271"/>
      <c r="M7" s="271"/>
      <c r="N7" s="271"/>
      <c r="O7" s="271"/>
      <c r="P7" s="271"/>
      <c r="Q7" s="271"/>
      <c r="R7" s="77"/>
      <c r="S7" s="271"/>
      <c r="T7" s="77"/>
      <c r="U7" s="77"/>
      <c r="V7" s="77"/>
      <c r="W7" s="77"/>
      <c r="X7" s="77"/>
      <c r="Y7" s="77"/>
      <c r="Z7" s="77"/>
      <c r="AA7" s="77"/>
      <c r="AB7" s="77"/>
      <c r="AC7" s="17"/>
      <c r="AD7" s="17"/>
      <c r="AE7" s="17"/>
      <c r="AF7" s="17"/>
      <c r="AG7" s="17"/>
      <c r="AH7" s="17"/>
      <c r="AI7" s="17"/>
      <c r="AJ7" s="17"/>
      <c r="AK7" s="17"/>
      <c r="AL7" s="17"/>
      <c r="AM7" s="17"/>
      <c r="AN7" s="17"/>
      <c r="AO7" s="17"/>
    </row>
    <row r="8" spans="1:44" s="31" customFormat="1" ht="12.75">
      <c r="A8" s="273" t="s">
        <v>80</v>
      </c>
      <c r="B8" s="273"/>
      <c r="C8" s="273"/>
      <c r="D8" s="273"/>
      <c r="E8" s="273"/>
      <c r="F8" s="273"/>
      <c r="G8" s="273"/>
      <c r="H8" s="273"/>
      <c r="I8" s="273"/>
      <c r="J8" s="273"/>
      <c r="K8" s="273"/>
      <c r="L8" s="273"/>
      <c r="M8" s="273"/>
      <c r="N8" s="273"/>
      <c r="O8" s="273"/>
      <c r="P8" s="273"/>
      <c r="Q8" s="273"/>
      <c r="R8" s="17"/>
      <c r="S8" s="273"/>
      <c r="T8" s="17"/>
      <c r="U8" s="17"/>
      <c r="V8" s="17"/>
      <c r="W8" s="17"/>
      <c r="X8" s="17"/>
      <c r="Y8" s="17"/>
      <c r="Z8" s="17"/>
      <c r="AA8" s="17"/>
      <c r="AB8" s="17"/>
      <c r="AC8" s="17"/>
      <c r="AD8" s="17"/>
      <c r="AE8" s="17"/>
      <c r="AF8" s="17"/>
      <c r="AG8" s="17"/>
      <c r="AH8" s="17"/>
      <c r="AI8" s="17"/>
      <c r="AJ8" s="17"/>
      <c r="AK8" s="17"/>
      <c r="AL8" s="17"/>
      <c r="AM8" s="17"/>
      <c r="AN8" s="17"/>
      <c r="AO8" s="17"/>
      <c r="AP8" s="17"/>
      <c r="AQ8" s="17"/>
      <c r="AR8" s="17"/>
    </row>
    <row r="9" spans="1:41" s="31" customFormat="1" ht="12.75">
      <c r="A9" s="273" t="s">
        <v>28</v>
      </c>
      <c r="B9" s="273"/>
      <c r="C9" s="273"/>
      <c r="D9" s="273"/>
      <c r="E9" s="273"/>
      <c r="F9" s="273"/>
      <c r="G9" s="273"/>
      <c r="H9" s="273"/>
      <c r="I9" s="273"/>
      <c r="J9" s="273"/>
      <c r="K9" s="273"/>
      <c r="L9" s="273"/>
      <c r="M9" s="273"/>
      <c r="N9" s="273"/>
      <c r="O9" s="273"/>
      <c r="P9" s="273"/>
      <c r="Q9" s="273"/>
      <c r="R9" s="17"/>
      <c r="S9" s="273"/>
      <c r="T9" s="17"/>
      <c r="U9" s="17"/>
      <c r="V9" s="17"/>
      <c r="W9" s="17"/>
      <c r="X9" s="17"/>
      <c r="Y9" s="17"/>
      <c r="Z9" s="17"/>
      <c r="AA9" s="17"/>
      <c r="AB9" s="17"/>
      <c r="AC9" s="17"/>
      <c r="AD9" s="17"/>
      <c r="AE9" s="17"/>
      <c r="AF9" s="17"/>
      <c r="AG9" s="17"/>
      <c r="AH9" s="17"/>
      <c r="AI9" s="17"/>
      <c r="AJ9" s="17"/>
      <c r="AK9" s="17"/>
      <c r="AL9" s="17"/>
      <c r="AM9" s="17"/>
      <c r="AN9" s="17"/>
      <c r="AO9" s="17"/>
    </row>
    <row r="10" spans="1:39" s="31" customFormat="1" ht="12.75">
      <c r="A10" s="274" t="s">
        <v>396</v>
      </c>
      <c r="B10" s="274"/>
      <c r="C10" s="274"/>
      <c r="D10" s="274"/>
      <c r="E10" s="274"/>
      <c r="F10" s="274"/>
      <c r="G10" s="274"/>
      <c r="H10" s="274"/>
      <c r="I10" s="274"/>
      <c r="J10" s="274"/>
      <c r="K10" s="274"/>
      <c r="L10" s="274"/>
      <c r="M10" s="274"/>
      <c r="N10" s="274"/>
      <c r="O10" s="274"/>
      <c r="P10" s="274"/>
      <c r="Q10" s="274"/>
      <c r="R10" s="69"/>
      <c r="S10" s="274"/>
      <c r="V10" s="103"/>
      <c r="W10" s="190"/>
      <c r="X10" s="17"/>
      <c r="Y10" s="17"/>
      <c r="Z10" s="17"/>
      <c r="AA10" s="17"/>
      <c r="AB10" s="17"/>
      <c r="AC10" s="17"/>
      <c r="AD10" s="17"/>
      <c r="AE10" s="17"/>
      <c r="AF10" s="17"/>
      <c r="AG10" s="17"/>
      <c r="AH10" s="17"/>
      <c r="AI10" s="17"/>
      <c r="AJ10" s="17"/>
      <c r="AK10" s="17"/>
      <c r="AL10" s="17"/>
      <c r="AM10" s="17"/>
    </row>
    <row r="11" spans="1:19" ht="26.25" customHeight="1" thickBot="1">
      <c r="A11" s="275" t="s">
        <v>17</v>
      </c>
      <c r="B11" s="276"/>
      <c r="C11" s="276"/>
      <c r="D11" s="276"/>
      <c r="E11" s="276"/>
      <c r="F11" s="276"/>
      <c r="G11" s="276"/>
      <c r="H11" s="276"/>
      <c r="I11" s="276"/>
      <c r="J11" s="276"/>
      <c r="K11" s="276"/>
      <c r="L11" s="276"/>
      <c r="M11" s="276"/>
      <c r="N11" s="276"/>
      <c r="O11" s="276"/>
      <c r="P11" s="276"/>
      <c r="Q11" s="276"/>
      <c r="R11" s="203"/>
      <c r="S11" s="336"/>
    </row>
    <row r="12" spans="1:23" ht="12.75" customHeight="1">
      <c r="A12" s="450" t="s">
        <v>18</v>
      </c>
      <c r="B12" s="450" t="s">
        <v>50</v>
      </c>
      <c r="C12" s="450" t="s">
        <v>40</v>
      </c>
      <c r="D12" s="484" t="s">
        <v>152</v>
      </c>
      <c r="E12" s="485"/>
      <c r="F12" s="485"/>
      <c r="G12" s="485"/>
      <c r="H12" s="485"/>
      <c r="I12" s="485"/>
      <c r="J12" s="486"/>
      <c r="K12" s="484" t="s">
        <v>153</v>
      </c>
      <c r="L12" s="485"/>
      <c r="M12" s="485"/>
      <c r="N12" s="485"/>
      <c r="O12" s="485"/>
      <c r="P12" s="485"/>
      <c r="Q12" s="486"/>
      <c r="R12" s="150"/>
      <c r="S12" s="337"/>
      <c r="T12" s="150"/>
      <c r="U12" s="152"/>
      <c r="V12" s="152"/>
      <c r="W12"/>
    </row>
    <row r="13" spans="1:23" ht="12.75" customHeight="1">
      <c r="A13" s="451"/>
      <c r="B13" s="451"/>
      <c r="C13" s="451"/>
      <c r="D13" s="460" t="s">
        <v>8</v>
      </c>
      <c r="E13" s="465" t="s">
        <v>9</v>
      </c>
      <c r="F13" s="465" t="s">
        <v>10</v>
      </c>
      <c r="G13" s="465" t="s">
        <v>11</v>
      </c>
      <c r="H13" s="459" t="s">
        <v>47</v>
      </c>
      <c r="I13" s="459" t="s">
        <v>48</v>
      </c>
      <c r="J13" s="519" t="s">
        <v>25</v>
      </c>
      <c r="K13" s="460" t="s">
        <v>8</v>
      </c>
      <c r="L13" s="465" t="s">
        <v>9</v>
      </c>
      <c r="M13" s="465" t="s">
        <v>10</v>
      </c>
      <c r="N13" s="465" t="s">
        <v>11</v>
      </c>
      <c r="O13" s="459" t="s">
        <v>47</v>
      </c>
      <c r="P13" s="459" t="s">
        <v>48</v>
      </c>
      <c r="Q13" s="519" t="s">
        <v>25</v>
      </c>
      <c r="R13" s="200"/>
      <c r="S13" s="200"/>
      <c r="V13" s="1"/>
      <c r="W13"/>
    </row>
    <row r="14" spans="1:23" ht="12.75" customHeight="1" thickBot="1">
      <c r="A14" s="451"/>
      <c r="B14" s="482"/>
      <c r="C14" s="438" t="s">
        <v>248</v>
      </c>
      <c r="D14" s="461"/>
      <c r="E14" s="458"/>
      <c r="F14" s="458"/>
      <c r="G14" s="458"/>
      <c r="H14" s="458"/>
      <c r="I14" s="458"/>
      <c r="J14" s="520"/>
      <c r="K14" s="461"/>
      <c r="L14" s="458"/>
      <c r="M14" s="458"/>
      <c r="N14" s="458"/>
      <c r="O14" s="458"/>
      <c r="P14" s="458"/>
      <c r="Q14" s="520"/>
      <c r="R14" s="200"/>
      <c r="S14" s="200"/>
      <c r="V14" s="1"/>
      <c r="W14"/>
    </row>
    <row r="15" spans="1:23" s="26" customFormat="1" ht="11.25">
      <c r="A15" s="302">
        <v>1</v>
      </c>
      <c r="B15" s="218" t="s">
        <v>233</v>
      </c>
      <c r="C15" s="219" t="s">
        <v>436</v>
      </c>
      <c r="D15" s="53">
        <v>2</v>
      </c>
      <c r="E15" s="54"/>
      <c r="F15" s="54">
        <v>2</v>
      </c>
      <c r="G15" s="54"/>
      <c r="H15" s="56">
        <f>(J15*25)-3-(D15+E15+F15+G15)*14</f>
        <v>66</v>
      </c>
      <c r="I15" s="54" t="s">
        <v>12</v>
      </c>
      <c r="J15" s="55">
        <v>5</v>
      </c>
      <c r="K15" s="34"/>
      <c r="L15" s="35"/>
      <c r="M15" s="35"/>
      <c r="N15" s="35"/>
      <c r="O15" s="28"/>
      <c r="P15" s="35"/>
      <c r="Q15" s="36"/>
      <c r="U15" s="328"/>
      <c r="V15" s="1"/>
      <c r="W15" s="85"/>
    </row>
    <row r="16" spans="1:23" s="22" customFormat="1" ht="13.5" customHeight="1">
      <c r="A16" s="21">
        <v>2</v>
      </c>
      <c r="B16" s="221" t="s">
        <v>236</v>
      </c>
      <c r="C16" s="219" t="s">
        <v>393</v>
      </c>
      <c r="D16" s="142">
        <v>2</v>
      </c>
      <c r="E16" s="120"/>
      <c r="F16" s="120">
        <v>2</v>
      </c>
      <c r="G16" s="120"/>
      <c r="H16" s="125">
        <f>(J16*25)-3-(D16+E16+F16+G16)*14</f>
        <v>66</v>
      </c>
      <c r="I16" s="120" t="s">
        <v>8</v>
      </c>
      <c r="J16" s="118">
        <v>5</v>
      </c>
      <c r="K16" s="119"/>
      <c r="L16" s="117"/>
      <c r="M16" s="117"/>
      <c r="N16" s="117"/>
      <c r="O16" s="117"/>
      <c r="P16" s="132"/>
      <c r="Q16" s="118"/>
      <c r="R16" s="151"/>
      <c r="S16" s="157"/>
      <c r="T16" s="158"/>
      <c r="U16" s="1"/>
      <c r="V16" s="26"/>
      <c r="W16" s="192"/>
    </row>
    <row r="17" spans="1:23" s="22" customFormat="1" ht="12.75">
      <c r="A17" s="21">
        <v>3</v>
      </c>
      <c r="B17" s="220" t="s">
        <v>237</v>
      </c>
      <c r="C17" s="219" t="s">
        <v>230</v>
      </c>
      <c r="D17" s="133">
        <v>2</v>
      </c>
      <c r="E17" s="134">
        <v>1</v>
      </c>
      <c r="F17" s="116">
        <v>1</v>
      </c>
      <c r="G17" s="134"/>
      <c r="H17" s="125">
        <f>(J17*25)-3-(D17+E17+F17+G17)*14</f>
        <v>66</v>
      </c>
      <c r="I17" s="135" t="s">
        <v>12</v>
      </c>
      <c r="J17" s="118">
        <v>5</v>
      </c>
      <c r="K17" s="136"/>
      <c r="L17" s="125"/>
      <c r="M17" s="125"/>
      <c r="N17" s="125"/>
      <c r="O17" s="125"/>
      <c r="P17" s="120"/>
      <c r="Q17" s="118"/>
      <c r="R17" s="151"/>
      <c r="S17" s="157"/>
      <c r="T17" s="158"/>
      <c r="U17" s="26"/>
      <c r="V17" s="1"/>
      <c r="W17" s="192"/>
    </row>
    <row r="18" spans="1:23" s="1" customFormat="1" ht="12.75" customHeight="1">
      <c r="A18" s="302">
        <v>4</v>
      </c>
      <c r="B18" s="216" t="s">
        <v>247</v>
      </c>
      <c r="C18" s="217" t="s">
        <v>231</v>
      </c>
      <c r="D18" s="133">
        <v>2</v>
      </c>
      <c r="E18" s="134"/>
      <c r="F18" s="116">
        <v>1</v>
      </c>
      <c r="G18" s="134"/>
      <c r="H18" s="125">
        <f>(J18*25)-3-(D18+E18+F18+G18)*14</f>
        <v>55</v>
      </c>
      <c r="I18" s="135" t="s">
        <v>12</v>
      </c>
      <c r="J18" s="118">
        <v>4</v>
      </c>
      <c r="K18" s="133"/>
      <c r="L18" s="134"/>
      <c r="M18" s="116"/>
      <c r="N18" s="134"/>
      <c r="O18" s="125"/>
      <c r="P18" s="135"/>
      <c r="Q18" s="118"/>
      <c r="R18" s="26"/>
      <c r="S18" s="26"/>
      <c r="T18" s="26"/>
      <c r="U18" s="328"/>
      <c r="W18" s="85"/>
    </row>
    <row r="19" spans="1:23" s="22" customFormat="1" ht="12.75">
      <c r="A19" s="21">
        <v>5</v>
      </c>
      <c r="B19" s="220" t="s">
        <v>79</v>
      </c>
      <c r="C19" s="219" t="s">
        <v>437</v>
      </c>
      <c r="D19" s="133"/>
      <c r="E19" s="134">
        <v>2</v>
      </c>
      <c r="F19" s="116"/>
      <c r="G19" s="134"/>
      <c r="H19" s="125">
        <f>(J19*25)-3-(D19+E19+F19+G19)*14</f>
        <v>19</v>
      </c>
      <c r="I19" s="135" t="s">
        <v>8</v>
      </c>
      <c r="J19" s="118">
        <v>2</v>
      </c>
      <c r="K19" s="133"/>
      <c r="L19" s="134"/>
      <c r="M19" s="116"/>
      <c r="N19" s="134"/>
      <c r="O19" s="125"/>
      <c r="P19" s="135"/>
      <c r="Q19" s="118"/>
      <c r="R19" s="151"/>
      <c r="S19" s="157"/>
      <c r="T19" s="158"/>
      <c r="U19" s="1"/>
      <c r="V19" s="1"/>
      <c r="W19" s="188"/>
    </row>
    <row r="20" spans="1:23" s="1" customFormat="1" ht="12.75" customHeight="1">
      <c r="A20" s="302">
        <v>6</v>
      </c>
      <c r="B20" s="216" t="s">
        <v>242</v>
      </c>
      <c r="C20" s="217" t="s">
        <v>438</v>
      </c>
      <c r="D20" s="133"/>
      <c r="E20" s="134"/>
      <c r="F20" s="116"/>
      <c r="G20" s="134"/>
      <c r="H20" s="125"/>
      <c r="I20" s="135"/>
      <c r="J20" s="118"/>
      <c r="K20" s="133">
        <v>2</v>
      </c>
      <c r="L20" s="134"/>
      <c r="M20" s="116">
        <v>1</v>
      </c>
      <c r="N20" s="134"/>
      <c r="O20" s="125">
        <f>(Q20*25)-3-(K20+L20+M20+N20)*14</f>
        <v>30</v>
      </c>
      <c r="P20" s="135" t="s">
        <v>8</v>
      </c>
      <c r="Q20" s="118">
        <v>3</v>
      </c>
      <c r="R20" s="26"/>
      <c r="S20" s="26"/>
      <c r="T20" s="26"/>
      <c r="U20" s="328"/>
      <c r="W20" s="85"/>
    </row>
    <row r="21" spans="1:23" ht="13.5" customHeight="1">
      <c r="A21" s="21">
        <v>7</v>
      </c>
      <c r="B21" s="220" t="s">
        <v>292</v>
      </c>
      <c r="C21" s="219" t="s">
        <v>439</v>
      </c>
      <c r="D21" s="133"/>
      <c r="E21" s="134"/>
      <c r="F21" s="116"/>
      <c r="G21" s="134"/>
      <c r="H21" s="125"/>
      <c r="I21" s="135"/>
      <c r="J21" s="118"/>
      <c r="K21" s="133">
        <v>2</v>
      </c>
      <c r="L21" s="134"/>
      <c r="M21" s="116">
        <v>2</v>
      </c>
      <c r="N21" s="134"/>
      <c r="O21" s="125">
        <f>(Q21*25)-3-(K21+L21+M21+N21)*14</f>
        <v>41</v>
      </c>
      <c r="P21" s="135" t="s">
        <v>12</v>
      </c>
      <c r="Q21" s="118">
        <v>4</v>
      </c>
      <c r="R21" s="151"/>
      <c r="S21" s="157"/>
      <c r="T21" s="158"/>
      <c r="U21" s="167"/>
      <c r="W21" s="192"/>
    </row>
    <row r="22" spans="1:23" s="22" customFormat="1" ht="13.5" customHeight="1">
      <c r="A22" s="21">
        <v>8</v>
      </c>
      <c r="B22" s="279" t="s">
        <v>243</v>
      </c>
      <c r="C22" s="306" t="s">
        <v>440</v>
      </c>
      <c r="D22" s="133"/>
      <c r="E22" s="134"/>
      <c r="F22" s="116"/>
      <c r="G22" s="134"/>
      <c r="H22" s="125"/>
      <c r="I22" s="135"/>
      <c r="J22" s="118"/>
      <c r="K22" s="133">
        <v>2</v>
      </c>
      <c r="L22" s="134">
        <v>1</v>
      </c>
      <c r="M22" s="116"/>
      <c r="N22" s="134"/>
      <c r="O22" s="125">
        <f>(Q22*25)-3-(K22+L22+M22+N22)*14</f>
        <v>30</v>
      </c>
      <c r="P22" s="135" t="s">
        <v>8</v>
      </c>
      <c r="Q22" s="118">
        <v>3</v>
      </c>
      <c r="R22" s="151"/>
      <c r="S22" s="157"/>
      <c r="T22" s="158"/>
      <c r="U22" s="26"/>
      <c r="V22" s="26"/>
      <c r="W22" s="192"/>
    </row>
    <row r="23" spans="1:23" s="22" customFormat="1" ht="13.5" customHeight="1">
      <c r="A23" s="21">
        <v>9</v>
      </c>
      <c r="B23" s="220" t="s">
        <v>293</v>
      </c>
      <c r="C23" s="306" t="s">
        <v>240</v>
      </c>
      <c r="D23" s="133"/>
      <c r="E23" s="134"/>
      <c r="F23" s="116"/>
      <c r="G23" s="134"/>
      <c r="H23" s="125"/>
      <c r="I23" s="135"/>
      <c r="J23" s="118"/>
      <c r="K23" s="133">
        <v>2</v>
      </c>
      <c r="L23" s="134">
        <v>1</v>
      </c>
      <c r="M23" s="116">
        <v>1</v>
      </c>
      <c r="N23" s="134"/>
      <c r="O23" s="125">
        <f>(Q23*25)-3-(K23+L23+M23+N23)*14</f>
        <v>41</v>
      </c>
      <c r="P23" s="135" t="s">
        <v>12</v>
      </c>
      <c r="Q23" s="118">
        <v>4</v>
      </c>
      <c r="R23" s="151"/>
      <c r="S23" s="157"/>
      <c r="T23" s="158"/>
      <c r="U23" s="1"/>
      <c r="V23" s="151"/>
      <c r="W23" s="192"/>
    </row>
    <row r="24" spans="1:23" s="22" customFormat="1" ht="13.5" customHeight="1">
      <c r="A24" s="302">
        <v>10</v>
      </c>
      <c r="B24" s="221" t="s">
        <v>392</v>
      </c>
      <c r="C24" s="215" t="s">
        <v>299</v>
      </c>
      <c r="D24" s="133"/>
      <c r="E24" s="134"/>
      <c r="F24" s="116"/>
      <c r="G24" s="134"/>
      <c r="H24" s="125"/>
      <c r="I24" s="135"/>
      <c r="J24" s="118"/>
      <c r="K24" s="133">
        <v>2</v>
      </c>
      <c r="L24" s="134"/>
      <c r="M24" s="116">
        <v>2</v>
      </c>
      <c r="N24" s="134"/>
      <c r="O24" s="125">
        <f>(Q24*25)-3-(K24+L24+M24+N24)*14</f>
        <v>41</v>
      </c>
      <c r="P24" s="135" t="s">
        <v>12</v>
      </c>
      <c r="Q24" s="118">
        <v>4</v>
      </c>
      <c r="R24" s="151"/>
      <c r="S24" s="157"/>
      <c r="T24" s="158"/>
      <c r="U24" s="1"/>
      <c r="V24" s="1"/>
      <c r="W24" s="192"/>
    </row>
    <row r="25" spans="1:23" s="22" customFormat="1" ht="13.5" customHeight="1">
      <c r="A25" s="302">
        <v>11</v>
      </c>
      <c r="B25" s="220" t="s">
        <v>355</v>
      </c>
      <c r="C25" s="306" t="s">
        <v>384</v>
      </c>
      <c r="D25" s="133"/>
      <c r="E25" s="134"/>
      <c r="F25" s="116"/>
      <c r="G25" s="134"/>
      <c r="H25" s="125"/>
      <c r="I25" s="135"/>
      <c r="J25" s="118"/>
      <c r="K25" s="115"/>
      <c r="L25" s="116"/>
      <c r="M25" s="116"/>
      <c r="N25" s="116"/>
      <c r="O25" s="125"/>
      <c r="P25" s="117" t="s">
        <v>8</v>
      </c>
      <c r="Q25" s="141">
        <v>3</v>
      </c>
      <c r="R25" s="201"/>
      <c r="S25" s="201"/>
      <c r="T25" s="158"/>
      <c r="U25" s="26"/>
      <c r="V25" s="26"/>
      <c r="W25" s="192"/>
    </row>
    <row r="26" spans="1:23" s="22" customFormat="1" ht="13.5" thickBot="1">
      <c r="A26" s="86">
        <v>12</v>
      </c>
      <c r="B26" s="245" t="s">
        <v>356</v>
      </c>
      <c r="C26" s="246" t="s">
        <v>164</v>
      </c>
      <c r="D26" s="109"/>
      <c r="E26" s="110"/>
      <c r="F26" s="110"/>
      <c r="G26" s="110"/>
      <c r="H26" s="110"/>
      <c r="I26" s="110"/>
      <c r="J26" s="111"/>
      <c r="K26" s="112"/>
      <c r="L26" s="112"/>
      <c r="M26" s="112"/>
      <c r="N26" s="112">
        <v>4</v>
      </c>
      <c r="O26" s="112">
        <v>41</v>
      </c>
      <c r="P26" s="113" t="s">
        <v>8</v>
      </c>
      <c r="Q26" s="114">
        <v>4</v>
      </c>
      <c r="R26" s="204"/>
      <c r="S26" s="204"/>
      <c r="T26" s="158"/>
      <c r="U26" s="26"/>
      <c r="V26" s="26"/>
      <c r="W26" s="192"/>
    </row>
    <row r="27" spans="1:22" s="22" customFormat="1" ht="12.75">
      <c r="A27" s="524" t="s">
        <v>180</v>
      </c>
      <c r="B27" s="477"/>
      <c r="C27" s="478"/>
      <c r="D27" s="60">
        <f>SUM(D15:D26)</f>
        <v>8</v>
      </c>
      <c r="E27" s="61">
        <f>SUM(E15:E26)</f>
        <v>3</v>
      </c>
      <c r="F27" s="61">
        <f>SUM(F15:F26)</f>
        <v>6</v>
      </c>
      <c r="G27" s="62">
        <f>SUM(G15:G26)</f>
        <v>0</v>
      </c>
      <c r="H27" s="452">
        <f>SUM(H16:H26)</f>
        <v>206</v>
      </c>
      <c r="I27" s="457" t="s">
        <v>427</v>
      </c>
      <c r="J27" s="474">
        <f>SUM(J15:J26)</f>
        <v>21</v>
      </c>
      <c r="K27" s="60">
        <f>SUM(K16:K26)</f>
        <v>10</v>
      </c>
      <c r="L27" s="61">
        <f>SUM(L16:L26)</f>
        <v>2</v>
      </c>
      <c r="M27" s="61">
        <f>SUM(M16:M26)</f>
        <v>6</v>
      </c>
      <c r="N27" s="62">
        <f>SUM(N16:N26)</f>
        <v>4</v>
      </c>
      <c r="O27" s="452">
        <f>SUM(O16:O26)</f>
        <v>224</v>
      </c>
      <c r="P27" s="457" t="s">
        <v>428</v>
      </c>
      <c r="Q27" s="474">
        <f>SUM(Q16:Q26)</f>
        <v>25</v>
      </c>
      <c r="R27" s="205"/>
      <c r="S27" s="205"/>
      <c r="T27" s="158"/>
      <c r="U27" s="26"/>
      <c r="V27" s="26"/>
    </row>
    <row r="28" spans="1:22" s="22" customFormat="1" ht="18.75" customHeight="1" thickBot="1">
      <c r="A28" s="479"/>
      <c r="B28" s="480"/>
      <c r="C28" s="481"/>
      <c r="D28" s="454">
        <f>SUM(D27:G27)</f>
        <v>17</v>
      </c>
      <c r="E28" s="455"/>
      <c r="F28" s="455"/>
      <c r="G28" s="456"/>
      <c r="H28" s="453"/>
      <c r="I28" s="458"/>
      <c r="J28" s="475"/>
      <c r="K28" s="530">
        <f>SUM(K27:N27)</f>
        <v>22</v>
      </c>
      <c r="L28" s="531"/>
      <c r="M28" s="531"/>
      <c r="N28" s="532"/>
      <c r="O28" s="453"/>
      <c r="P28" s="458"/>
      <c r="Q28" s="475"/>
      <c r="R28" s="205"/>
      <c r="S28" s="205"/>
      <c r="T28" s="158"/>
      <c r="U28" s="26"/>
      <c r="V28" s="26"/>
    </row>
    <row r="29" spans="20:23" ht="8.25" customHeight="1" thickBot="1">
      <c r="T29" s="158"/>
      <c r="V29" s="1"/>
      <c r="W29"/>
    </row>
    <row r="30" spans="20:23" ht="9" customHeight="1" hidden="1" thickBot="1">
      <c r="T30" s="158"/>
      <c r="V30" s="1"/>
      <c r="W30"/>
    </row>
    <row r="31" spans="1:23" ht="13.5" customHeight="1">
      <c r="A31" s="450" t="s">
        <v>18</v>
      </c>
      <c r="B31" s="450" t="s">
        <v>41</v>
      </c>
      <c r="C31" s="450" t="s">
        <v>40</v>
      </c>
      <c r="D31" s="484" t="s">
        <v>152</v>
      </c>
      <c r="E31" s="485"/>
      <c r="F31" s="485"/>
      <c r="G31" s="485"/>
      <c r="H31" s="485"/>
      <c r="I31" s="485"/>
      <c r="J31" s="486"/>
      <c r="K31" s="484" t="s">
        <v>153</v>
      </c>
      <c r="L31" s="485"/>
      <c r="M31" s="485"/>
      <c r="N31" s="485"/>
      <c r="O31" s="485"/>
      <c r="P31" s="485"/>
      <c r="Q31" s="486"/>
      <c r="R31" s="199"/>
      <c r="S31" s="199"/>
      <c r="T31" s="158"/>
      <c r="V31" s="1"/>
      <c r="W31"/>
    </row>
    <row r="32" spans="1:23" ht="12.75" customHeight="1">
      <c r="A32" s="451"/>
      <c r="B32" s="451"/>
      <c r="C32" s="451"/>
      <c r="D32" s="460" t="s">
        <v>8</v>
      </c>
      <c r="E32" s="465" t="s">
        <v>9</v>
      </c>
      <c r="F32" s="465" t="s">
        <v>10</v>
      </c>
      <c r="G32" s="465" t="s">
        <v>11</v>
      </c>
      <c r="H32" s="459" t="s">
        <v>47</v>
      </c>
      <c r="I32" s="459" t="s">
        <v>48</v>
      </c>
      <c r="J32" s="519" t="s">
        <v>25</v>
      </c>
      <c r="K32" s="460" t="s">
        <v>8</v>
      </c>
      <c r="L32" s="465" t="s">
        <v>9</v>
      </c>
      <c r="M32" s="465" t="s">
        <v>10</v>
      </c>
      <c r="N32" s="465" t="s">
        <v>11</v>
      </c>
      <c r="O32" s="459" t="s">
        <v>47</v>
      </c>
      <c r="P32" s="459" t="s">
        <v>48</v>
      </c>
      <c r="Q32" s="519" t="s">
        <v>25</v>
      </c>
      <c r="R32" s="202"/>
      <c r="S32" s="202"/>
      <c r="T32" s="158"/>
      <c r="V32" s="1"/>
      <c r="W32"/>
    </row>
    <row r="33" spans="1:23" ht="13.5" thickBot="1">
      <c r="A33" s="482"/>
      <c r="B33" s="482"/>
      <c r="C33" s="438" t="s">
        <v>248</v>
      </c>
      <c r="D33" s="460"/>
      <c r="E33" s="465"/>
      <c r="F33" s="465"/>
      <c r="G33" s="465"/>
      <c r="H33" s="465"/>
      <c r="I33" s="465"/>
      <c r="J33" s="520"/>
      <c r="K33" s="461"/>
      <c r="L33" s="458"/>
      <c r="M33" s="458"/>
      <c r="N33" s="458"/>
      <c r="O33" s="458"/>
      <c r="P33" s="458"/>
      <c r="Q33" s="520"/>
      <c r="R33" s="202"/>
      <c r="S33" s="202"/>
      <c r="T33" s="158"/>
      <c r="V33" s="1"/>
      <c r="W33"/>
    </row>
    <row r="34" spans="1:23" ht="12.75">
      <c r="A34" s="101">
        <v>13</v>
      </c>
      <c r="B34" s="220" t="s">
        <v>289</v>
      </c>
      <c r="C34" s="307" t="s">
        <v>433</v>
      </c>
      <c r="D34" s="529">
        <v>3</v>
      </c>
      <c r="E34" s="526"/>
      <c r="F34" s="526">
        <v>2</v>
      </c>
      <c r="G34" s="526"/>
      <c r="H34" s="526">
        <f>(J34*25)-3-(D34+E34+F34+G34)*14</f>
        <v>52</v>
      </c>
      <c r="I34" s="526" t="s">
        <v>12</v>
      </c>
      <c r="J34" s="525">
        <v>5</v>
      </c>
      <c r="K34" s="527"/>
      <c r="L34" s="505"/>
      <c r="M34" s="505"/>
      <c r="N34" s="505"/>
      <c r="O34" s="505"/>
      <c r="P34" s="505"/>
      <c r="Q34" s="510"/>
      <c r="R34" s="151"/>
      <c r="S34" s="157"/>
      <c r="T34" s="158"/>
      <c r="W34" s="192"/>
    </row>
    <row r="35" spans="1:23" ht="12" customHeight="1">
      <c r="A35" s="100">
        <v>14</v>
      </c>
      <c r="B35" s="186" t="s">
        <v>234</v>
      </c>
      <c r="C35" s="232" t="s">
        <v>241</v>
      </c>
      <c r="D35" s="495"/>
      <c r="E35" s="493"/>
      <c r="F35" s="493"/>
      <c r="G35" s="493"/>
      <c r="H35" s="493">
        <f>(J35*25)-3-(D35+E35+F35+G35)*14</f>
        <v>-3</v>
      </c>
      <c r="I35" s="493"/>
      <c r="J35" s="504"/>
      <c r="K35" s="528"/>
      <c r="L35" s="492"/>
      <c r="M35" s="492"/>
      <c r="N35" s="492"/>
      <c r="O35" s="492"/>
      <c r="P35" s="492"/>
      <c r="Q35" s="518"/>
      <c r="R35" s="151"/>
      <c r="S35" s="157"/>
      <c r="T35" s="158"/>
      <c r="V35" s="1"/>
      <c r="W35" s="85"/>
    </row>
    <row r="36" spans="1:23" s="1" customFormat="1" ht="12" customHeight="1">
      <c r="A36" s="100">
        <v>15</v>
      </c>
      <c r="B36" s="186" t="s">
        <v>235</v>
      </c>
      <c r="C36" s="307" t="s">
        <v>401</v>
      </c>
      <c r="D36" s="494">
        <v>2</v>
      </c>
      <c r="E36" s="492"/>
      <c r="F36" s="492">
        <v>2</v>
      </c>
      <c r="G36" s="492"/>
      <c r="H36" s="492">
        <f>(J36*25)-3-(D36+E36+F36+G36)*14</f>
        <v>41</v>
      </c>
      <c r="I36" s="492" t="s">
        <v>12</v>
      </c>
      <c r="J36" s="518">
        <v>4</v>
      </c>
      <c r="K36" s="494"/>
      <c r="L36" s="492"/>
      <c r="M36" s="492"/>
      <c r="N36" s="492"/>
      <c r="O36" s="492"/>
      <c r="P36" s="492"/>
      <c r="Q36" s="518"/>
      <c r="S36" s="335"/>
      <c r="T36" s="76"/>
      <c r="U36" s="330"/>
      <c r="W36" s="188"/>
    </row>
    <row r="37" spans="1:23" s="1" customFormat="1" ht="12" customHeight="1">
      <c r="A37" s="100">
        <v>16</v>
      </c>
      <c r="B37" s="186" t="s">
        <v>218</v>
      </c>
      <c r="C37" s="232" t="s">
        <v>434</v>
      </c>
      <c r="D37" s="495"/>
      <c r="E37" s="493"/>
      <c r="F37" s="493"/>
      <c r="G37" s="493"/>
      <c r="H37" s="493">
        <f>(J37*25)-3-(D37+E37+F37+G37)*14</f>
        <v>-3</v>
      </c>
      <c r="I37" s="493"/>
      <c r="J37" s="504"/>
      <c r="K37" s="495"/>
      <c r="L37" s="493"/>
      <c r="M37" s="493"/>
      <c r="N37" s="493"/>
      <c r="O37" s="493"/>
      <c r="P37" s="493"/>
      <c r="Q37" s="504"/>
      <c r="S37" s="335"/>
      <c r="T37" s="76"/>
      <c r="U37" s="330"/>
      <c r="W37" s="188"/>
    </row>
    <row r="38" spans="1:23" ht="12.75">
      <c r="A38" s="100">
        <v>17</v>
      </c>
      <c r="B38" s="220" t="s">
        <v>238</v>
      </c>
      <c r="C38" s="307" t="s">
        <v>402</v>
      </c>
      <c r="D38" s="495"/>
      <c r="E38" s="493"/>
      <c r="F38" s="493"/>
      <c r="G38" s="493"/>
      <c r="H38" s="493"/>
      <c r="I38" s="493"/>
      <c r="J38" s="504"/>
      <c r="K38" s="522">
        <v>2</v>
      </c>
      <c r="L38" s="493">
        <v>1</v>
      </c>
      <c r="M38" s="493">
        <v>1</v>
      </c>
      <c r="N38" s="493"/>
      <c r="O38" s="493">
        <f>(Q38*25)-3-(K38+L38+M38+N38)*14</f>
        <v>66</v>
      </c>
      <c r="P38" s="493" t="s">
        <v>12</v>
      </c>
      <c r="Q38" s="504">
        <v>5</v>
      </c>
      <c r="R38" s="4"/>
      <c r="S38" s="157"/>
      <c r="T38" s="158"/>
      <c r="W38" s="192"/>
    </row>
    <row r="39" spans="1:23" ht="13.5" thickBot="1">
      <c r="A39" s="100">
        <v>18</v>
      </c>
      <c r="B39" s="220" t="s">
        <v>290</v>
      </c>
      <c r="C39" s="224" t="s">
        <v>435</v>
      </c>
      <c r="D39" s="498"/>
      <c r="E39" s="499"/>
      <c r="F39" s="499"/>
      <c r="G39" s="499"/>
      <c r="H39" s="499"/>
      <c r="I39" s="499"/>
      <c r="J39" s="521"/>
      <c r="K39" s="522"/>
      <c r="L39" s="493"/>
      <c r="M39" s="493"/>
      <c r="N39" s="493"/>
      <c r="O39" s="493">
        <f>(Q39*25)-3-(K39+L39+M39+N39)*14</f>
        <v>-3</v>
      </c>
      <c r="P39" s="493"/>
      <c r="Q39" s="504"/>
      <c r="R39" s="151"/>
      <c r="S39" s="157"/>
      <c r="T39" s="158"/>
      <c r="W39" s="192"/>
    </row>
    <row r="40" spans="1:23" ht="12.75">
      <c r="A40" s="476" t="s">
        <v>42</v>
      </c>
      <c r="B40" s="477"/>
      <c r="C40" s="478"/>
      <c r="D40" s="248">
        <f>SUM(D34:D39)</f>
        <v>5</v>
      </c>
      <c r="E40" s="209"/>
      <c r="F40" s="209">
        <f>SUM(F34:F39)</f>
        <v>4</v>
      </c>
      <c r="G40" s="209"/>
      <c r="H40" s="506">
        <f>H34</f>
        <v>52</v>
      </c>
      <c r="I40" s="465" t="s">
        <v>291</v>
      </c>
      <c r="J40" s="523">
        <f>SUM(J34:J39)</f>
        <v>9</v>
      </c>
      <c r="K40" s="58">
        <f>SUM(K34:K39)</f>
        <v>2</v>
      </c>
      <c r="L40" s="249">
        <v>1</v>
      </c>
      <c r="M40" s="249">
        <f>SUM(M34:M39)</f>
        <v>1</v>
      </c>
      <c r="N40" s="249"/>
      <c r="O40" s="457">
        <f>O38</f>
        <v>66</v>
      </c>
      <c r="P40" s="457" t="s">
        <v>279</v>
      </c>
      <c r="Q40" s="474">
        <f>SUM(Q34:Q39)</f>
        <v>5</v>
      </c>
      <c r="R40" s="14"/>
      <c r="S40" s="205"/>
      <c r="T40" s="158"/>
      <c r="V40" s="1"/>
      <c r="W40"/>
    </row>
    <row r="41" spans="1:23" ht="12.75" customHeight="1" thickBot="1">
      <c r="A41" s="479"/>
      <c r="B41" s="480"/>
      <c r="C41" s="481"/>
      <c r="D41" s="454">
        <f>SUM(D40:G40)</f>
        <v>9</v>
      </c>
      <c r="E41" s="455"/>
      <c r="F41" s="455"/>
      <c r="G41" s="456"/>
      <c r="H41" s="453"/>
      <c r="I41" s="458"/>
      <c r="J41" s="475"/>
      <c r="K41" s="454">
        <f>SUM(K40:N40)</f>
        <v>4</v>
      </c>
      <c r="L41" s="455"/>
      <c r="M41" s="455"/>
      <c r="N41" s="456"/>
      <c r="O41" s="458"/>
      <c r="P41" s="458"/>
      <c r="Q41" s="475"/>
      <c r="R41" s="14"/>
      <c r="S41" s="205"/>
      <c r="T41" s="158"/>
      <c r="V41" s="1"/>
      <c r="W41"/>
    </row>
    <row r="42" spans="1:23" ht="13.5" thickBot="1">
      <c r="A42" s="238"/>
      <c r="B42" s="238"/>
      <c r="C42" s="238"/>
      <c r="D42" s="238"/>
      <c r="E42" s="238"/>
      <c r="F42" s="238"/>
      <c r="G42" s="238"/>
      <c r="H42" s="238"/>
      <c r="I42" s="250"/>
      <c r="J42" s="205"/>
      <c r="K42" s="238"/>
      <c r="L42" s="238"/>
      <c r="M42" s="238"/>
      <c r="N42" s="238"/>
      <c r="O42" s="238"/>
      <c r="P42" s="250"/>
      <c r="Q42" s="205"/>
      <c r="R42" s="14"/>
      <c r="S42" s="205"/>
      <c r="T42" s="158"/>
      <c r="V42" s="1"/>
      <c r="W42"/>
    </row>
    <row r="43" spans="1:23" ht="12.75" customHeight="1">
      <c r="A43" s="476" t="s">
        <v>49</v>
      </c>
      <c r="B43" s="477"/>
      <c r="C43" s="478"/>
      <c r="D43" s="58">
        <f>D27+D40</f>
        <v>13</v>
      </c>
      <c r="E43" s="59">
        <f>E27+E40</f>
        <v>3</v>
      </c>
      <c r="F43" s="59">
        <f>F27+F40</f>
        <v>10</v>
      </c>
      <c r="G43" s="59">
        <f>G27+G40</f>
        <v>0</v>
      </c>
      <c r="H43" s="452">
        <f>H27+H40</f>
        <v>258</v>
      </c>
      <c r="I43" s="457" t="s">
        <v>183</v>
      </c>
      <c r="J43" s="474">
        <f aca="true" t="shared" si="0" ref="J43:O43">J27+J40</f>
        <v>30</v>
      </c>
      <c r="K43" s="58">
        <f t="shared" si="0"/>
        <v>12</v>
      </c>
      <c r="L43" s="59">
        <f t="shared" si="0"/>
        <v>3</v>
      </c>
      <c r="M43" s="59">
        <f t="shared" si="0"/>
        <v>7</v>
      </c>
      <c r="N43" s="59">
        <f t="shared" si="0"/>
        <v>4</v>
      </c>
      <c r="O43" s="452">
        <f t="shared" si="0"/>
        <v>290</v>
      </c>
      <c r="P43" s="457" t="s">
        <v>429</v>
      </c>
      <c r="Q43" s="474">
        <f>Q27+Q40</f>
        <v>30</v>
      </c>
      <c r="R43" s="14"/>
      <c r="S43" s="205"/>
      <c r="T43" s="158"/>
      <c r="V43" s="1"/>
      <c r="W43"/>
    </row>
    <row r="44" spans="1:23" ht="21" customHeight="1" thickBot="1">
      <c r="A44" s="479"/>
      <c r="B44" s="480"/>
      <c r="C44" s="481"/>
      <c r="D44" s="454">
        <f>SUM(D43:G43)</f>
        <v>26</v>
      </c>
      <c r="E44" s="455"/>
      <c r="F44" s="455"/>
      <c r="G44" s="456"/>
      <c r="H44" s="453"/>
      <c r="I44" s="458"/>
      <c r="J44" s="475"/>
      <c r="K44" s="454">
        <f>SUM(K43:N43)</f>
        <v>26</v>
      </c>
      <c r="L44" s="455"/>
      <c r="M44" s="455"/>
      <c r="N44" s="456"/>
      <c r="O44" s="453"/>
      <c r="P44" s="458"/>
      <c r="Q44" s="475"/>
      <c r="R44" s="14"/>
      <c r="S44" s="205"/>
      <c r="T44" s="158"/>
      <c r="V44" s="1"/>
      <c r="W44"/>
    </row>
    <row r="45" spans="1:23" ht="7.5" customHeight="1" thickBot="1">
      <c r="A45" s="238"/>
      <c r="B45" s="238"/>
      <c r="C45" s="238"/>
      <c r="D45" s="238"/>
      <c r="E45" s="238"/>
      <c r="F45" s="238"/>
      <c r="G45" s="238"/>
      <c r="H45" s="238"/>
      <c r="I45" s="250"/>
      <c r="J45" s="205"/>
      <c r="K45" s="238"/>
      <c r="L45" s="238"/>
      <c r="M45" s="238"/>
      <c r="N45" s="238"/>
      <c r="O45" s="238"/>
      <c r="P45" s="250"/>
      <c r="Q45" s="205"/>
      <c r="R45" s="14"/>
      <c r="S45" s="205"/>
      <c r="T45" s="158"/>
      <c r="V45" s="1"/>
      <c r="W45"/>
    </row>
    <row r="46" spans="1:23" ht="13.5" thickBot="1">
      <c r="A46" s="308"/>
      <c r="B46" s="253" t="s">
        <v>51</v>
      </c>
      <c r="C46" s="309"/>
      <c r="D46" s="251"/>
      <c r="E46" s="251"/>
      <c r="F46" s="251"/>
      <c r="G46" s="251"/>
      <c r="H46" s="251"/>
      <c r="I46" s="252"/>
      <c r="J46" s="253"/>
      <c r="K46" s="251"/>
      <c r="L46" s="251"/>
      <c r="M46" s="251"/>
      <c r="N46" s="251"/>
      <c r="O46" s="251"/>
      <c r="P46" s="254"/>
      <c r="Q46" s="255">
        <v>10</v>
      </c>
      <c r="R46" s="14"/>
      <c r="S46" s="205"/>
      <c r="T46" s="158"/>
      <c r="V46" s="1"/>
      <c r="W46"/>
    </row>
    <row r="47" spans="2:23" ht="5.25" customHeight="1" thickBot="1">
      <c r="B47" s="290"/>
      <c r="T47" s="158"/>
      <c r="V47" s="1"/>
      <c r="W47"/>
    </row>
    <row r="48" spans="1:23" ht="13.5" customHeight="1">
      <c r="A48" s="450" t="s">
        <v>18</v>
      </c>
      <c r="B48" s="450" t="s">
        <v>14</v>
      </c>
      <c r="C48" s="450" t="s">
        <v>40</v>
      </c>
      <c r="D48" s="484" t="s">
        <v>152</v>
      </c>
      <c r="E48" s="485"/>
      <c r="F48" s="485"/>
      <c r="G48" s="485"/>
      <c r="H48" s="485"/>
      <c r="I48" s="485"/>
      <c r="J48" s="486"/>
      <c r="K48" s="484" t="s">
        <v>153</v>
      </c>
      <c r="L48" s="485"/>
      <c r="M48" s="485"/>
      <c r="N48" s="485"/>
      <c r="O48" s="485"/>
      <c r="P48" s="485"/>
      <c r="Q48" s="486"/>
      <c r="R48" s="199"/>
      <c r="S48" s="199"/>
      <c r="T48" s="158"/>
      <c r="W48" s="85"/>
    </row>
    <row r="49" spans="1:23" ht="12.75" customHeight="1">
      <c r="A49" s="451"/>
      <c r="B49" s="451"/>
      <c r="C49" s="451"/>
      <c r="D49" s="460" t="s">
        <v>8</v>
      </c>
      <c r="E49" s="465" t="s">
        <v>9</v>
      </c>
      <c r="F49" s="465" t="s">
        <v>10</v>
      </c>
      <c r="G49" s="465" t="s">
        <v>11</v>
      </c>
      <c r="H49" s="459" t="s">
        <v>47</v>
      </c>
      <c r="I49" s="459" t="s">
        <v>48</v>
      </c>
      <c r="J49" s="519" t="s">
        <v>25</v>
      </c>
      <c r="K49" s="460" t="s">
        <v>8</v>
      </c>
      <c r="L49" s="465" t="s">
        <v>9</v>
      </c>
      <c r="M49" s="465" t="s">
        <v>10</v>
      </c>
      <c r="N49" s="465" t="s">
        <v>11</v>
      </c>
      <c r="O49" s="459" t="s">
        <v>47</v>
      </c>
      <c r="P49" s="459" t="s">
        <v>48</v>
      </c>
      <c r="Q49" s="519" t="s">
        <v>25</v>
      </c>
      <c r="R49" s="202"/>
      <c r="S49" s="202"/>
      <c r="T49" s="158"/>
      <c r="W49" s="85"/>
    </row>
    <row r="50" spans="1:23" ht="13.5" customHeight="1" thickBot="1">
      <c r="A50" s="482"/>
      <c r="B50" s="482"/>
      <c r="C50" s="438" t="s">
        <v>248</v>
      </c>
      <c r="D50" s="461"/>
      <c r="E50" s="458"/>
      <c r="F50" s="458"/>
      <c r="G50" s="458"/>
      <c r="H50" s="458"/>
      <c r="I50" s="458"/>
      <c r="J50" s="520"/>
      <c r="K50" s="461"/>
      <c r="L50" s="458"/>
      <c r="M50" s="458"/>
      <c r="N50" s="458"/>
      <c r="O50" s="458"/>
      <c r="P50" s="458"/>
      <c r="Q50" s="520"/>
      <c r="R50" s="202"/>
      <c r="S50" s="202"/>
      <c r="T50" s="158"/>
      <c r="W50" s="85"/>
    </row>
    <row r="51" spans="1:23" ht="12.75">
      <c r="A51" s="310">
        <v>19</v>
      </c>
      <c r="B51" s="163" t="s">
        <v>176</v>
      </c>
      <c r="C51" s="310" t="s">
        <v>430</v>
      </c>
      <c r="D51" s="66">
        <v>2</v>
      </c>
      <c r="E51" s="67">
        <v>1</v>
      </c>
      <c r="F51" s="67"/>
      <c r="G51" s="67"/>
      <c r="H51" s="125">
        <f>(J51*25)-3-(D51+E51+F51+G51)*14</f>
        <v>30</v>
      </c>
      <c r="I51" s="67" t="s">
        <v>8</v>
      </c>
      <c r="J51" s="79">
        <v>3</v>
      </c>
      <c r="K51" s="80"/>
      <c r="L51" s="67"/>
      <c r="M51" s="67"/>
      <c r="N51" s="67"/>
      <c r="O51" s="67"/>
      <c r="P51" s="67"/>
      <c r="Q51" s="81"/>
      <c r="R51" s="151"/>
      <c r="S51" s="157"/>
      <c r="T51" s="158"/>
      <c r="U51" s="85"/>
      <c r="V51" s="187"/>
      <c r="W51" s="85"/>
    </row>
    <row r="52" spans="1:23" ht="12.75">
      <c r="A52" s="100">
        <v>20</v>
      </c>
      <c r="B52" s="186" t="s">
        <v>345</v>
      </c>
      <c r="C52" s="215" t="s">
        <v>431</v>
      </c>
      <c r="D52" s="34">
        <v>1</v>
      </c>
      <c r="E52" s="116">
        <v>1</v>
      </c>
      <c r="F52" s="116"/>
      <c r="G52" s="116"/>
      <c r="H52" s="125">
        <f>(J52*25)-3-(D52+E52+F52+G52)*14</f>
        <v>19</v>
      </c>
      <c r="I52" s="117" t="s">
        <v>8</v>
      </c>
      <c r="J52" s="141">
        <v>2</v>
      </c>
      <c r="K52" s="115"/>
      <c r="L52" s="116"/>
      <c r="M52" s="116"/>
      <c r="N52" s="116"/>
      <c r="O52" s="125"/>
      <c r="P52" s="117"/>
      <c r="Q52" s="141"/>
      <c r="R52" s="151"/>
      <c r="S52" s="201"/>
      <c r="T52" s="158"/>
      <c r="V52" s="1"/>
      <c r="W52" s="85"/>
    </row>
    <row r="53" spans="1:23" ht="13.5" customHeight="1" thickBot="1">
      <c r="A53" s="300">
        <v>21</v>
      </c>
      <c r="B53" s="163" t="s">
        <v>246</v>
      </c>
      <c r="C53" s="310" t="s">
        <v>432</v>
      </c>
      <c r="D53" s="257"/>
      <c r="E53" s="210"/>
      <c r="F53" s="210"/>
      <c r="G53" s="210"/>
      <c r="H53" s="210"/>
      <c r="I53" s="311"/>
      <c r="J53" s="312"/>
      <c r="K53" s="239">
        <v>2</v>
      </c>
      <c r="L53" s="210"/>
      <c r="M53" s="210">
        <v>2</v>
      </c>
      <c r="N53" s="210"/>
      <c r="O53" s="125">
        <f>(Q53*25)-3-(K53+L53+M53+N53)*14</f>
        <v>41</v>
      </c>
      <c r="P53" s="311" t="s">
        <v>8</v>
      </c>
      <c r="Q53" s="57">
        <v>4</v>
      </c>
      <c r="R53" s="151"/>
      <c r="S53" s="284"/>
      <c r="T53" s="158"/>
      <c r="V53" s="1"/>
      <c r="W53" s="85"/>
    </row>
    <row r="54" spans="1:19" ht="12.75">
      <c r="A54" s="476" t="s">
        <v>43</v>
      </c>
      <c r="B54" s="477"/>
      <c r="C54" s="478"/>
      <c r="D54" s="58">
        <v>3</v>
      </c>
      <c r="E54" s="59">
        <v>2</v>
      </c>
      <c r="F54" s="59"/>
      <c r="G54" s="59"/>
      <c r="H54" s="491">
        <v>49</v>
      </c>
      <c r="I54" s="457" t="s">
        <v>385</v>
      </c>
      <c r="J54" s="496">
        <v>5</v>
      </c>
      <c r="K54" s="59">
        <f>SUM(K53:K53)</f>
        <v>2</v>
      </c>
      <c r="L54" s="59"/>
      <c r="M54" s="59">
        <f>SUM(M53:M53)</f>
        <v>2</v>
      </c>
      <c r="N54" s="59"/>
      <c r="O54" s="491">
        <f>O51+O53</f>
        <v>41</v>
      </c>
      <c r="P54" s="457" t="s">
        <v>46</v>
      </c>
      <c r="Q54" s="496">
        <v>4</v>
      </c>
      <c r="R54" s="4"/>
      <c r="S54" s="238"/>
    </row>
    <row r="55" spans="1:19" ht="13.5" thickBot="1">
      <c r="A55" s="479"/>
      <c r="B55" s="480"/>
      <c r="C55" s="481"/>
      <c r="D55" s="454">
        <f>SUM(D54:G54)</f>
        <v>5</v>
      </c>
      <c r="E55" s="455"/>
      <c r="F55" s="455"/>
      <c r="G55" s="456"/>
      <c r="H55" s="453"/>
      <c r="I55" s="458"/>
      <c r="J55" s="497"/>
      <c r="K55" s="454">
        <f>SUM(K54:N54)</f>
        <v>4</v>
      </c>
      <c r="L55" s="455"/>
      <c r="M55" s="455"/>
      <c r="N55" s="456"/>
      <c r="O55" s="453"/>
      <c r="P55" s="458"/>
      <c r="Q55" s="497"/>
      <c r="R55" s="4"/>
      <c r="S55" s="238"/>
    </row>
    <row r="56" spans="1:19" ht="12.75">
      <c r="A56" s="238"/>
      <c r="B56" s="533"/>
      <c r="C56" s="533"/>
      <c r="D56" s="533"/>
      <c r="E56" s="533"/>
      <c r="F56" s="533"/>
      <c r="G56" s="533"/>
      <c r="H56" s="533"/>
      <c r="I56" s="533"/>
      <c r="J56" s="533"/>
      <c r="K56" s="533"/>
      <c r="L56" s="533"/>
      <c r="M56" s="533"/>
      <c r="N56" s="533"/>
      <c r="O56" s="533"/>
      <c r="P56" s="533"/>
      <c r="Q56" s="533"/>
      <c r="R56" s="6"/>
      <c r="S56" s="290"/>
    </row>
    <row r="57" spans="1:19" ht="12.75">
      <c r="A57" s="290" t="s">
        <v>45</v>
      </c>
      <c r="B57" s="290"/>
      <c r="C57" s="297"/>
      <c r="R57"/>
      <c r="S57" s="22"/>
    </row>
    <row r="58" spans="1:22" s="20" customFormat="1" ht="12.75" customHeight="1">
      <c r="A58" s="489" t="s">
        <v>177</v>
      </c>
      <c r="B58" s="489"/>
      <c r="C58" s="489"/>
      <c r="D58" s="489"/>
      <c r="E58" s="489"/>
      <c r="F58" s="489"/>
      <c r="G58" s="489"/>
      <c r="H58" s="489"/>
      <c r="I58" s="489"/>
      <c r="J58" s="489"/>
      <c r="K58" s="489"/>
      <c r="L58" s="489"/>
      <c r="M58" s="489"/>
      <c r="N58" s="489"/>
      <c r="O58" s="489"/>
      <c r="P58" s="489"/>
      <c r="Q58" s="489"/>
      <c r="R58" s="197"/>
      <c r="S58" s="197"/>
      <c r="U58" s="1"/>
      <c r="V58" s="157"/>
    </row>
    <row r="59" ht="10.5" customHeight="1" hidden="1" thickBot="1"/>
    <row r="60" spans="2:16" ht="12.75" hidden="1">
      <c r="B60" s="313" t="s">
        <v>44</v>
      </c>
      <c r="D60" s="314">
        <f>D27+D40</f>
        <v>13</v>
      </c>
      <c r="E60" s="315">
        <f>E27+E40</f>
        <v>3</v>
      </c>
      <c r="F60" s="315">
        <f>F27+F40</f>
        <v>10</v>
      </c>
      <c r="G60" s="315">
        <f>G27+G40</f>
        <v>0</v>
      </c>
      <c r="H60" s="316"/>
      <c r="I60" s="317">
        <f>SUM(D60:G60)</f>
        <v>26</v>
      </c>
      <c r="K60" s="314">
        <f>K27+K40</f>
        <v>12</v>
      </c>
      <c r="L60" s="315">
        <f>L27+L40</f>
        <v>3</v>
      </c>
      <c r="M60" s="315">
        <f>M27+M40</f>
        <v>7</v>
      </c>
      <c r="N60" s="315">
        <f>N27+N40</f>
        <v>4</v>
      </c>
      <c r="O60" s="316"/>
      <c r="P60" s="317">
        <f>SUM(K60:N60)</f>
        <v>26</v>
      </c>
    </row>
    <row r="61" spans="4:19" ht="13.5" hidden="1" thickBot="1">
      <c r="D61" s="318">
        <f>D60*2</f>
        <v>26</v>
      </c>
      <c r="E61" s="319">
        <f>E60</f>
        <v>3</v>
      </c>
      <c r="F61" s="319">
        <f>F60</f>
        <v>10</v>
      </c>
      <c r="G61" s="319">
        <f>G60</f>
        <v>0</v>
      </c>
      <c r="H61" s="320"/>
      <c r="I61" s="321">
        <f>SUM(D61:G61)</f>
        <v>39</v>
      </c>
      <c r="K61" s="318">
        <f>K60*2</f>
        <v>24</v>
      </c>
      <c r="L61" s="319">
        <f>L60</f>
        <v>3</v>
      </c>
      <c r="M61" s="319">
        <f>M60</f>
        <v>7</v>
      </c>
      <c r="N61" s="319">
        <f>N60</f>
        <v>4</v>
      </c>
      <c r="O61" s="320"/>
      <c r="P61" s="321">
        <f>SUM(K61:N61)</f>
        <v>38</v>
      </c>
      <c r="Q61" s="297"/>
      <c r="R61" s="2"/>
      <c r="S61" s="297"/>
    </row>
    <row r="62" spans="1:22" s="20" customFormat="1" ht="12.75">
      <c r="A62" s="483" t="s">
        <v>172</v>
      </c>
      <c r="B62" s="483"/>
      <c r="C62" s="483"/>
      <c r="D62" s="483"/>
      <c r="E62" s="483"/>
      <c r="F62" s="483"/>
      <c r="G62" s="483"/>
      <c r="H62" s="483"/>
      <c r="I62" s="483"/>
      <c r="J62" s="483"/>
      <c r="K62" s="483"/>
      <c r="L62" s="483"/>
      <c r="M62" s="483"/>
      <c r="N62" s="483"/>
      <c r="O62" s="483"/>
      <c r="P62" s="483"/>
      <c r="Q62" s="483"/>
      <c r="R62" s="99"/>
      <c r="S62" s="99"/>
      <c r="U62" s="157"/>
      <c r="V62" s="157"/>
    </row>
    <row r="63" spans="1:22" s="20" customFormat="1" ht="12.75">
      <c r="A63" s="99"/>
      <c r="B63" s="99"/>
      <c r="C63" s="99"/>
      <c r="D63" s="99"/>
      <c r="E63" s="99"/>
      <c r="F63" s="99"/>
      <c r="G63" s="99"/>
      <c r="H63" s="99"/>
      <c r="I63" s="99"/>
      <c r="J63" s="99"/>
      <c r="K63" s="99"/>
      <c r="L63" s="99"/>
      <c r="M63" s="99"/>
      <c r="N63" s="99"/>
      <c r="O63" s="99"/>
      <c r="P63" s="99"/>
      <c r="Q63" s="99"/>
      <c r="R63" s="99"/>
      <c r="S63" s="99"/>
      <c r="U63" s="157"/>
      <c r="V63" s="157"/>
    </row>
    <row r="64" spans="1:22" s="126" customFormat="1" ht="12.75">
      <c r="A64" s="399" t="s">
        <v>404</v>
      </c>
      <c r="B64" s="399"/>
      <c r="C64" s="399"/>
      <c r="D64" s="399"/>
      <c r="E64" s="399"/>
      <c r="F64" s="399"/>
      <c r="G64" s="399"/>
      <c r="H64" s="399"/>
      <c r="I64" s="399"/>
      <c r="J64" s="399"/>
      <c r="K64" s="399"/>
      <c r="L64" s="399"/>
      <c r="M64" s="399"/>
      <c r="N64" s="428"/>
      <c r="O64" s="428"/>
      <c r="P64" s="428"/>
      <c r="Q64" s="428"/>
      <c r="T64" s="158"/>
      <c r="U64" s="159"/>
      <c r="V64" s="159"/>
    </row>
    <row r="65" spans="1:22" s="342" customFormat="1" ht="12.75">
      <c r="A65" s="274" t="s">
        <v>405</v>
      </c>
      <c r="B65" s="195"/>
      <c r="C65" s="195"/>
      <c r="D65" s="195"/>
      <c r="E65" s="195"/>
      <c r="F65" s="195"/>
      <c r="G65" s="195"/>
      <c r="H65" s="195"/>
      <c r="I65" s="195"/>
      <c r="J65" s="195"/>
      <c r="K65" s="195"/>
      <c r="L65" s="195"/>
      <c r="M65" s="195"/>
      <c r="N65" s="165"/>
      <c r="O65" s="165"/>
      <c r="P65" s="165"/>
      <c r="Q65" s="165"/>
      <c r="T65" s="158"/>
      <c r="U65" s="156"/>
      <c r="V65" s="156"/>
    </row>
  </sheetData>
  <sheetProtection/>
  <mergeCells count="139">
    <mergeCell ref="B56:Q56"/>
    <mergeCell ref="D38:D39"/>
    <mergeCell ref="F34:F35"/>
    <mergeCell ref="H40:H41"/>
    <mergeCell ref="H43:H44"/>
    <mergeCell ref="L32:L33"/>
    <mergeCell ref="B31:B33"/>
    <mergeCell ref="D31:J31"/>
    <mergeCell ref="E34:E35"/>
    <mergeCell ref="Q34:Q35"/>
    <mergeCell ref="F13:F14"/>
    <mergeCell ref="G13:G14"/>
    <mergeCell ref="K31:Q31"/>
    <mergeCell ref="D32:D33"/>
    <mergeCell ref="K28:N28"/>
    <mergeCell ref="F32:F33"/>
    <mergeCell ref="I32:I33"/>
    <mergeCell ref="P32:P33"/>
    <mergeCell ref="N13:N14"/>
    <mergeCell ref="D34:D35"/>
    <mergeCell ref="G38:G39"/>
    <mergeCell ref="E38:E39"/>
    <mergeCell ref="F38:F39"/>
    <mergeCell ref="N34:N35"/>
    <mergeCell ref="P34:P35"/>
    <mergeCell ref="L34:L35"/>
    <mergeCell ref="P38:P39"/>
    <mergeCell ref="M34:M35"/>
    <mergeCell ref="O13:O14"/>
    <mergeCell ref="G34:G35"/>
    <mergeCell ref="I13:I14"/>
    <mergeCell ref="M32:M33"/>
    <mergeCell ref="N32:N33"/>
    <mergeCell ref="O32:O33"/>
    <mergeCell ref="K34:K35"/>
    <mergeCell ref="H34:H35"/>
    <mergeCell ref="K32:K33"/>
    <mergeCell ref="A27:C28"/>
    <mergeCell ref="D12:J12"/>
    <mergeCell ref="J34:J35"/>
    <mergeCell ref="I34:I35"/>
    <mergeCell ref="E32:E33"/>
    <mergeCell ref="G32:G33"/>
    <mergeCell ref="J32:J33"/>
    <mergeCell ref="D28:G28"/>
    <mergeCell ref="A31:A33"/>
    <mergeCell ref="C31:C32"/>
    <mergeCell ref="O27:O28"/>
    <mergeCell ref="M13:M14"/>
    <mergeCell ref="Q27:Q28"/>
    <mergeCell ref="I27:I28"/>
    <mergeCell ref="J27:J28"/>
    <mergeCell ref="K12:Q12"/>
    <mergeCell ref="L13:L14"/>
    <mergeCell ref="A43:C44"/>
    <mergeCell ref="A48:A50"/>
    <mergeCell ref="B48:B50"/>
    <mergeCell ref="K49:K50"/>
    <mergeCell ref="Q40:Q41"/>
    <mergeCell ref="Q38:Q39"/>
    <mergeCell ref="I54:I55"/>
    <mergeCell ref="F49:F50"/>
    <mergeCell ref="D44:G44"/>
    <mergeCell ref="A40:C41"/>
    <mergeCell ref="H54:H55"/>
    <mergeCell ref="J54:J55"/>
    <mergeCell ref="A54:C55"/>
    <mergeCell ref="H49:H50"/>
    <mergeCell ref="D49:D50"/>
    <mergeCell ref="G49:G50"/>
    <mergeCell ref="P54:P55"/>
    <mergeCell ref="D48:J48"/>
    <mergeCell ref="P43:P44"/>
    <mergeCell ref="M49:M50"/>
    <mergeCell ref="O54:O55"/>
    <mergeCell ref="D55:G55"/>
    <mergeCell ref="J43:J44"/>
    <mergeCell ref="K55:N55"/>
    <mergeCell ref="O43:O44"/>
    <mergeCell ref="E49:E50"/>
    <mergeCell ref="K44:N44"/>
    <mergeCell ref="I40:I41"/>
    <mergeCell ref="K38:K39"/>
    <mergeCell ref="O49:O50"/>
    <mergeCell ref="J49:J50"/>
    <mergeCell ref="I38:I39"/>
    <mergeCell ref="J40:J41"/>
    <mergeCell ref="N49:N50"/>
    <mergeCell ref="I43:I44"/>
    <mergeCell ref="A58:Q58"/>
    <mergeCell ref="L38:L39"/>
    <mergeCell ref="P40:P41"/>
    <mergeCell ref="O38:O39"/>
    <mergeCell ref="O40:O41"/>
    <mergeCell ref="M38:M39"/>
    <mergeCell ref="P49:P50"/>
    <mergeCell ref="K41:N41"/>
    <mergeCell ref="Q54:Q55"/>
    <mergeCell ref="I49:I50"/>
    <mergeCell ref="A62:Q62"/>
    <mergeCell ref="O34:O35"/>
    <mergeCell ref="H32:H33"/>
    <mergeCell ref="H27:H28"/>
    <mergeCell ref="Q49:Q50"/>
    <mergeCell ref="L49:L50"/>
    <mergeCell ref="K48:Q48"/>
    <mergeCell ref="Q43:Q44"/>
    <mergeCell ref="C48:C49"/>
    <mergeCell ref="H38:H39"/>
    <mergeCell ref="D41:G41"/>
    <mergeCell ref="D13:D14"/>
    <mergeCell ref="K13:K14"/>
    <mergeCell ref="A12:A14"/>
    <mergeCell ref="H13:H14"/>
    <mergeCell ref="J13:J14"/>
    <mergeCell ref="C12:C13"/>
    <mergeCell ref="J38:J39"/>
    <mergeCell ref="B12:B14"/>
    <mergeCell ref="E13:E14"/>
    <mergeCell ref="M36:M37"/>
    <mergeCell ref="N36:N37"/>
    <mergeCell ref="O36:O37"/>
    <mergeCell ref="P36:P37"/>
    <mergeCell ref="A4:Q4"/>
    <mergeCell ref="N38:N39"/>
    <mergeCell ref="Q13:Q14"/>
    <mergeCell ref="Q32:Q33"/>
    <mergeCell ref="P13:P14"/>
    <mergeCell ref="P27:P28"/>
    <mergeCell ref="Q36:Q37"/>
    <mergeCell ref="D36:D37"/>
    <mergeCell ref="E36:E37"/>
    <mergeCell ref="F36:F37"/>
    <mergeCell ref="G36:G37"/>
    <mergeCell ref="H36:H37"/>
    <mergeCell ref="I36:I37"/>
    <mergeCell ref="J36:J37"/>
    <mergeCell ref="K36:K37"/>
    <mergeCell ref="L36:L37"/>
  </mergeCells>
  <printOptions/>
  <pageMargins left="0.31496062992125984" right="0.1968503937007874" top="0.31496062992125984" bottom="0.2755905511811024" header="0" footer="0"/>
  <pageSetup fitToHeight="0"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M60"/>
  <sheetViews>
    <sheetView zoomScale="101" zoomScaleNormal="101" zoomScaleSheetLayoutView="200" zoomScalePageLayoutView="0" workbookViewId="0" topLeftCell="A1">
      <selection activeCell="V1" sqref="V1:W16384"/>
    </sheetView>
  </sheetViews>
  <sheetFormatPr defaultColWidth="9.140625" defaultRowHeight="12.75"/>
  <cols>
    <col min="1" max="1" width="4.140625" style="0" customWidth="1"/>
    <col min="2" max="2" width="29.421875" style="0" customWidth="1"/>
    <col min="3" max="3" width="3.7109375" style="0" customWidth="1"/>
    <col min="4" max="4" width="4.28125" style="0" customWidth="1"/>
    <col min="5" max="5" width="3.7109375" style="0" customWidth="1"/>
    <col min="6" max="6" width="2.7109375" style="0" customWidth="1"/>
    <col min="7" max="7" width="0.85546875" style="0" customWidth="1"/>
    <col min="8" max="9" width="3.421875" style="0" customWidth="1"/>
    <col min="10" max="10" width="2.7109375" style="0" customWidth="1"/>
    <col min="11" max="11" width="3.8515625" style="0" customWidth="1"/>
    <col min="12" max="12" width="0.42578125" style="0" customWidth="1"/>
    <col min="13" max="13" width="4.00390625" style="0" customWidth="1"/>
    <col min="14" max="14" width="2.7109375" style="0" customWidth="1"/>
    <col min="15" max="15" width="5.140625" style="0" bestFit="1" customWidth="1"/>
    <col min="16" max="16" width="7.140625" style="0" customWidth="1"/>
    <col min="17" max="17" width="6.8515625" style="0" customWidth="1"/>
    <col min="18" max="18" width="6.28125" style="0" customWidth="1"/>
    <col min="19" max="19" width="5.421875" style="0" customWidth="1"/>
    <col min="20" max="20" width="5.28125" style="0" customWidth="1"/>
    <col min="21" max="21" width="4.421875" style="0" customWidth="1"/>
    <col min="22" max="22" width="4.00390625" style="0" customWidth="1"/>
  </cols>
  <sheetData>
    <row r="1" spans="1:20" s="31" customFormat="1" ht="12.75">
      <c r="A1" s="83" t="s">
        <v>39</v>
      </c>
      <c r="B1" s="83"/>
      <c r="D1" s="83"/>
      <c r="G1" s="402"/>
      <c r="H1" s="402"/>
      <c r="I1" s="83"/>
      <c r="J1" s="83"/>
      <c r="K1" s="83"/>
      <c r="L1" s="83"/>
      <c r="M1" s="83"/>
      <c r="N1" s="83"/>
      <c r="O1" s="83"/>
      <c r="P1" s="83"/>
      <c r="Q1" s="83"/>
      <c r="R1" s="83"/>
      <c r="T1" s="1"/>
    </row>
    <row r="2" spans="1:20" s="31" customFormat="1" ht="12.75">
      <c r="A2" s="83" t="s">
        <v>249</v>
      </c>
      <c r="B2" s="83"/>
      <c r="C2" s="19"/>
      <c r="D2" s="19"/>
      <c r="E2" s="19"/>
      <c r="F2" s="19"/>
      <c r="G2" s="19"/>
      <c r="H2" s="19"/>
      <c r="I2" s="19"/>
      <c r="K2" s="7"/>
      <c r="L2" s="7"/>
      <c r="M2" s="7"/>
      <c r="N2" s="7"/>
      <c r="O2" s="7"/>
      <c r="P2" s="19"/>
      <c r="Q2" s="19"/>
      <c r="T2" s="1"/>
    </row>
    <row r="3" spans="1:20" s="31" customFormat="1" ht="13.5" customHeight="1">
      <c r="A3" s="83"/>
      <c r="B3" s="83"/>
      <c r="C3" s="7"/>
      <c r="D3" s="83"/>
      <c r="E3" s="83"/>
      <c r="F3" s="83"/>
      <c r="G3" s="83"/>
      <c r="H3" s="83"/>
      <c r="I3" s="83"/>
      <c r="J3" s="83"/>
      <c r="K3" s="83"/>
      <c r="L3" s="83"/>
      <c r="M3" s="83"/>
      <c r="N3" s="83"/>
      <c r="O3" s="83"/>
      <c r="P3" s="83"/>
      <c r="Q3" s="83"/>
      <c r="R3" s="83"/>
      <c r="S3" s="83"/>
      <c r="T3" s="1"/>
    </row>
    <row r="4" spans="1:20" s="31" customFormat="1" ht="15" customHeight="1">
      <c r="A4" s="534" t="s">
        <v>38</v>
      </c>
      <c r="B4" s="534"/>
      <c r="C4" s="534"/>
      <c r="D4" s="534"/>
      <c r="E4" s="534"/>
      <c r="F4" s="534"/>
      <c r="G4" s="534"/>
      <c r="H4" s="534"/>
      <c r="I4" s="534"/>
      <c r="J4" s="534"/>
      <c r="K4" s="534"/>
      <c r="L4" s="534"/>
      <c r="M4" s="534"/>
      <c r="N4" s="534"/>
      <c r="O4" s="534"/>
      <c r="P4" s="534"/>
      <c r="Q4" s="534"/>
      <c r="R4" s="102"/>
      <c r="S4" s="102"/>
      <c r="T4" s="1"/>
    </row>
    <row r="5" spans="3:22" s="31" customFormat="1" ht="12.75" customHeight="1">
      <c r="C5" s="7"/>
      <c r="M5" s="5"/>
      <c r="N5" s="5"/>
      <c r="O5" s="5"/>
      <c r="P5" s="5"/>
      <c r="Q5" s="5"/>
      <c r="R5" s="5"/>
      <c r="S5" s="5"/>
      <c r="T5" s="5"/>
      <c r="V5" s="400"/>
    </row>
    <row r="6" spans="1:39" s="1" customFormat="1" ht="11.25">
      <c r="A6" s="69" t="s">
        <v>184</v>
      </c>
      <c r="B6" s="69"/>
      <c r="C6" s="69"/>
      <c r="D6" s="69"/>
      <c r="E6" s="69"/>
      <c r="F6" s="69"/>
      <c r="G6" s="69"/>
      <c r="H6" s="69"/>
      <c r="I6" s="69"/>
      <c r="J6" s="69"/>
      <c r="K6" s="69"/>
      <c r="L6" s="69"/>
      <c r="M6" s="5"/>
      <c r="N6" s="5"/>
      <c r="O6" s="5"/>
      <c r="P6" s="5"/>
      <c r="Q6" s="5"/>
      <c r="R6" s="5"/>
      <c r="S6" s="5"/>
      <c r="T6" s="5"/>
      <c r="V6" s="2"/>
      <c r="W6" s="2"/>
      <c r="X6" s="2"/>
      <c r="Y6" s="2"/>
      <c r="Z6" s="2"/>
      <c r="AA6" s="2"/>
      <c r="AB6" s="2"/>
      <c r="AC6" s="2"/>
      <c r="AD6" s="2"/>
      <c r="AE6" s="2"/>
      <c r="AF6" s="2"/>
      <c r="AG6" s="2"/>
      <c r="AH6" s="2"/>
      <c r="AI6" s="2"/>
      <c r="AJ6" s="2"/>
      <c r="AK6" s="2"/>
      <c r="AL6" s="2"/>
      <c r="AM6" s="2"/>
    </row>
    <row r="7" spans="1:26" s="1" customFormat="1" ht="11.25">
      <c r="A7" s="69" t="s">
        <v>350</v>
      </c>
      <c r="B7" s="69"/>
      <c r="C7" s="69"/>
      <c r="D7" s="69"/>
      <c r="E7" s="69"/>
      <c r="F7" s="69"/>
      <c r="G7" s="69"/>
      <c r="H7" s="69"/>
      <c r="I7" s="69"/>
      <c r="J7" s="69"/>
      <c r="K7" s="69"/>
      <c r="L7" s="69"/>
      <c r="M7" s="5"/>
      <c r="N7" s="5"/>
      <c r="O7" s="5"/>
      <c r="P7" s="5"/>
      <c r="Q7" s="5"/>
      <c r="R7" s="5"/>
      <c r="S7" s="5"/>
      <c r="T7" s="5"/>
      <c r="V7" s="69"/>
      <c r="W7" s="69"/>
      <c r="X7" s="69"/>
      <c r="Y7" s="69"/>
      <c r="Z7" s="69"/>
    </row>
    <row r="8" spans="1:20" s="1" customFormat="1" ht="11.25">
      <c r="A8" s="1" t="s">
        <v>80</v>
      </c>
      <c r="M8" s="5"/>
      <c r="N8" s="5"/>
      <c r="O8" s="5"/>
      <c r="P8" s="5"/>
      <c r="Q8" s="5"/>
      <c r="R8" s="5"/>
      <c r="S8" s="5"/>
      <c r="T8" s="5"/>
    </row>
    <row r="9" s="1" customFormat="1" ht="11.25">
      <c r="A9" s="1" t="s">
        <v>28</v>
      </c>
    </row>
    <row r="10" spans="1:23" s="1" customFormat="1" ht="11.25">
      <c r="A10" s="274" t="s">
        <v>396</v>
      </c>
      <c r="B10" s="274"/>
      <c r="C10" s="274"/>
      <c r="D10" s="274"/>
      <c r="E10" s="274"/>
      <c r="F10" s="274"/>
      <c r="G10" s="274"/>
      <c r="H10" s="274"/>
      <c r="I10" s="274"/>
      <c r="J10" s="274"/>
      <c r="K10" s="274"/>
      <c r="L10" s="274"/>
      <c r="M10" s="274"/>
      <c r="N10" s="274"/>
      <c r="O10" s="274"/>
      <c r="P10" s="274"/>
      <c r="Q10" s="274"/>
      <c r="R10" s="69"/>
      <c r="S10" s="69"/>
      <c r="V10" s="192"/>
      <c r="W10" s="85"/>
    </row>
    <row r="11" spans="1:18" s="1" customFormat="1" ht="6" customHeight="1" thickBot="1">
      <c r="A11" s="76"/>
      <c r="B11" s="76"/>
      <c r="C11" s="76"/>
      <c r="D11" s="76"/>
      <c r="E11" s="76"/>
      <c r="F11" s="76"/>
      <c r="G11" s="76"/>
      <c r="H11" s="76"/>
      <c r="I11" s="76"/>
      <c r="J11" s="76"/>
      <c r="K11" s="76"/>
      <c r="L11" s="76"/>
      <c r="M11" s="76"/>
      <c r="N11" s="76"/>
      <c r="O11" s="76"/>
      <c r="P11" s="76"/>
      <c r="Q11" s="76"/>
      <c r="R11" s="76"/>
    </row>
    <row r="12" spans="1:20" s="1" customFormat="1" ht="26.25" customHeight="1">
      <c r="A12" s="76"/>
      <c r="B12" s="403" t="s">
        <v>101</v>
      </c>
      <c r="C12" s="642" t="s">
        <v>102</v>
      </c>
      <c r="D12" s="643"/>
      <c r="E12" s="643"/>
      <c r="F12" s="643"/>
      <c r="G12" s="644"/>
      <c r="H12" s="585" t="s">
        <v>103</v>
      </c>
      <c r="I12" s="586"/>
      <c r="J12" s="586"/>
      <c r="K12" s="586"/>
      <c r="L12" s="587"/>
      <c r="M12" s="572" t="s">
        <v>143</v>
      </c>
      <c r="N12" s="573"/>
      <c r="O12" s="541" t="s">
        <v>156</v>
      </c>
      <c r="P12" s="542"/>
      <c r="Q12" s="542"/>
      <c r="R12" s="543"/>
      <c r="S12" s="544"/>
      <c r="T12" s="404"/>
    </row>
    <row r="13" spans="1:19" s="1" customFormat="1" ht="12.75" customHeight="1" thickBot="1">
      <c r="A13" s="76"/>
      <c r="B13" s="405" t="s">
        <v>104</v>
      </c>
      <c r="C13" s="551" t="s">
        <v>0</v>
      </c>
      <c r="D13" s="552"/>
      <c r="E13" s="551" t="s">
        <v>1</v>
      </c>
      <c r="F13" s="588"/>
      <c r="G13" s="552"/>
      <c r="H13" s="551" t="s">
        <v>0</v>
      </c>
      <c r="I13" s="552"/>
      <c r="J13" s="551" t="s">
        <v>1</v>
      </c>
      <c r="K13" s="588"/>
      <c r="L13" s="589"/>
      <c r="M13" s="574"/>
      <c r="N13" s="575"/>
      <c r="O13" s="406" t="s">
        <v>157</v>
      </c>
      <c r="P13" s="407" t="s">
        <v>154</v>
      </c>
      <c r="Q13" s="408" t="s">
        <v>155</v>
      </c>
      <c r="R13" s="409" t="s">
        <v>175</v>
      </c>
      <c r="S13" s="410" t="s">
        <v>49</v>
      </c>
    </row>
    <row r="14" spans="1:19" s="1" customFormat="1" ht="12.75" customHeight="1">
      <c r="A14" s="76"/>
      <c r="B14" s="8" t="s">
        <v>2</v>
      </c>
      <c r="C14" s="583">
        <v>14</v>
      </c>
      <c r="D14" s="584"/>
      <c r="E14" s="583">
        <v>14</v>
      </c>
      <c r="F14" s="577"/>
      <c r="G14" s="584"/>
      <c r="H14" s="583">
        <v>26</v>
      </c>
      <c r="I14" s="584"/>
      <c r="J14" s="583">
        <v>26</v>
      </c>
      <c r="K14" s="577"/>
      <c r="L14" s="624"/>
      <c r="M14" s="576">
        <v>0</v>
      </c>
      <c r="N14" s="577"/>
      <c r="O14" s="396" t="s">
        <v>2</v>
      </c>
      <c r="P14" s="411">
        <v>10</v>
      </c>
      <c r="Q14" s="412">
        <v>5</v>
      </c>
      <c r="R14" s="413">
        <v>0</v>
      </c>
      <c r="S14" s="414">
        <f>P14+Q14+R14</f>
        <v>15</v>
      </c>
    </row>
    <row r="15" spans="1:19" s="1" customFormat="1" ht="12.75" customHeight="1">
      <c r="A15" s="76"/>
      <c r="B15" s="11" t="s">
        <v>3</v>
      </c>
      <c r="C15" s="557">
        <v>14</v>
      </c>
      <c r="D15" s="559"/>
      <c r="E15" s="557">
        <v>14</v>
      </c>
      <c r="F15" s="558"/>
      <c r="G15" s="559"/>
      <c r="H15" s="557">
        <v>26</v>
      </c>
      <c r="I15" s="559"/>
      <c r="J15" s="557">
        <v>26</v>
      </c>
      <c r="K15" s="558"/>
      <c r="L15" s="618"/>
      <c r="M15" s="578">
        <v>90</v>
      </c>
      <c r="N15" s="558"/>
      <c r="O15" s="415" t="s">
        <v>3</v>
      </c>
      <c r="P15" s="416">
        <v>10</v>
      </c>
      <c r="Q15" s="113">
        <v>5</v>
      </c>
      <c r="R15" s="417">
        <v>1</v>
      </c>
      <c r="S15" s="414">
        <f>P15+Q15+R15</f>
        <v>16</v>
      </c>
    </row>
    <row r="16" spans="1:19" s="1" customFormat="1" ht="13.5" customHeight="1">
      <c r="A16" s="76"/>
      <c r="B16" s="11" t="s">
        <v>4</v>
      </c>
      <c r="C16" s="557">
        <v>14</v>
      </c>
      <c r="D16" s="559"/>
      <c r="E16" s="557">
        <v>14</v>
      </c>
      <c r="F16" s="558"/>
      <c r="G16" s="559"/>
      <c r="H16" s="557">
        <v>26</v>
      </c>
      <c r="I16" s="559"/>
      <c r="J16" s="557">
        <v>26</v>
      </c>
      <c r="K16" s="558"/>
      <c r="L16" s="618"/>
      <c r="M16" s="579">
        <v>90</v>
      </c>
      <c r="N16" s="580"/>
      <c r="O16" s="415" t="s">
        <v>4</v>
      </c>
      <c r="P16" s="416">
        <v>10</v>
      </c>
      <c r="Q16" s="113">
        <v>4</v>
      </c>
      <c r="R16" s="417">
        <v>1</v>
      </c>
      <c r="S16" s="414">
        <f>P16+Q16+R16</f>
        <v>15</v>
      </c>
    </row>
    <row r="17" spans="1:19" s="1" customFormat="1" ht="13.5" customHeight="1" thickBot="1">
      <c r="A17" s="76"/>
      <c r="B17" s="405" t="s">
        <v>105</v>
      </c>
      <c r="C17" s="551">
        <v>14</v>
      </c>
      <c r="D17" s="552"/>
      <c r="E17" s="551" t="s">
        <v>106</v>
      </c>
      <c r="F17" s="588"/>
      <c r="G17" s="552"/>
      <c r="H17" s="551">
        <v>26</v>
      </c>
      <c r="I17" s="552"/>
      <c r="J17" s="551">
        <v>26</v>
      </c>
      <c r="K17" s="588"/>
      <c r="L17" s="589"/>
      <c r="M17" s="581">
        <v>60</v>
      </c>
      <c r="N17" s="582"/>
      <c r="O17" s="418" t="s">
        <v>105</v>
      </c>
      <c r="P17" s="419">
        <v>9</v>
      </c>
      <c r="Q17" s="420">
        <v>6</v>
      </c>
      <c r="R17" s="421">
        <v>0</v>
      </c>
      <c r="S17" s="414">
        <f>P17+Q17+R17</f>
        <v>15</v>
      </c>
    </row>
    <row r="18" spans="1:19" s="1" customFormat="1" ht="12" thickBot="1">
      <c r="A18" s="76"/>
      <c r="B18" s="560" t="s">
        <v>108</v>
      </c>
      <c r="C18" s="561"/>
      <c r="D18" s="561"/>
      <c r="E18" s="561"/>
      <c r="F18" s="561"/>
      <c r="G18" s="562"/>
      <c r="H18" s="646">
        <f>AVERAGE(H14:L17)</f>
        <v>26</v>
      </c>
      <c r="I18" s="647"/>
      <c r="J18" s="647"/>
      <c r="K18" s="647"/>
      <c r="L18" s="648"/>
      <c r="M18" s="76"/>
      <c r="O18" s="422" t="s">
        <v>49</v>
      </c>
      <c r="P18" s="143">
        <f>P14+P15+P16+P17</f>
        <v>39</v>
      </c>
      <c r="Q18" s="144">
        <f>Q14+Q15+Q16+Q17</f>
        <v>20</v>
      </c>
      <c r="R18" s="144">
        <f>R14+R15+R16+R17</f>
        <v>2</v>
      </c>
      <c r="S18" s="145">
        <f>S14+S15+S16+S17</f>
        <v>61</v>
      </c>
    </row>
    <row r="19" spans="1:19" s="1" customFormat="1" ht="14.25" customHeight="1" thickBot="1">
      <c r="A19" s="76"/>
      <c r="B19" s="76"/>
      <c r="C19" s="76"/>
      <c r="D19" s="76"/>
      <c r="E19" s="76"/>
      <c r="F19" s="76"/>
      <c r="G19" s="76"/>
      <c r="H19" s="76"/>
      <c r="I19" s="76"/>
      <c r="J19" s="76"/>
      <c r="K19" s="76"/>
      <c r="L19" s="76"/>
      <c r="M19" s="76"/>
      <c r="O19" s="423" t="s">
        <v>20</v>
      </c>
      <c r="P19" s="146">
        <f>P18*100/S18</f>
        <v>63.9344262295082</v>
      </c>
      <c r="Q19" s="147">
        <f>Q18*100/S18</f>
        <v>32.78688524590164</v>
      </c>
      <c r="R19" s="147">
        <f>R18*100/S18</f>
        <v>3.278688524590164</v>
      </c>
      <c r="S19" s="148">
        <f>P19+Q19+R19</f>
        <v>100</v>
      </c>
    </row>
    <row r="20" spans="1:14" s="1" customFormat="1" ht="21" customHeight="1">
      <c r="A20" s="76"/>
      <c r="B20" s="592" t="s">
        <v>107</v>
      </c>
      <c r="C20" s="592"/>
      <c r="D20" s="592"/>
      <c r="E20" s="592"/>
      <c r="F20" s="592"/>
      <c r="G20" s="592"/>
      <c r="H20" s="592"/>
      <c r="I20" s="592"/>
      <c r="J20" s="592"/>
      <c r="K20" s="592"/>
      <c r="L20" s="592"/>
      <c r="M20" s="592"/>
      <c r="N20" s="592"/>
    </row>
    <row r="21" spans="1:18" s="1" customFormat="1" ht="9" customHeight="1">
      <c r="A21" s="76"/>
      <c r="B21" s="76"/>
      <c r="C21" s="76"/>
      <c r="D21" s="76"/>
      <c r="E21" s="76"/>
      <c r="F21" s="76"/>
      <c r="G21" s="76"/>
      <c r="H21" s="76"/>
      <c r="I21" s="76"/>
      <c r="J21" s="76"/>
      <c r="K21" s="76"/>
      <c r="L21" s="76"/>
      <c r="M21" s="76"/>
      <c r="N21" s="76"/>
      <c r="O21" s="76"/>
      <c r="P21" s="76"/>
      <c r="Q21" s="76"/>
      <c r="R21" s="76"/>
    </row>
    <row r="22" spans="1:18" s="1" customFormat="1" ht="19.5" customHeight="1">
      <c r="A22" s="553" t="s">
        <v>35</v>
      </c>
      <c r="B22" s="553"/>
      <c r="C22" s="553"/>
      <c r="D22" s="553"/>
      <c r="E22" s="553"/>
      <c r="F22" s="553"/>
      <c r="G22" s="553"/>
      <c r="H22" s="553"/>
      <c r="I22" s="553"/>
      <c r="J22" s="553"/>
      <c r="K22" s="553"/>
      <c r="L22" s="553"/>
      <c r="M22" s="553"/>
      <c r="N22" s="553"/>
      <c r="O22" s="553"/>
      <c r="P22" s="40"/>
      <c r="Q22" s="49"/>
      <c r="R22" s="49"/>
    </row>
    <row r="23" spans="1:18" s="1" customFormat="1" ht="10.5" customHeight="1" thickBot="1">
      <c r="A23" s="23"/>
      <c r="B23" s="5"/>
      <c r="C23" s="23"/>
      <c r="D23" s="23"/>
      <c r="E23" s="23"/>
      <c r="F23" s="24"/>
      <c r="G23" s="24"/>
      <c r="H23" s="24"/>
      <c r="I23" s="10"/>
      <c r="J23" s="10"/>
      <c r="K23" s="10"/>
      <c r="L23" s="10"/>
      <c r="M23" s="10"/>
      <c r="N23" s="10"/>
      <c r="O23" s="10"/>
      <c r="P23" s="40"/>
      <c r="Q23" s="49"/>
      <c r="R23" s="49"/>
    </row>
    <row r="24" spans="1:22" s="1" customFormat="1" ht="23.25" customHeight="1" thickBot="1">
      <c r="A24" s="389" t="s">
        <v>18</v>
      </c>
      <c r="B24" s="390" t="s">
        <v>53</v>
      </c>
      <c r="C24" s="391"/>
      <c r="D24" s="392"/>
      <c r="E24" s="645" t="s">
        <v>54</v>
      </c>
      <c r="F24" s="645"/>
      <c r="G24" s="645"/>
      <c r="H24" s="645" t="s">
        <v>55</v>
      </c>
      <c r="I24" s="645"/>
      <c r="J24" s="556" t="s">
        <v>62</v>
      </c>
      <c r="K24" s="556"/>
      <c r="M24" s="40"/>
      <c r="N24" s="40"/>
      <c r="O24" s="40"/>
      <c r="P24" s="40"/>
      <c r="Q24" s="49"/>
      <c r="R24" s="49"/>
      <c r="S24" s="169"/>
      <c r="T24" s="169"/>
      <c r="U24" s="169"/>
      <c r="V24" s="169"/>
    </row>
    <row r="25" spans="1:22" s="1" customFormat="1" ht="11.25">
      <c r="A25" s="545" t="s">
        <v>21</v>
      </c>
      <c r="B25" s="547" t="s">
        <v>174</v>
      </c>
      <c r="C25" s="548"/>
      <c r="D25" s="548"/>
      <c r="E25" s="563">
        <f>(26+26+26+22+26+15+17+22)*14+240</f>
        <v>2760</v>
      </c>
      <c r="F25" s="563"/>
      <c r="G25" s="563"/>
      <c r="H25" s="594">
        <f>E25/E29*100</f>
        <v>87.56345177664974</v>
      </c>
      <c r="I25" s="594"/>
      <c r="J25" s="549" t="s">
        <v>56</v>
      </c>
      <c r="K25" s="549"/>
      <c r="M25" s="40"/>
      <c r="N25" s="40"/>
      <c r="O25" s="40"/>
      <c r="P25" s="40"/>
      <c r="Q25" s="49"/>
      <c r="R25" s="49"/>
      <c r="S25" s="169"/>
      <c r="T25" s="169"/>
      <c r="U25" s="169"/>
      <c r="V25" s="169"/>
    </row>
    <row r="26" spans="1:18" s="1" customFormat="1" ht="11.25">
      <c r="A26" s="546"/>
      <c r="B26" s="630" t="s">
        <v>130</v>
      </c>
      <c r="C26" s="631"/>
      <c r="D26" s="632"/>
      <c r="E26" s="564">
        <v>240</v>
      </c>
      <c r="F26" s="564"/>
      <c r="G26" s="564"/>
      <c r="H26" s="565"/>
      <c r="I26" s="565"/>
      <c r="J26" s="550"/>
      <c r="K26" s="550"/>
      <c r="M26" s="40"/>
      <c r="N26" s="40"/>
      <c r="O26" s="40"/>
      <c r="P26" s="40"/>
      <c r="Q26" s="49"/>
      <c r="R26" s="49"/>
    </row>
    <row r="27" spans="1:18" s="1" customFormat="1" ht="11.25">
      <c r="A27" s="11" t="s">
        <v>22</v>
      </c>
      <c r="B27" s="554" t="s">
        <v>57</v>
      </c>
      <c r="C27" s="555"/>
      <c r="D27" s="555"/>
      <c r="E27" s="564">
        <f>(0+0+0+4+0+11+9+4)*14</f>
        <v>392</v>
      </c>
      <c r="F27" s="564"/>
      <c r="G27" s="564"/>
      <c r="H27" s="565">
        <f>E27/E29*100</f>
        <v>12.436548223350254</v>
      </c>
      <c r="I27" s="565"/>
      <c r="J27" s="540" t="s">
        <v>58</v>
      </c>
      <c r="K27" s="540"/>
      <c r="M27" s="40"/>
      <c r="N27" s="40"/>
      <c r="O27" s="40"/>
      <c r="P27" s="40"/>
      <c r="Q27" s="49"/>
      <c r="R27" s="49"/>
    </row>
    <row r="28" spans="1:23" s="424" customFormat="1" ht="6.75" customHeight="1" hidden="1">
      <c r="A28" s="41" t="s">
        <v>23</v>
      </c>
      <c r="B28" s="566" t="s">
        <v>59</v>
      </c>
      <c r="C28" s="567"/>
      <c r="D28" s="567"/>
      <c r="E28" s="593">
        <v>0</v>
      </c>
      <c r="F28" s="593"/>
      <c r="G28" s="593"/>
      <c r="H28" s="565"/>
      <c r="I28" s="565"/>
      <c r="J28" s="121"/>
      <c r="K28" s="122"/>
      <c r="M28" s="40"/>
      <c r="N28" s="40"/>
      <c r="O28" s="40"/>
      <c r="P28" s="40"/>
      <c r="Q28" s="49"/>
      <c r="R28" s="49"/>
      <c r="S28" s="1"/>
      <c r="T28" s="1"/>
      <c r="U28" s="1"/>
      <c r="V28" s="1"/>
      <c r="W28" s="1"/>
    </row>
    <row r="29" spans="1:18" s="1" customFormat="1" ht="11.25">
      <c r="A29" s="11"/>
      <c r="B29" s="597" t="s">
        <v>178</v>
      </c>
      <c r="C29" s="598"/>
      <c r="D29" s="598"/>
      <c r="E29" s="599">
        <f>E25+E27</f>
        <v>3152</v>
      </c>
      <c r="F29" s="599"/>
      <c r="G29" s="599"/>
      <c r="H29" s="606">
        <f>H25+H27</f>
        <v>100</v>
      </c>
      <c r="I29" s="606"/>
      <c r="J29" s="538">
        <v>100</v>
      </c>
      <c r="K29" s="538"/>
      <c r="L29" s="49"/>
      <c r="M29" s="40"/>
      <c r="N29" s="40"/>
      <c r="O29" s="40"/>
      <c r="P29" s="40"/>
      <c r="Q29" s="49"/>
      <c r="R29" s="49"/>
    </row>
    <row r="30" spans="1:18" s="1" customFormat="1" ht="12" thickBot="1">
      <c r="A30" s="42" t="s">
        <v>23</v>
      </c>
      <c r="B30" s="600" t="s">
        <v>373</v>
      </c>
      <c r="C30" s="601"/>
      <c r="D30" s="602"/>
      <c r="E30" s="603">
        <f>(7+7+11+7+16+12+5+4)*14</f>
        <v>966</v>
      </c>
      <c r="F30" s="604"/>
      <c r="G30" s="605"/>
      <c r="H30" s="568">
        <f>100*E30/E29</f>
        <v>30.64720812182741</v>
      </c>
      <c r="I30" s="568"/>
      <c r="J30" s="537" t="s">
        <v>60</v>
      </c>
      <c r="K30" s="537"/>
      <c r="L30" s="49"/>
      <c r="P30" s="40"/>
      <c r="Q30" s="49"/>
      <c r="R30" s="49"/>
    </row>
    <row r="31" spans="1:18" s="1" customFormat="1" ht="11.25">
      <c r="A31" s="5"/>
      <c r="B31" s="76" t="s">
        <v>374</v>
      </c>
      <c r="C31" s="43"/>
      <c r="D31" s="43"/>
      <c r="E31" s="45"/>
      <c r="F31" s="45"/>
      <c r="G31" s="45"/>
      <c r="H31" s="40"/>
      <c r="I31" s="40"/>
      <c r="J31" s="123"/>
      <c r="K31" s="123"/>
      <c r="L31" s="45"/>
      <c r="M31" s="45"/>
      <c r="N31" s="40"/>
      <c r="O31" s="40"/>
      <c r="P31" s="40"/>
      <c r="Q31" s="49"/>
      <c r="R31" s="49"/>
    </row>
    <row r="32" spans="1:18" s="1" customFormat="1" ht="11.25">
      <c r="A32" s="5"/>
      <c r="B32" s="76" t="s">
        <v>181</v>
      </c>
      <c r="C32" s="43"/>
      <c r="D32" s="43"/>
      <c r="E32" s="45"/>
      <c r="F32" s="45"/>
      <c r="G32" s="45"/>
      <c r="H32" s="40"/>
      <c r="I32" s="40"/>
      <c r="J32" s="123"/>
      <c r="K32" s="123"/>
      <c r="L32" s="45"/>
      <c r="M32" s="45"/>
      <c r="N32" s="40"/>
      <c r="O32" s="40"/>
      <c r="P32" s="40"/>
      <c r="Q32" s="49"/>
      <c r="R32" s="49"/>
    </row>
    <row r="33" spans="1:18" s="1" customFormat="1" ht="12" thickBot="1">
      <c r="A33" s="5"/>
      <c r="B33" s="425"/>
      <c r="C33" s="43"/>
      <c r="D33" s="43"/>
      <c r="E33" s="44"/>
      <c r="F33" s="44"/>
      <c r="G33" s="44"/>
      <c r="H33" s="40"/>
      <c r="I33" s="40"/>
      <c r="J33" s="123"/>
      <c r="K33" s="123"/>
      <c r="L33" s="45"/>
      <c r="M33" s="45"/>
      <c r="N33" s="45"/>
      <c r="O33" s="45"/>
      <c r="P33" s="40"/>
      <c r="Q33" s="49"/>
      <c r="R33" s="49"/>
    </row>
    <row r="34" spans="1:18" s="1" customFormat="1" ht="14.25" customHeight="1">
      <c r="A34" s="590" t="s">
        <v>18</v>
      </c>
      <c r="B34" s="590" t="s">
        <v>19</v>
      </c>
      <c r="C34" s="590"/>
      <c r="D34" s="590"/>
      <c r="E34" s="595" t="s">
        <v>54</v>
      </c>
      <c r="F34" s="595"/>
      <c r="G34" s="595"/>
      <c r="H34" s="595" t="s">
        <v>61</v>
      </c>
      <c r="I34" s="595"/>
      <c r="J34" s="535" t="s">
        <v>62</v>
      </c>
      <c r="K34" s="535"/>
      <c r="Q34" s="49"/>
      <c r="R34" s="49"/>
    </row>
    <row r="35" spans="1:11" s="1" customFormat="1" ht="23.25" customHeight="1" thickBot="1">
      <c r="A35" s="591"/>
      <c r="B35" s="591"/>
      <c r="C35" s="591"/>
      <c r="D35" s="591"/>
      <c r="E35" s="596"/>
      <c r="F35" s="596"/>
      <c r="G35" s="596"/>
      <c r="H35" s="596"/>
      <c r="I35" s="596"/>
      <c r="J35" s="536"/>
      <c r="K35" s="536"/>
    </row>
    <row r="36" spans="1:11" s="1" customFormat="1" ht="11.25">
      <c r="A36" s="8" t="s">
        <v>21</v>
      </c>
      <c r="B36" s="547" t="s">
        <v>26</v>
      </c>
      <c r="C36" s="548"/>
      <c r="D36" s="548"/>
      <c r="E36" s="570">
        <f>(19+16+4+0+0+0+0+0)*14</f>
        <v>546</v>
      </c>
      <c r="F36" s="570"/>
      <c r="G36" s="570"/>
      <c r="H36" s="571">
        <f>E36/E40*100</f>
        <v>17.32233502538071</v>
      </c>
      <c r="I36" s="571"/>
      <c r="J36" s="540" t="s">
        <v>63</v>
      </c>
      <c r="K36" s="540"/>
    </row>
    <row r="37" spans="1:16" s="1" customFormat="1" ht="11.25">
      <c r="A37" s="11" t="s">
        <v>22</v>
      </c>
      <c r="B37" s="554" t="s">
        <v>158</v>
      </c>
      <c r="C37" s="555"/>
      <c r="D37" s="555"/>
      <c r="E37" s="539">
        <f>(4+4+20+20+21+11+0+0)*14+90</f>
        <v>1210</v>
      </c>
      <c r="F37" s="539"/>
      <c r="G37" s="539"/>
      <c r="H37" s="565">
        <f>E37/E40*100</f>
        <v>38.388324873096444</v>
      </c>
      <c r="I37" s="565"/>
      <c r="J37" s="540" t="s">
        <v>64</v>
      </c>
      <c r="K37" s="540"/>
      <c r="P37" s="49"/>
    </row>
    <row r="38" spans="1:11" s="1" customFormat="1" ht="11.25">
      <c r="A38" s="12" t="s">
        <v>23</v>
      </c>
      <c r="B38" s="554" t="s">
        <v>36</v>
      </c>
      <c r="C38" s="555"/>
      <c r="D38" s="555"/>
      <c r="E38" s="539">
        <f>(0+3+0+3+6+15+24+26)*14+150</f>
        <v>1228</v>
      </c>
      <c r="F38" s="539"/>
      <c r="G38" s="539"/>
      <c r="H38" s="565">
        <f>E38/E40*100</f>
        <v>38.95939086294416</v>
      </c>
      <c r="I38" s="565"/>
      <c r="J38" s="540" t="s">
        <v>65</v>
      </c>
      <c r="K38" s="540"/>
    </row>
    <row r="39" spans="1:15" s="1" customFormat="1" ht="12" thickBot="1">
      <c r="A39" s="37" t="s">
        <v>24</v>
      </c>
      <c r="B39" s="613" t="s">
        <v>27</v>
      </c>
      <c r="C39" s="614"/>
      <c r="D39" s="614"/>
      <c r="E39" s="615">
        <f>(3+3+2+2+0+0+2+0)*14</f>
        <v>168</v>
      </c>
      <c r="F39" s="615"/>
      <c r="G39" s="615"/>
      <c r="H39" s="568">
        <f>E39/E40*100</f>
        <v>5.32994923857868</v>
      </c>
      <c r="I39" s="568"/>
      <c r="J39" s="569" t="s">
        <v>66</v>
      </c>
      <c r="K39" s="569"/>
      <c r="M39" s="426"/>
      <c r="O39" s="49"/>
    </row>
    <row r="40" spans="1:16" s="1" customFormat="1" ht="12" thickBot="1">
      <c r="A40" s="46"/>
      <c r="B40" s="609" t="s">
        <v>37</v>
      </c>
      <c r="C40" s="610"/>
      <c r="D40" s="610"/>
      <c r="E40" s="607">
        <f>SUM(E36:G39)</f>
        <v>3152</v>
      </c>
      <c r="F40" s="607"/>
      <c r="G40" s="607"/>
      <c r="H40" s="608">
        <f>SUM(H36:I39)</f>
        <v>100</v>
      </c>
      <c r="I40" s="608"/>
      <c r="J40" s="611"/>
      <c r="K40" s="612"/>
      <c r="M40" s="49"/>
      <c r="O40" s="427"/>
      <c r="P40" s="49"/>
    </row>
    <row r="41" spans="1:18" s="1" customFormat="1" ht="13.5" customHeight="1" hidden="1" thickBot="1">
      <c r="A41" s="47" t="s">
        <v>67</v>
      </c>
      <c r="B41" s="636" t="s">
        <v>68</v>
      </c>
      <c r="C41" s="637"/>
      <c r="D41" s="638"/>
      <c r="E41" s="633" t="e">
        <v>#VALUE!</v>
      </c>
      <c r="F41" s="634"/>
      <c r="G41" s="635"/>
      <c r="H41" s="40"/>
      <c r="I41" s="40"/>
      <c r="J41" s="45"/>
      <c r="K41" s="45"/>
      <c r="L41" s="45"/>
      <c r="M41" s="45"/>
      <c r="N41" s="40"/>
      <c r="O41" s="40"/>
      <c r="P41" s="48"/>
      <c r="Q41" s="48"/>
      <c r="R41" s="10"/>
    </row>
    <row r="42" spans="1:16" s="1" customFormat="1" ht="15" customHeight="1" thickBot="1">
      <c r="A42" s="5"/>
      <c r="B42" s="10"/>
      <c r="C42" s="10"/>
      <c r="D42" s="10"/>
      <c r="E42" s="44"/>
      <c r="F42" s="44"/>
      <c r="G42" s="44"/>
      <c r="H42" s="40"/>
      <c r="I42" s="40"/>
      <c r="J42" s="45"/>
      <c r="K42" s="45"/>
      <c r="L42" s="45"/>
      <c r="M42" s="45"/>
      <c r="N42" s="40"/>
      <c r="O42" s="40"/>
      <c r="P42" s="40"/>
    </row>
    <row r="43" spans="2:17" s="1" customFormat="1" ht="12" thickBot="1">
      <c r="B43" s="48" t="s">
        <v>69</v>
      </c>
      <c r="C43" s="627">
        <f>(23+24+28+25)*14/((29+28+24+27)*14+240)</f>
        <v>0.7990867579908676</v>
      </c>
      <c r="D43" s="628"/>
      <c r="Q43" s="49"/>
    </row>
    <row r="44" spans="2:4" s="1" customFormat="1" ht="12.75" customHeight="1" hidden="1">
      <c r="B44" s="1" t="s">
        <v>70</v>
      </c>
      <c r="C44" s="629">
        <v>0</v>
      </c>
      <c r="D44" s="629"/>
    </row>
    <row r="45" spans="3:4" s="1" customFormat="1" ht="12.75" customHeight="1">
      <c r="C45" s="49"/>
      <c r="D45" s="49"/>
    </row>
    <row r="46" spans="3:4" s="1" customFormat="1" ht="11.25">
      <c r="C46" s="50"/>
      <c r="D46" s="50"/>
    </row>
    <row r="47" spans="1:14" s="1" customFormat="1" ht="12" hidden="1" thickBot="1">
      <c r="A47" s="393" t="s">
        <v>71</v>
      </c>
      <c r="B47" s="51" t="s">
        <v>72</v>
      </c>
      <c r="C47" s="616" t="s">
        <v>73</v>
      </c>
      <c r="D47" s="641"/>
      <c r="E47" s="641"/>
      <c r="F47" s="641"/>
      <c r="G47" s="641"/>
      <c r="H47" s="641"/>
      <c r="I47" s="641"/>
      <c r="J47" s="617"/>
      <c r="K47" s="616" t="s">
        <v>49</v>
      </c>
      <c r="L47" s="641"/>
      <c r="M47" s="641"/>
      <c r="N47" s="617"/>
    </row>
    <row r="48" spans="1:14" s="1" customFormat="1" ht="12" hidden="1" thickBot="1">
      <c r="A48" s="394" t="s">
        <v>74</v>
      </c>
      <c r="B48" s="52" t="s">
        <v>75</v>
      </c>
      <c r="C48" s="616" t="s">
        <v>30</v>
      </c>
      <c r="D48" s="617"/>
      <c r="E48" s="616" t="s">
        <v>31</v>
      </c>
      <c r="F48" s="617"/>
      <c r="G48" s="625" t="s">
        <v>32</v>
      </c>
      <c r="H48" s="626"/>
      <c r="I48" s="625" t="s">
        <v>33</v>
      </c>
      <c r="J48" s="626"/>
      <c r="K48" s="616" t="s">
        <v>71</v>
      </c>
      <c r="L48" s="617"/>
      <c r="M48" s="616" t="s">
        <v>20</v>
      </c>
      <c r="N48" s="617"/>
    </row>
    <row r="49" spans="1:14" s="1" customFormat="1" ht="11.25" hidden="1">
      <c r="A49" s="395">
        <v>1</v>
      </c>
      <c r="B49" s="346" t="s">
        <v>76</v>
      </c>
      <c r="C49" s="576">
        <v>10</v>
      </c>
      <c r="D49" s="624"/>
      <c r="E49" s="576">
        <v>10</v>
      </c>
      <c r="F49" s="624"/>
      <c r="G49" s="576">
        <v>10</v>
      </c>
      <c r="H49" s="624"/>
      <c r="I49" s="576">
        <v>10</v>
      </c>
      <c r="J49" s="624"/>
      <c r="K49" s="576">
        <f>SUM(C49:J49)</f>
        <v>40</v>
      </c>
      <c r="L49" s="624"/>
      <c r="M49" s="639">
        <f>100*K49/K52</f>
        <v>67.79661016949153</v>
      </c>
      <c r="N49" s="640"/>
    </row>
    <row r="50" spans="1:14" s="1" customFormat="1" ht="11.25" hidden="1">
      <c r="A50" s="396">
        <v>2</v>
      </c>
      <c r="B50" s="397" t="s">
        <v>77</v>
      </c>
      <c r="C50" s="578">
        <v>4</v>
      </c>
      <c r="D50" s="618"/>
      <c r="E50" s="578">
        <v>6</v>
      </c>
      <c r="F50" s="618"/>
      <c r="G50" s="578">
        <v>4</v>
      </c>
      <c r="H50" s="618"/>
      <c r="I50" s="578">
        <v>5</v>
      </c>
      <c r="J50" s="618"/>
      <c r="K50" s="578">
        <f>SUM(C50:J50)</f>
        <v>19</v>
      </c>
      <c r="L50" s="618"/>
      <c r="M50" s="622">
        <f>100*K50/K52</f>
        <v>32.20338983050848</v>
      </c>
      <c r="N50" s="623"/>
    </row>
    <row r="51" spans="1:14" s="1" customFormat="1" ht="12" hidden="1" thickBot="1">
      <c r="A51" s="396">
        <v>3</v>
      </c>
      <c r="B51" s="397" t="s">
        <v>78</v>
      </c>
      <c r="C51" s="619"/>
      <c r="D51" s="589"/>
      <c r="E51" s="619"/>
      <c r="F51" s="589"/>
      <c r="G51" s="619"/>
      <c r="H51" s="589"/>
      <c r="I51" s="619"/>
      <c r="J51" s="589"/>
      <c r="K51" s="619"/>
      <c r="L51" s="589"/>
      <c r="M51" s="620">
        <f>100*K51/K52</f>
        <v>0</v>
      </c>
      <c r="N51" s="621"/>
    </row>
    <row r="52" spans="1:14" s="1" customFormat="1" ht="12" hidden="1" thickBot="1">
      <c r="A52" s="47"/>
      <c r="B52" s="398" t="s">
        <v>37</v>
      </c>
      <c r="C52" s="616">
        <f>SUM(C49:D51)</f>
        <v>14</v>
      </c>
      <c r="D52" s="617"/>
      <c r="E52" s="616">
        <f>SUM(E49:F51)</f>
        <v>16</v>
      </c>
      <c r="F52" s="617"/>
      <c r="G52" s="616">
        <f>SUM(G49:H51)</f>
        <v>14</v>
      </c>
      <c r="H52" s="617"/>
      <c r="I52" s="616">
        <f>SUM(I49:J51)</f>
        <v>15</v>
      </c>
      <c r="J52" s="617"/>
      <c r="K52" s="616">
        <f>SUM(K49:L51)</f>
        <v>59</v>
      </c>
      <c r="L52" s="617"/>
      <c r="M52" s="616">
        <v>100</v>
      </c>
      <c r="N52" s="617"/>
    </row>
    <row r="53" spans="1:15" s="1" customFormat="1" ht="11.25" hidden="1">
      <c r="A53" s="23"/>
      <c r="B53" s="5"/>
      <c r="C53" s="23"/>
      <c r="D53" s="23"/>
      <c r="E53" s="23"/>
      <c r="F53" s="24"/>
      <c r="G53" s="24"/>
      <c r="H53" s="24"/>
      <c r="I53" s="10"/>
      <c r="J53" s="10"/>
      <c r="K53" s="10"/>
      <c r="L53" s="10"/>
      <c r="M53" s="10"/>
      <c r="N53" s="10"/>
      <c r="O53" s="10"/>
    </row>
    <row r="54" spans="1:20" s="401" customFormat="1" ht="11.25">
      <c r="A54" s="399" t="s">
        <v>404</v>
      </c>
      <c r="B54" s="399"/>
      <c r="C54" s="399"/>
      <c r="D54" s="399"/>
      <c r="E54" s="399"/>
      <c r="F54" s="399"/>
      <c r="G54" s="399"/>
      <c r="H54" s="399"/>
      <c r="I54" s="399"/>
      <c r="J54" s="399"/>
      <c r="K54" s="399"/>
      <c r="L54" s="399"/>
      <c r="M54" s="399"/>
      <c r="N54" s="428"/>
      <c r="O54" s="428"/>
      <c r="P54" s="428"/>
      <c r="Q54" s="428"/>
      <c r="T54" s="400"/>
    </row>
    <row r="55" spans="1:20" s="85" customFormat="1" ht="11.25">
      <c r="A55" s="274" t="s">
        <v>405</v>
      </c>
      <c r="B55" s="195"/>
      <c r="C55" s="195"/>
      <c r="D55" s="195"/>
      <c r="E55" s="195"/>
      <c r="F55" s="195"/>
      <c r="G55" s="195"/>
      <c r="H55" s="195"/>
      <c r="I55" s="195"/>
      <c r="J55" s="195"/>
      <c r="K55" s="195"/>
      <c r="L55" s="195"/>
      <c r="M55" s="195"/>
      <c r="N55" s="165"/>
      <c r="O55" s="165"/>
      <c r="P55" s="165"/>
      <c r="Q55" s="165"/>
      <c r="T55" s="400"/>
    </row>
    <row r="56" spans="1:14" ht="12.75">
      <c r="A56" s="15"/>
      <c r="B56" s="18"/>
      <c r="C56" s="15"/>
      <c r="D56" s="15"/>
      <c r="E56" s="15"/>
      <c r="F56" s="15"/>
      <c r="G56" s="15"/>
      <c r="H56" s="32"/>
      <c r="I56" s="33"/>
      <c r="J56" s="33"/>
      <c r="K56" s="33"/>
      <c r="L56" s="33"/>
      <c r="M56" s="33"/>
      <c r="N56" s="15"/>
    </row>
    <row r="57" s="1" customFormat="1" ht="11.25"/>
    <row r="58" spans="2:11" s="1" customFormat="1" ht="11.25">
      <c r="B58" s="85"/>
      <c r="C58" s="85"/>
      <c r="D58" s="85"/>
      <c r="E58" s="85"/>
      <c r="F58" s="85"/>
      <c r="G58" s="85"/>
      <c r="H58" s="85"/>
      <c r="I58" s="82"/>
      <c r="J58" s="83"/>
      <c r="K58" s="82"/>
    </row>
    <row r="59" spans="2:11" s="1" customFormat="1" ht="11.25">
      <c r="B59" s="85"/>
      <c r="C59" s="85"/>
      <c r="D59" s="85"/>
      <c r="E59" s="85"/>
      <c r="F59" s="85"/>
      <c r="G59" s="85"/>
      <c r="H59" s="85"/>
      <c r="I59" s="82"/>
      <c r="J59" s="83"/>
      <c r="K59" s="82"/>
    </row>
    <row r="60" spans="2:11" s="1" customFormat="1" ht="11.25">
      <c r="B60" s="85"/>
      <c r="C60" s="95"/>
      <c r="D60" s="95"/>
      <c r="E60" s="95"/>
      <c r="F60" s="95"/>
      <c r="G60" s="95"/>
      <c r="H60" s="95"/>
      <c r="I60" s="96"/>
      <c r="J60" s="97"/>
      <c r="K60" s="96"/>
    </row>
    <row r="61" s="1" customFormat="1" ht="11.25"/>
    <row r="62" s="1" customFormat="1" ht="11.25"/>
    <row r="63" s="1" customFormat="1" ht="11.25"/>
    <row r="64" s="1" customFormat="1" ht="11.25"/>
    <row r="65" s="1" customFormat="1" ht="11.25"/>
    <row r="66" s="1" customFormat="1" ht="11.25"/>
    <row r="67" s="1" customFormat="1" ht="11.25"/>
    <row r="68" s="1" customFormat="1" ht="11.25"/>
    <row r="69" s="1" customFormat="1" ht="11.25"/>
    <row r="70" s="1" customFormat="1" ht="11.25"/>
    <row r="71" s="1" customFormat="1" ht="11.25"/>
    <row r="72" s="1" customFormat="1" ht="11.25"/>
    <row r="73" s="1" customFormat="1" ht="11.25"/>
    <row r="74" s="1" customFormat="1" ht="11.25"/>
    <row r="75" s="1" customFormat="1" ht="11.25"/>
    <row r="76" s="1" customFormat="1" ht="11.25"/>
    <row r="77" s="1" customFormat="1" ht="11.25"/>
    <row r="78" s="1" customFormat="1" ht="11.25"/>
    <row r="79" s="1" customFormat="1" ht="11.25"/>
    <row r="80" s="1" customFormat="1" ht="11.25"/>
    <row r="81" s="1" customFormat="1" ht="11.25"/>
    <row r="82" s="1" customFormat="1" ht="11.25"/>
    <row r="83" s="1" customFormat="1" ht="11.25"/>
    <row r="84" s="1" customFormat="1" ht="11.25"/>
    <row r="85" s="1" customFormat="1" ht="11.25"/>
  </sheetData>
  <sheetProtection/>
  <mergeCells count="119">
    <mergeCell ref="J27:K27"/>
    <mergeCell ref="J15:L15"/>
    <mergeCell ref="E24:G24"/>
    <mergeCell ref="H16:I16"/>
    <mergeCell ref="J14:L14"/>
    <mergeCell ref="H14:I14"/>
    <mergeCell ref="H18:L18"/>
    <mergeCell ref="E26:G26"/>
    <mergeCell ref="J17:L17"/>
    <mergeCell ref="M49:N49"/>
    <mergeCell ref="C47:J47"/>
    <mergeCell ref="M48:N48"/>
    <mergeCell ref="K47:N47"/>
    <mergeCell ref="H37:I37"/>
    <mergeCell ref="C12:G12"/>
    <mergeCell ref="H24:I24"/>
    <mergeCell ref="J16:L16"/>
    <mergeCell ref="E13:G13"/>
    <mergeCell ref="H15:I15"/>
    <mergeCell ref="G48:H48"/>
    <mergeCell ref="C43:D43"/>
    <mergeCell ref="C44:D44"/>
    <mergeCell ref="H38:I38"/>
    <mergeCell ref="B26:D26"/>
    <mergeCell ref="G49:H49"/>
    <mergeCell ref="E48:F48"/>
    <mergeCell ref="E41:G41"/>
    <mergeCell ref="H28:I28"/>
    <mergeCell ref="B41:D41"/>
    <mergeCell ref="M50:N50"/>
    <mergeCell ref="I50:J50"/>
    <mergeCell ref="G50:H50"/>
    <mergeCell ref="K48:L48"/>
    <mergeCell ref="K49:L49"/>
    <mergeCell ref="C49:D49"/>
    <mergeCell ref="E49:F49"/>
    <mergeCell ref="I49:J49"/>
    <mergeCell ref="C48:D48"/>
    <mergeCell ref="I48:J48"/>
    <mergeCell ref="M52:N52"/>
    <mergeCell ref="E51:F51"/>
    <mergeCell ref="G51:H51"/>
    <mergeCell ref="I51:J51"/>
    <mergeCell ref="K51:L51"/>
    <mergeCell ref="M51:N51"/>
    <mergeCell ref="C52:D52"/>
    <mergeCell ref="E52:F52"/>
    <mergeCell ref="G52:H52"/>
    <mergeCell ref="I52:J52"/>
    <mergeCell ref="K50:L50"/>
    <mergeCell ref="K52:L52"/>
    <mergeCell ref="C51:D51"/>
    <mergeCell ref="C50:D50"/>
    <mergeCell ref="E50:F50"/>
    <mergeCell ref="E40:G40"/>
    <mergeCell ref="H40:I40"/>
    <mergeCell ref="B40:D40"/>
    <mergeCell ref="J40:K40"/>
    <mergeCell ref="B39:D39"/>
    <mergeCell ref="E39:G39"/>
    <mergeCell ref="E38:G38"/>
    <mergeCell ref="E34:G35"/>
    <mergeCell ref="H34:I35"/>
    <mergeCell ref="B29:D29"/>
    <mergeCell ref="E29:G29"/>
    <mergeCell ref="B30:D30"/>
    <mergeCell ref="E30:G30"/>
    <mergeCell ref="H30:I30"/>
    <mergeCell ref="H29:I29"/>
    <mergeCell ref="C13:D13"/>
    <mergeCell ref="C14:D14"/>
    <mergeCell ref="C16:D16"/>
    <mergeCell ref="C15:D15"/>
    <mergeCell ref="A34:A35"/>
    <mergeCell ref="B34:D35"/>
    <mergeCell ref="B20:N20"/>
    <mergeCell ref="E28:G28"/>
    <mergeCell ref="H25:I26"/>
    <mergeCell ref="E17:G17"/>
    <mergeCell ref="M12:N13"/>
    <mergeCell ref="M14:N14"/>
    <mergeCell ref="M15:N15"/>
    <mergeCell ref="M16:N16"/>
    <mergeCell ref="M17:N17"/>
    <mergeCell ref="E15:G15"/>
    <mergeCell ref="E14:G14"/>
    <mergeCell ref="H13:I13"/>
    <mergeCell ref="H12:L12"/>
    <mergeCell ref="J13:L13"/>
    <mergeCell ref="B28:D28"/>
    <mergeCell ref="H39:I39"/>
    <mergeCell ref="J39:K39"/>
    <mergeCell ref="B38:D38"/>
    <mergeCell ref="J38:K38"/>
    <mergeCell ref="B36:D36"/>
    <mergeCell ref="E36:G36"/>
    <mergeCell ref="H36:I36"/>
    <mergeCell ref="J36:K36"/>
    <mergeCell ref="B37:D37"/>
    <mergeCell ref="C17:D17"/>
    <mergeCell ref="A22:O22"/>
    <mergeCell ref="B27:D27"/>
    <mergeCell ref="J24:K24"/>
    <mergeCell ref="E16:G16"/>
    <mergeCell ref="H17:I17"/>
    <mergeCell ref="B18:G18"/>
    <mergeCell ref="E25:G25"/>
    <mergeCell ref="E27:G27"/>
    <mergeCell ref="H27:I27"/>
    <mergeCell ref="A4:Q4"/>
    <mergeCell ref="J34:K35"/>
    <mergeCell ref="J30:K30"/>
    <mergeCell ref="J29:K29"/>
    <mergeCell ref="E37:G37"/>
    <mergeCell ref="J37:K37"/>
    <mergeCell ref="O12:S12"/>
    <mergeCell ref="A25:A26"/>
    <mergeCell ref="B25:D25"/>
    <mergeCell ref="J25:K26"/>
  </mergeCells>
  <printOptions/>
  <pageMargins left="0.15748031496062992" right="0.15748031496062992" top="0.984251968503937" bottom="0.984251968503937" header="0" footer="0"/>
  <pageSetup fitToHeight="0" fitToWidth="1" horizontalDpi="600" verticalDpi="6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I44"/>
  <sheetViews>
    <sheetView zoomScalePageLayoutView="0" workbookViewId="0" topLeftCell="A5">
      <selection activeCell="K23" sqref="K22:K23"/>
    </sheetView>
  </sheetViews>
  <sheetFormatPr defaultColWidth="9.140625" defaultRowHeight="12.75"/>
  <cols>
    <col min="1" max="1" width="23.8515625" style="92" customWidth="1"/>
    <col min="2" max="2" width="83.140625" style="92" customWidth="1"/>
    <col min="3" max="3" width="16.421875" style="92" customWidth="1"/>
    <col min="4" max="4" width="9.140625" style="92" customWidth="1"/>
    <col min="5" max="5" width="4.8515625" style="92" customWidth="1"/>
    <col min="6" max="9" width="9.140625" style="92" hidden="1" customWidth="1"/>
  </cols>
  <sheetData>
    <row r="1" spans="1:9" s="31" customFormat="1" ht="12.75">
      <c r="A1" s="657" t="s">
        <v>109</v>
      </c>
      <c r="B1" s="657"/>
      <c r="C1" s="657"/>
      <c r="D1" s="657"/>
      <c r="E1" s="657"/>
      <c r="F1" s="657"/>
      <c r="G1" s="657"/>
      <c r="H1" s="657"/>
      <c r="I1" s="657"/>
    </row>
    <row r="2" spans="1:9" s="31" customFormat="1" ht="12.75">
      <c r="A2" s="91"/>
      <c r="B2" s="94"/>
      <c r="C2" s="94"/>
      <c r="D2" s="94"/>
      <c r="E2" s="94"/>
      <c r="F2" s="94"/>
      <c r="G2" s="94"/>
      <c r="H2" s="94"/>
      <c r="I2" s="94"/>
    </row>
    <row r="3" spans="1:9" s="1" customFormat="1" ht="11.25">
      <c r="A3" s="429" t="s">
        <v>409</v>
      </c>
      <c r="B3" s="69"/>
      <c r="C3" s="69"/>
      <c r="D3" s="69"/>
      <c r="E3" s="69"/>
      <c r="F3" s="69"/>
      <c r="G3" s="69"/>
      <c r="H3" s="69"/>
      <c r="I3" s="69"/>
    </row>
    <row r="4" spans="1:9" s="1" customFormat="1" ht="11.25">
      <c r="A4" s="658"/>
      <c r="B4" s="658"/>
      <c r="C4" s="658"/>
      <c r="D4" s="658"/>
      <c r="E4" s="658"/>
      <c r="F4" s="658"/>
      <c r="G4" s="658"/>
      <c r="H4" s="658"/>
      <c r="I4" s="658"/>
    </row>
    <row r="5" spans="1:9" s="1" customFormat="1" ht="12.75" customHeight="1">
      <c r="A5" s="655" t="s">
        <v>110</v>
      </c>
      <c r="B5" s="655"/>
      <c r="C5" s="655"/>
      <c r="D5" s="655"/>
      <c r="E5" s="655"/>
      <c r="F5" s="655"/>
      <c r="G5" s="655"/>
      <c r="H5" s="655"/>
      <c r="I5" s="655"/>
    </row>
    <row r="6" spans="1:9" s="1" customFormat="1" ht="11.25">
      <c r="A6" s="430" t="s">
        <v>111</v>
      </c>
      <c r="B6" s="431" t="s">
        <v>112</v>
      </c>
      <c r="C6" s="432"/>
      <c r="D6" s="432"/>
      <c r="E6" s="432"/>
      <c r="F6" s="432"/>
      <c r="G6" s="659"/>
      <c r="H6" s="659"/>
      <c r="I6" s="659"/>
    </row>
    <row r="7" spans="1:9" s="1" customFormat="1" ht="12.75">
      <c r="A7" s="430" t="s">
        <v>113</v>
      </c>
      <c r="B7" s="93" t="s">
        <v>185</v>
      </c>
      <c r="C7" s="430" t="s">
        <v>206</v>
      </c>
      <c r="D7" s="656" t="s">
        <v>205</v>
      </c>
      <c r="E7" s="656"/>
      <c r="F7" s="432"/>
      <c r="G7" s="659"/>
      <c r="H7" s="659"/>
      <c r="I7" s="659"/>
    </row>
    <row r="8" spans="1:9" s="1" customFormat="1" ht="12.75" customHeight="1">
      <c r="A8" s="655" t="s">
        <v>114</v>
      </c>
      <c r="B8" s="655"/>
      <c r="C8" s="655"/>
      <c r="D8" s="655"/>
      <c r="E8" s="655"/>
      <c r="F8" s="655"/>
      <c r="G8" s="655"/>
      <c r="H8" s="655"/>
      <c r="I8" s="655"/>
    </row>
    <row r="9" spans="1:9" s="1" customFormat="1" ht="11.25">
      <c r="A9" s="430" t="s">
        <v>115</v>
      </c>
      <c r="B9" s="431" t="s">
        <v>116</v>
      </c>
      <c r="C9" s="69"/>
      <c r="D9" s="69"/>
      <c r="E9" s="69"/>
      <c r="F9" s="69"/>
      <c r="G9" s="69"/>
      <c r="H9" s="69"/>
      <c r="I9" s="69"/>
    </row>
    <row r="10" spans="1:9" s="1" customFormat="1" ht="11.25">
      <c r="A10" s="430" t="s">
        <v>117</v>
      </c>
      <c r="B10" s="431" t="s">
        <v>188</v>
      </c>
      <c r="C10" s="69"/>
      <c r="D10" s="69"/>
      <c r="E10" s="69"/>
      <c r="F10" s="69"/>
      <c r="G10" s="69"/>
      <c r="H10" s="69"/>
      <c r="I10" s="69"/>
    </row>
    <row r="11" spans="1:9" s="1" customFormat="1" ht="11.25">
      <c r="A11" s="430" t="s">
        <v>118</v>
      </c>
      <c r="B11" s="432" t="s">
        <v>189</v>
      </c>
      <c r="C11" s="69"/>
      <c r="D11" s="69"/>
      <c r="E11" s="69"/>
      <c r="F11" s="69"/>
      <c r="G11" s="69"/>
      <c r="H11" s="69"/>
      <c r="I11" s="69"/>
    </row>
    <row r="12" spans="1:9" s="1" customFormat="1" ht="11.25">
      <c r="A12" s="430" t="s">
        <v>119</v>
      </c>
      <c r="B12" s="433" t="s">
        <v>190</v>
      </c>
      <c r="C12" s="69"/>
      <c r="D12" s="69"/>
      <c r="E12" s="69"/>
      <c r="F12" s="69"/>
      <c r="G12" s="69"/>
      <c r="H12" s="69"/>
      <c r="I12" s="69"/>
    </row>
    <row r="13" spans="1:9" s="1" customFormat="1" ht="11.25">
      <c r="A13" s="430" t="s">
        <v>120</v>
      </c>
      <c r="B13" s="431" t="s">
        <v>191</v>
      </c>
      <c r="C13" s="69"/>
      <c r="D13" s="69"/>
      <c r="E13" s="69"/>
      <c r="F13" s="69"/>
      <c r="G13" s="69"/>
      <c r="H13" s="69"/>
      <c r="I13" s="69"/>
    </row>
    <row r="14" spans="1:9" s="1" customFormat="1" ht="11.25">
      <c r="A14" s="430" t="s">
        <v>121</v>
      </c>
      <c r="B14" s="431" t="s">
        <v>192</v>
      </c>
      <c r="C14" s="69"/>
      <c r="D14" s="69"/>
      <c r="E14" s="69"/>
      <c r="F14" s="69"/>
      <c r="G14" s="69"/>
      <c r="H14" s="69"/>
      <c r="I14" s="69"/>
    </row>
    <row r="15" spans="1:9" s="1" customFormat="1" ht="11.25">
      <c r="A15" s="430" t="s">
        <v>122</v>
      </c>
      <c r="B15" s="434">
        <v>240</v>
      </c>
      <c r="C15" s="69"/>
      <c r="D15" s="69"/>
      <c r="E15" s="69"/>
      <c r="F15" s="69"/>
      <c r="G15" s="69"/>
      <c r="H15" s="69"/>
      <c r="I15" s="69"/>
    </row>
    <row r="16" spans="1:9" s="1" customFormat="1" ht="11.25">
      <c r="A16" s="430" t="s">
        <v>123</v>
      </c>
      <c r="B16" s="431" t="s">
        <v>124</v>
      </c>
      <c r="C16" s="69"/>
      <c r="D16" s="69"/>
      <c r="E16" s="69"/>
      <c r="F16" s="69"/>
      <c r="G16" s="69"/>
      <c r="H16" s="69"/>
      <c r="I16" s="69"/>
    </row>
    <row r="17" spans="1:9" s="1" customFormat="1" ht="11.25">
      <c r="A17" s="430" t="s">
        <v>125</v>
      </c>
      <c r="B17" s="432"/>
      <c r="C17" s="69"/>
      <c r="D17" s="69"/>
      <c r="E17" s="69"/>
      <c r="F17" s="69"/>
      <c r="G17" s="69"/>
      <c r="H17" s="69"/>
      <c r="I17" s="69"/>
    </row>
    <row r="18" spans="1:9" s="1" customFormat="1" ht="11.25">
      <c r="A18" s="430" t="s">
        <v>126</v>
      </c>
      <c r="B18" s="432"/>
      <c r="C18" s="69"/>
      <c r="D18" s="69"/>
      <c r="E18" s="69"/>
      <c r="F18" s="69"/>
      <c r="G18" s="69"/>
      <c r="H18" s="69"/>
      <c r="I18" s="69"/>
    </row>
    <row r="19" spans="1:9" s="1" customFormat="1" ht="12.75" customHeight="1">
      <c r="A19" s="655" t="s">
        <v>127</v>
      </c>
      <c r="B19" s="655"/>
      <c r="C19" s="655"/>
      <c r="D19" s="655"/>
      <c r="E19" s="655"/>
      <c r="F19" s="655"/>
      <c r="G19" s="655"/>
      <c r="H19" s="655"/>
      <c r="I19" s="655"/>
    </row>
    <row r="20" spans="1:9" s="1" customFormat="1" ht="11.25">
      <c r="A20" s="651" t="s">
        <v>128</v>
      </c>
      <c r="B20" s="651"/>
      <c r="C20" s="651"/>
      <c r="D20" s="651"/>
      <c r="E20" s="651"/>
      <c r="F20" s="69"/>
      <c r="G20" s="69"/>
      <c r="H20" s="69"/>
      <c r="I20" s="69"/>
    </row>
    <row r="21" spans="1:9" s="1" customFormat="1" ht="11.25">
      <c r="A21" s="654" t="s">
        <v>304</v>
      </c>
      <c r="B21" s="654"/>
      <c r="C21" s="654"/>
      <c r="D21" s="654"/>
      <c r="E21" s="654"/>
      <c r="F21" s="654"/>
      <c r="G21" s="654"/>
      <c r="H21" s="654"/>
      <c r="I21" s="654"/>
    </row>
    <row r="22" spans="1:9" s="1" customFormat="1" ht="11.25">
      <c r="A22" s="654" t="s">
        <v>305</v>
      </c>
      <c r="B22" s="654"/>
      <c r="C22" s="654"/>
      <c r="D22" s="654"/>
      <c r="E22" s="654"/>
      <c r="F22" s="654"/>
      <c r="G22" s="654"/>
      <c r="H22" s="654"/>
      <c r="I22" s="654"/>
    </row>
    <row r="23" spans="1:9" s="1" customFormat="1" ht="11.25">
      <c r="A23" s="654" t="s">
        <v>300</v>
      </c>
      <c r="B23" s="654"/>
      <c r="C23" s="654"/>
      <c r="D23" s="654"/>
      <c r="E23" s="654"/>
      <c r="F23" s="654"/>
      <c r="G23" s="654"/>
      <c r="H23" s="654"/>
      <c r="I23" s="654"/>
    </row>
    <row r="24" spans="1:9" s="1" customFormat="1" ht="21.75" customHeight="1">
      <c r="A24" s="654" t="s">
        <v>301</v>
      </c>
      <c r="B24" s="654"/>
      <c r="C24" s="654"/>
      <c r="D24" s="654"/>
      <c r="E24" s="654"/>
      <c r="F24" s="654"/>
      <c r="G24" s="654"/>
      <c r="H24" s="654"/>
      <c r="I24" s="654"/>
    </row>
    <row r="25" spans="1:9" s="1" customFormat="1" ht="11.25">
      <c r="A25" s="654" t="s">
        <v>306</v>
      </c>
      <c r="B25" s="654"/>
      <c r="C25" s="654"/>
      <c r="D25" s="654"/>
      <c r="E25" s="654"/>
      <c r="F25" s="654"/>
      <c r="G25" s="654"/>
      <c r="H25" s="654"/>
      <c r="I25" s="654"/>
    </row>
    <row r="26" spans="1:9" s="1" customFormat="1" ht="11.25">
      <c r="A26" s="654" t="s">
        <v>307</v>
      </c>
      <c r="B26" s="654"/>
      <c r="C26" s="654"/>
      <c r="D26" s="654"/>
      <c r="E26" s="654"/>
      <c r="F26" s="654"/>
      <c r="G26" s="654"/>
      <c r="H26" s="654"/>
      <c r="I26" s="654"/>
    </row>
    <row r="27" spans="1:9" s="1" customFormat="1" ht="11.25">
      <c r="A27" s="651" t="s">
        <v>129</v>
      </c>
      <c r="B27" s="651"/>
      <c r="C27" s="651"/>
      <c r="D27" s="651"/>
      <c r="E27" s="651"/>
      <c r="F27" s="69"/>
      <c r="G27" s="69"/>
      <c r="H27" s="69"/>
      <c r="I27" s="69"/>
    </row>
    <row r="28" spans="1:9" s="1" customFormat="1" ht="11.25">
      <c r="A28" s="653" t="s">
        <v>170</v>
      </c>
      <c r="B28" s="653"/>
      <c r="C28" s="653"/>
      <c r="D28" s="653"/>
      <c r="E28" s="653"/>
      <c r="F28" s="653"/>
      <c r="G28" s="653"/>
      <c r="H28" s="653"/>
      <c r="I28" s="653"/>
    </row>
    <row r="29" spans="1:9" s="1" customFormat="1" ht="11.25">
      <c r="A29" s="653" t="s">
        <v>252</v>
      </c>
      <c r="B29" s="653"/>
      <c r="C29" s="653"/>
      <c r="D29" s="653"/>
      <c r="E29" s="653"/>
      <c r="F29" s="653"/>
      <c r="G29" s="653"/>
      <c r="H29" s="653"/>
      <c r="I29" s="653"/>
    </row>
    <row r="30" spans="1:9" s="1" customFormat="1" ht="11.25">
      <c r="A30" s="653" t="s">
        <v>171</v>
      </c>
      <c r="B30" s="653"/>
      <c r="C30" s="653"/>
      <c r="D30" s="653"/>
      <c r="E30" s="653"/>
      <c r="F30" s="653"/>
      <c r="G30" s="653"/>
      <c r="H30" s="653"/>
      <c r="I30" s="653"/>
    </row>
    <row r="31" spans="1:9" s="1" customFormat="1" ht="11.25">
      <c r="A31" s="649"/>
      <c r="B31" s="649"/>
      <c r="C31" s="649"/>
      <c r="D31" s="649"/>
      <c r="E31" s="649"/>
      <c r="F31" s="69"/>
      <c r="G31" s="69"/>
      <c r="H31" s="69"/>
      <c r="I31" s="69"/>
    </row>
    <row r="32" spans="1:9" s="1" customFormat="1" ht="11.25">
      <c r="A32" s="650"/>
      <c r="B32" s="650"/>
      <c r="C32" s="650"/>
      <c r="D32" s="650"/>
      <c r="E32" s="650"/>
      <c r="F32" s="69"/>
      <c r="G32" s="69"/>
      <c r="H32" s="69"/>
      <c r="I32" s="69"/>
    </row>
    <row r="33" spans="1:9" s="1" customFormat="1" ht="11.25">
      <c r="A33" s="652"/>
      <c r="B33" s="652"/>
      <c r="C33" s="652"/>
      <c r="D33" s="652"/>
      <c r="E33" s="652"/>
      <c r="F33" s="69"/>
      <c r="G33" s="69"/>
      <c r="H33" s="69"/>
      <c r="I33" s="69"/>
    </row>
    <row r="34" spans="1:9" s="1" customFormat="1" ht="11.25">
      <c r="A34" s="652"/>
      <c r="B34" s="652"/>
      <c r="C34" s="652"/>
      <c r="D34" s="652"/>
      <c r="E34" s="652"/>
      <c r="F34" s="69"/>
      <c r="G34" s="69"/>
      <c r="H34" s="69"/>
      <c r="I34" s="69"/>
    </row>
    <row r="35" spans="1:9" s="1" customFormat="1" ht="11.25">
      <c r="A35" s="652"/>
      <c r="B35" s="652"/>
      <c r="C35" s="652"/>
      <c r="D35" s="652"/>
      <c r="E35" s="652"/>
      <c r="F35" s="69"/>
      <c r="G35" s="69"/>
      <c r="H35" s="69"/>
      <c r="I35" s="69"/>
    </row>
    <row r="36" spans="1:9" s="1" customFormat="1" ht="30" customHeight="1">
      <c r="A36" s="652"/>
      <c r="B36" s="652"/>
      <c r="C36" s="652"/>
      <c r="D36" s="652"/>
      <c r="E36" s="652"/>
      <c r="F36" s="69"/>
      <c r="G36" s="69"/>
      <c r="H36" s="69"/>
      <c r="I36" s="69"/>
    </row>
    <row r="37" spans="1:9" s="1" customFormat="1" ht="27" customHeight="1">
      <c r="A37" s="652"/>
      <c r="B37" s="652"/>
      <c r="C37" s="652"/>
      <c r="D37" s="652"/>
      <c r="E37" s="652"/>
      <c r="F37" s="69"/>
      <c r="G37" s="69"/>
      <c r="H37" s="69"/>
      <c r="I37" s="69"/>
    </row>
    <row r="38" spans="1:9" s="1" customFormat="1" ht="17.25" customHeight="1">
      <c r="A38" s="652"/>
      <c r="B38" s="652"/>
      <c r="C38" s="652"/>
      <c r="D38" s="652"/>
      <c r="E38" s="652"/>
      <c r="F38" s="69"/>
      <c r="G38" s="69"/>
      <c r="H38" s="69"/>
      <c r="I38" s="69"/>
    </row>
    <row r="39" spans="1:9" s="1" customFormat="1" ht="11.25">
      <c r="A39" s="435"/>
      <c r="B39" s="192"/>
      <c r="C39" s="192"/>
      <c r="D39" s="192"/>
      <c r="E39" s="192"/>
      <c r="F39" s="69"/>
      <c r="G39" s="69"/>
      <c r="H39" s="69"/>
      <c r="I39" s="69"/>
    </row>
    <row r="40" spans="1:9" s="1" customFormat="1" ht="30.75" customHeight="1">
      <c r="A40" s="652"/>
      <c r="B40" s="652"/>
      <c r="C40" s="652"/>
      <c r="D40" s="652"/>
      <c r="E40" s="652"/>
      <c r="F40" s="69"/>
      <c r="G40" s="69"/>
      <c r="H40" s="69"/>
      <c r="I40" s="69"/>
    </row>
    <row r="41" spans="1:9" s="1" customFormat="1" ht="13.5" customHeight="1">
      <c r="A41" s="652"/>
      <c r="B41" s="652"/>
      <c r="C41" s="652"/>
      <c r="D41" s="652"/>
      <c r="E41" s="652"/>
      <c r="F41" s="69"/>
      <c r="G41" s="69"/>
      <c r="H41" s="69"/>
      <c r="I41" s="69"/>
    </row>
    <row r="42" spans="1:9" s="1" customFormat="1" ht="26.25" customHeight="1">
      <c r="A42" s="652"/>
      <c r="B42" s="652"/>
      <c r="C42" s="652"/>
      <c r="D42" s="652"/>
      <c r="E42" s="652"/>
      <c r="F42" s="69"/>
      <c r="G42" s="69"/>
      <c r="H42" s="69"/>
      <c r="I42" s="69"/>
    </row>
    <row r="44" ht="12.75">
      <c r="A44" s="191"/>
    </row>
  </sheetData>
  <sheetProtection/>
  <mergeCells count="31">
    <mergeCell ref="A8:I8"/>
    <mergeCell ref="D7:E7"/>
    <mergeCell ref="A1:I1"/>
    <mergeCell ref="A4:I4"/>
    <mergeCell ref="A5:I5"/>
    <mergeCell ref="G6:G7"/>
    <mergeCell ref="H6:H7"/>
    <mergeCell ref="I6:I7"/>
    <mergeCell ref="A22:I22"/>
    <mergeCell ref="A23:I23"/>
    <mergeCell ref="A24:I24"/>
    <mergeCell ref="A25:I25"/>
    <mergeCell ref="A26:I26"/>
    <mergeCell ref="A19:I19"/>
    <mergeCell ref="A42:E42"/>
    <mergeCell ref="A33:E33"/>
    <mergeCell ref="A34:E34"/>
    <mergeCell ref="A35:E35"/>
    <mergeCell ref="A36:E36"/>
    <mergeCell ref="A37:E37"/>
    <mergeCell ref="A38:E38"/>
    <mergeCell ref="A31:E31"/>
    <mergeCell ref="A32:E32"/>
    <mergeCell ref="A27:E27"/>
    <mergeCell ref="A20:E20"/>
    <mergeCell ref="A40:E40"/>
    <mergeCell ref="A41:E41"/>
    <mergeCell ref="A28:I28"/>
    <mergeCell ref="A29:I29"/>
    <mergeCell ref="A30:I30"/>
    <mergeCell ref="A21:I21"/>
  </mergeCells>
  <printOptions/>
  <pageMargins left="0.7" right="0.7" top="0.75" bottom="0.75" header="0.3" footer="0.3"/>
  <pageSetup fitToHeight="0" fitToWidth="1" horizontalDpi="600" verticalDpi="600" orientation="landscape" scale="90" r:id="rId2"/>
  <drawing r:id="rId1"/>
</worksheet>
</file>

<file path=xl/worksheets/sheet8.xml><?xml version="1.0" encoding="utf-8"?>
<worksheet xmlns="http://schemas.openxmlformats.org/spreadsheetml/2006/main" xmlns:r="http://schemas.openxmlformats.org/officeDocument/2006/relationships">
  <dimension ref="A1:AO45"/>
  <sheetViews>
    <sheetView workbookViewId="0" topLeftCell="A1">
      <selection activeCell="A31" sqref="A31:B32"/>
    </sheetView>
  </sheetViews>
  <sheetFormatPr defaultColWidth="9.140625" defaultRowHeight="12.75"/>
  <cols>
    <col min="1" max="1" width="21.28125" style="0" customWidth="1"/>
    <col min="2" max="2" width="27.7109375" style="0" customWidth="1"/>
    <col min="3" max="3" width="16.7109375" style="0" customWidth="1"/>
    <col min="4" max="4" width="14.7109375" style="0" customWidth="1"/>
    <col min="5" max="5" width="10.421875" style="0" customWidth="1"/>
    <col min="6" max="6" width="13.28125" style="0" customWidth="1"/>
    <col min="7" max="7" width="16.28125" style="0" customWidth="1"/>
    <col min="8" max="8" width="7.8515625" style="0" customWidth="1"/>
  </cols>
  <sheetData>
    <row r="1" spans="1:2" s="1" customFormat="1" ht="11.25">
      <c r="A1" s="402" t="s">
        <v>29</v>
      </c>
      <c r="B1" s="7"/>
    </row>
    <row r="2" spans="1:2" s="1" customFormat="1" ht="11.25">
      <c r="A2" s="83" t="s">
        <v>249</v>
      </c>
      <c r="B2" s="7"/>
    </row>
    <row r="3" spans="1:2" s="1" customFormat="1" ht="3" customHeight="1">
      <c r="A3" s="83"/>
      <c r="B3" s="7"/>
    </row>
    <row r="4" spans="1:2" s="1" customFormat="1" ht="11.25">
      <c r="A4" s="83"/>
      <c r="B4" s="7"/>
    </row>
    <row r="5" spans="1:41" s="1" customFormat="1" ht="11.25">
      <c r="A5" s="69" t="s">
        <v>184</v>
      </c>
      <c r="B5" s="69"/>
      <c r="C5" s="69"/>
      <c r="D5" s="69"/>
      <c r="E5" s="69"/>
      <c r="F5" s="69"/>
      <c r="G5" s="69"/>
      <c r="H5" s="69"/>
      <c r="I5" s="69"/>
      <c r="J5" s="69"/>
      <c r="K5" s="69"/>
      <c r="L5" s="69"/>
      <c r="M5" s="69"/>
      <c r="N5" s="69"/>
      <c r="O5" s="69"/>
      <c r="P5" s="69"/>
      <c r="Q5" s="69"/>
      <c r="R5" s="69"/>
      <c r="S5" s="2"/>
      <c r="T5" s="2"/>
      <c r="U5" s="2"/>
      <c r="V5" s="2"/>
      <c r="W5" s="2"/>
      <c r="X5" s="2"/>
      <c r="Y5" s="2"/>
      <c r="Z5" s="2"/>
      <c r="AA5" s="2"/>
      <c r="AB5" s="2"/>
      <c r="AC5" s="2"/>
      <c r="AD5" s="2"/>
      <c r="AE5" s="2"/>
      <c r="AF5" s="2"/>
      <c r="AG5" s="2"/>
      <c r="AH5" s="2"/>
      <c r="AI5" s="2"/>
      <c r="AJ5" s="2"/>
      <c r="AK5" s="2"/>
      <c r="AL5" s="2"/>
      <c r="AM5" s="2"/>
      <c r="AN5" s="2"/>
      <c r="AO5" s="2"/>
    </row>
    <row r="6" spans="1:28" s="1" customFormat="1" ht="11.25">
      <c r="A6" s="69" t="s">
        <v>350</v>
      </c>
      <c r="B6" s="69"/>
      <c r="C6" s="69"/>
      <c r="D6" s="69"/>
      <c r="E6" s="69"/>
      <c r="F6" s="69"/>
      <c r="G6" s="69"/>
      <c r="H6" s="69"/>
      <c r="I6" s="69"/>
      <c r="J6" s="69"/>
      <c r="K6" s="69"/>
      <c r="L6" s="69"/>
      <c r="M6" s="69"/>
      <c r="N6" s="69"/>
      <c r="O6" s="69"/>
      <c r="P6" s="69"/>
      <c r="Q6" s="69"/>
      <c r="R6" s="69"/>
      <c r="S6" s="69"/>
      <c r="T6" s="69"/>
      <c r="U6" s="69"/>
      <c r="V6" s="69"/>
      <c r="W6" s="69"/>
      <c r="X6" s="69"/>
      <c r="Y6" s="69"/>
      <c r="Z6" s="69"/>
      <c r="AA6" s="69"/>
      <c r="AB6" s="69"/>
    </row>
    <row r="7" s="1" customFormat="1" ht="11.25">
      <c r="A7" s="1" t="s">
        <v>80</v>
      </c>
    </row>
    <row r="8" s="1" customFormat="1" ht="11.25">
      <c r="A8" s="1" t="s">
        <v>28</v>
      </c>
    </row>
    <row r="9" spans="1:23" s="1" customFormat="1" ht="11.25">
      <c r="A9" s="274" t="s">
        <v>396</v>
      </c>
      <c r="B9" s="274"/>
      <c r="C9" s="274"/>
      <c r="D9" s="274"/>
      <c r="E9" s="274"/>
      <c r="F9" s="274"/>
      <c r="G9" s="274"/>
      <c r="H9" s="274"/>
      <c r="I9" s="274"/>
      <c r="J9" s="274"/>
      <c r="K9" s="274"/>
      <c r="L9" s="274"/>
      <c r="M9" s="274"/>
      <c r="N9" s="274"/>
      <c r="O9" s="274"/>
      <c r="P9" s="274"/>
      <c r="Q9" s="274"/>
      <c r="R9" s="69"/>
      <c r="S9" s="69"/>
      <c r="V9" s="192" t="s">
        <v>348</v>
      </c>
      <c r="W9" s="85" t="s">
        <v>349</v>
      </c>
    </row>
    <row r="10" s="1" customFormat="1" ht="11.25"/>
    <row r="11" spans="1:2" s="1" customFormat="1" ht="11.25">
      <c r="A11" s="660" t="s">
        <v>81</v>
      </c>
      <c r="B11" s="660"/>
    </row>
    <row r="12" spans="1:8" s="1" customFormat="1" ht="27.75" customHeight="1">
      <c r="A12" s="667" t="s">
        <v>410</v>
      </c>
      <c r="B12" s="667"/>
      <c r="C12" s="667"/>
      <c r="D12" s="667"/>
      <c r="E12" s="667"/>
      <c r="F12" s="667"/>
      <c r="G12" s="667"/>
      <c r="H12" s="667"/>
    </row>
    <row r="13" spans="1:8" s="1" customFormat="1" ht="45" customHeight="1">
      <c r="A13" s="668" t="s">
        <v>411</v>
      </c>
      <c r="B13" s="668"/>
      <c r="C13" s="668"/>
      <c r="D13" s="668"/>
      <c r="E13" s="668"/>
      <c r="F13" s="668"/>
      <c r="G13" s="668"/>
      <c r="H13" s="668"/>
    </row>
    <row r="14" spans="1:8" s="1" customFormat="1" ht="11.25">
      <c r="A14" s="669"/>
      <c r="B14" s="669"/>
      <c r="C14" s="669"/>
      <c r="D14" s="669"/>
      <c r="E14" s="669"/>
      <c r="F14" s="669"/>
      <c r="G14" s="669"/>
      <c r="H14" s="669"/>
    </row>
    <row r="15" spans="1:5" s="1" customFormat="1" ht="11.25">
      <c r="A15" s="660" t="s">
        <v>82</v>
      </c>
      <c r="B15" s="660"/>
      <c r="C15" s="43"/>
      <c r="D15" s="43"/>
      <c r="E15" s="43"/>
    </row>
    <row r="16" spans="1:5" s="1" customFormat="1" ht="11.25">
      <c r="A16" s="436" t="s">
        <v>83</v>
      </c>
      <c r="B16" s="43"/>
      <c r="C16" s="43"/>
      <c r="D16" s="43"/>
      <c r="E16" s="43"/>
    </row>
    <row r="17" s="1" customFormat="1" ht="11.25">
      <c r="A17" s="1" t="s">
        <v>253</v>
      </c>
    </row>
    <row r="18" s="1" customFormat="1" ht="11.25">
      <c r="A18" s="1" t="s">
        <v>85</v>
      </c>
    </row>
    <row r="19" s="1" customFormat="1" ht="11.25">
      <c r="A19" s="1" t="s">
        <v>254</v>
      </c>
    </row>
    <row r="20" s="1" customFormat="1" ht="11.25">
      <c r="A20" s="1" t="s">
        <v>84</v>
      </c>
    </row>
    <row r="21" s="1" customFormat="1" ht="11.25"/>
    <row r="22" spans="1:7" s="1" customFormat="1" ht="11.25">
      <c r="A22" s="666" t="s">
        <v>86</v>
      </c>
      <c r="B22" s="666"/>
      <c r="C22" s="666" t="s">
        <v>34</v>
      </c>
      <c r="D22" s="666"/>
      <c r="E22" s="666"/>
      <c r="F22" s="666"/>
      <c r="G22" s="666"/>
    </row>
    <row r="23" spans="1:8" s="1" customFormat="1" ht="30" customHeight="1">
      <c r="A23" s="661" t="s">
        <v>255</v>
      </c>
      <c r="B23" s="661"/>
      <c r="C23" s="661" t="s">
        <v>256</v>
      </c>
      <c r="D23" s="661"/>
      <c r="E23" s="661"/>
      <c r="F23" s="661"/>
      <c r="G23" s="661"/>
      <c r="H23" s="661"/>
    </row>
    <row r="24" spans="1:8" s="1" customFormat="1" ht="28.5" customHeight="1">
      <c r="A24" s="661" t="s">
        <v>257</v>
      </c>
      <c r="B24" s="661"/>
      <c r="C24" s="661" t="s">
        <v>258</v>
      </c>
      <c r="D24" s="661"/>
      <c r="E24" s="661"/>
      <c r="F24" s="661"/>
      <c r="G24" s="661"/>
      <c r="H24" s="661"/>
    </row>
    <row r="25" spans="1:8" s="1" customFormat="1" ht="35.25" customHeight="1">
      <c r="A25" s="661" t="s">
        <v>259</v>
      </c>
      <c r="B25" s="661"/>
      <c r="C25" s="661" t="s">
        <v>260</v>
      </c>
      <c r="D25" s="661"/>
      <c r="E25" s="661"/>
      <c r="F25" s="661"/>
      <c r="G25" s="661"/>
      <c r="H25" s="661"/>
    </row>
    <row r="26" spans="1:8" s="1" customFormat="1" ht="24.75" customHeight="1">
      <c r="A26" s="661" t="s">
        <v>261</v>
      </c>
      <c r="B26" s="661"/>
      <c r="C26" s="661" t="s">
        <v>262</v>
      </c>
      <c r="D26" s="661"/>
      <c r="E26" s="661"/>
      <c r="F26" s="661"/>
      <c r="G26" s="661"/>
      <c r="H26" s="661"/>
    </row>
    <row r="27" spans="1:8" s="1" customFormat="1" ht="25.5" customHeight="1">
      <c r="A27" s="661" t="s">
        <v>263</v>
      </c>
      <c r="B27" s="661"/>
      <c r="C27" s="661" t="s">
        <v>266</v>
      </c>
      <c r="D27" s="661"/>
      <c r="E27" s="661"/>
      <c r="F27" s="661"/>
      <c r="G27" s="661"/>
      <c r="H27" s="661"/>
    </row>
    <row r="28" spans="1:8" s="1" customFormat="1" ht="26.25" customHeight="1">
      <c r="A28" s="661" t="s">
        <v>264</v>
      </c>
      <c r="B28" s="661"/>
      <c r="C28" s="661" t="s">
        <v>265</v>
      </c>
      <c r="D28" s="661"/>
      <c r="E28" s="661"/>
      <c r="F28" s="661"/>
      <c r="G28" s="661"/>
      <c r="H28" s="661"/>
    </row>
    <row r="29" s="1" customFormat="1" ht="11.25"/>
    <row r="30" s="1" customFormat="1" ht="8.25" customHeight="1" thickBot="1">
      <c r="A30" s="353"/>
    </row>
    <row r="31" spans="1:8" s="1" customFormat="1" ht="33" customHeight="1" thickBot="1" thickTop="1">
      <c r="A31" s="662" t="s">
        <v>141</v>
      </c>
      <c r="B31" s="663"/>
      <c r="C31" s="685" t="s">
        <v>412</v>
      </c>
      <c r="D31" s="686"/>
      <c r="E31" s="687"/>
      <c r="F31" s="662" t="s">
        <v>142</v>
      </c>
      <c r="G31" s="691"/>
      <c r="H31" s="663"/>
    </row>
    <row r="32" spans="1:8" s="1" customFormat="1" ht="14.25" customHeight="1" hidden="1" thickBot="1">
      <c r="A32" s="664"/>
      <c r="B32" s="665"/>
      <c r="C32" s="688"/>
      <c r="D32" s="689"/>
      <c r="E32" s="690"/>
      <c r="F32" s="664"/>
      <c r="G32" s="692"/>
      <c r="H32" s="665"/>
    </row>
    <row r="33" spans="1:8" s="1" customFormat="1" ht="90" customHeight="1" thickTop="1">
      <c r="A33" s="670" t="s">
        <v>87</v>
      </c>
      <c r="B33" s="671"/>
      <c r="C33" s="676" t="s">
        <v>92</v>
      </c>
      <c r="D33" s="677"/>
      <c r="E33" s="678"/>
      <c r="F33" s="676" t="s">
        <v>88</v>
      </c>
      <c r="G33" s="677"/>
      <c r="H33" s="678"/>
    </row>
    <row r="34" spans="1:8" s="1" customFormat="1" ht="3" customHeight="1" thickBot="1">
      <c r="A34" s="674"/>
      <c r="B34" s="675"/>
      <c r="C34" s="682"/>
      <c r="D34" s="683"/>
      <c r="E34" s="684"/>
      <c r="F34" s="682"/>
      <c r="G34" s="683"/>
      <c r="H34" s="684"/>
    </row>
    <row r="35" spans="1:8" s="1" customFormat="1" ht="3.75" customHeight="1" thickTop="1">
      <c r="A35" s="670" t="s">
        <v>89</v>
      </c>
      <c r="B35" s="671"/>
      <c r="C35" s="679"/>
      <c r="D35" s="680"/>
      <c r="E35" s="680"/>
      <c r="F35" s="676" t="s">
        <v>95</v>
      </c>
      <c r="G35" s="677"/>
      <c r="H35" s="678"/>
    </row>
    <row r="36" spans="1:8" s="1" customFormat="1" ht="12.75" customHeight="1">
      <c r="A36" s="672"/>
      <c r="B36" s="673"/>
      <c r="C36" s="679" t="s">
        <v>93</v>
      </c>
      <c r="D36" s="680"/>
      <c r="E36" s="681"/>
      <c r="F36" s="679"/>
      <c r="G36" s="680"/>
      <c r="H36" s="681"/>
    </row>
    <row r="37" spans="1:8" s="1" customFormat="1" ht="12.75" customHeight="1">
      <c r="A37" s="672"/>
      <c r="B37" s="673"/>
      <c r="C37" s="679"/>
      <c r="D37" s="680"/>
      <c r="E37" s="681"/>
      <c r="F37" s="679"/>
      <c r="G37" s="680"/>
      <c r="H37" s="681"/>
    </row>
    <row r="38" spans="1:8" s="1" customFormat="1" ht="33" customHeight="1" thickBot="1">
      <c r="A38" s="674"/>
      <c r="B38" s="675"/>
      <c r="C38" s="682"/>
      <c r="D38" s="683"/>
      <c r="E38" s="684"/>
      <c r="F38" s="682"/>
      <c r="G38" s="683"/>
      <c r="H38" s="684"/>
    </row>
    <row r="39" spans="1:8" s="1" customFormat="1" ht="12.75" customHeight="1" thickTop="1">
      <c r="A39" s="670" t="s">
        <v>90</v>
      </c>
      <c r="B39" s="671"/>
      <c r="C39" s="676" t="s">
        <v>94</v>
      </c>
      <c r="D39" s="677"/>
      <c r="E39" s="678"/>
      <c r="F39" s="676" t="s">
        <v>91</v>
      </c>
      <c r="G39" s="677"/>
      <c r="H39" s="678"/>
    </row>
    <row r="40" spans="1:8" s="1" customFormat="1" ht="12.75" customHeight="1">
      <c r="A40" s="672"/>
      <c r="B40" s="673"/>
      <c r="C40" s="679"/>
      <c r="D40" s="680"/>
      <c r="E40" s="681"/>
      <c r="F40" s="679"/>
      <c r="G40" s="680"/>
      <c r="H40" s="681"/>
    </row>
    <row r="41" spans="1:8" s="1" customFormat="1" ht="62.25" customHeight="1" thickBot="1">
      <c r="A41" s="674"/>
      <c r="B41" s="675"/>
      <c r="C41" s="682"/>
      <c r="D41" s="683"/>
      <c r="E41" s="684"/>
      <c r="F41" s="682"/>
      <c r="G41" s="683"/>
      <c r="H41" s="684"/>
    </row>
    <row r="42" ht="13.5" thickTop="1"/>
    <row r="43" spans="1:3" ht="12.75">
      <c r="A43" s="31"/>
      <c r="B43" s="31"/>
      <c r="C43" s="31"/>
    </row>
    <row r="44" spans="1:22" s="126" customFormat="1" ht="12.75">
      <c r="A44" s="291" t="s">
        <v>404</v>
      </c>
      <c r="B44" s="291"/>
      <c r="C44" s="291"/>
      <c r="D44" s="291"/>
      <c r="E44" s="291"/>
      <c r="F44" s="291"/>
      <c r="G44" s="291"/>
      <c r="H44" s="291"/>
      <c r="I44" s="291"/>
      <c r="J44" s="291"/>
      <c r="K44" s="291"/>
      <c r="L44" s="291"/>
      <c r="M44" s="291"/>
      <c r="N44" s="292"/>
      <c r="O44" s="292"/>
      <c r="P44" s="292"/>
      <c r="Q44" s="292"/>
      <c r="T44" s="158"/>
      <c r="U44" s="159"/>
      <c r="V44" s="159"/>
    </row>
    <row r="45" spans="1:22" s="342" customFormat="1" ht="12.75">
      <c r="A45" s="271" t="s">
        <v>405</v>
      </c>
      <c r="B45" s="293"/>
      <c r="C45" s="293"/>
      <c r="D45" s="293"/>
      <c r="E45" s="293"/>
      <c r="F45" s="293"/>
      <c r="G45" s="293"/>
      <c r="H45" s="293"/>
      <c r="I45" s="293"/>
      <c r="J45" s="293"/>
      <c r="K45" s="293"/>
      <c r="L45" s="293"/>
      <c r="M45" s="293"/>
      <c r="N45" s="130"/>
      <c r="O45" s="130"/>
      <c r="P45" s="130"/>
      <c r="Q45" s="130"/>
      <c r="T45" s="158"/>
      <c r="U45" s="156"/>
      <c r="V45" s="156"/>
    </row>
  </sheetData>
  <sheetProtection/>
  <mergeCells count="32">
    <mergeCell ref="F39:H41"/>
    <mergeCell ref="A33:B34"/>
    <mergeCell ref="A26:B26"/>
    <mergeCell ref="F33:H34"/>
    <mergeCell ref="A39:B41"/>
    <mergeCell ref="C31:E32"/>
    <mergeCell ref="F31:H32"/>
    <mergeCell ref="A28:B28"/>
    <mergeCell ref="C36:E38"/>
    <mergeCell ref="C39:E41"/>
    <mergeCell ref="A35:B38"/>
    <mergeCell ref="F35:H38"/>
    <mergeCell ref="C33:E34"/>
    <mergeCell ref="C23:H23"/>
    <mergeCell ref="C24:H24"/>
    <mergeCell ref="C35:E35"/>
    <mergeCell ref="A12:H12"/>
    <mergeCell ref="A13:H13"/>
    <mergeCell ref="A14:H14"/>
    <mergeCell ref="A24:B24"/>
    <mergeCell ref="C25:H25"/>
    <mergeCell ref="C26:H26"/>
    <mergeCell ref="A11:B11"/>
    <mergeCell ref="A15:B15"/>
    <mergeCell ref="A23:B23"/>
    <mergeCell ref="A31:B32"/>
    <mergeCell ref="C22:G22"/>
    <mergeCell ref="A22:B22"/>
    <mergeCell ref="C27:H27"/>
    <mergeCell ref="C28:H28"/>
    <mergeCell ref="A25:B25"/>
    <mergeCell ref="A27:B2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L106"/>
  <sheetViews>
    <sheetView zoomScale="70" zoomScaleNormal="70" zoomScalePageLayoutView="0" workbookViewId="0" topLeftCell="A1">
      <pane xSplit="6" ySplit="14" topLeftCell="G77" activePane="bottomRight" state="frozen"/>
      <selection pane="topLeft" activeCell="A1" sqref="A1"/>
      <selection pane="topRight" activeCell="G1" sqref="G1"/>
      <selection pane="bottomLeft" activeCell="A16" sqref="A16"/>
      <selection pane="bottomRight" activeCell="B85" sqref="B85"/>
    </sheetView>
  </sheetViews>
  <sheetFormatPr defaultColWidth="9.140625" defaultRowHeight="12.75"/>
  <cols>
    <col min="1" max="1" width="3.421875" style="0" customWidth="1"/>
    <col min="2" max="2" width="50.421875" style="0" bestFit="1" customWidth="1"/>
    <col min="3" max="8" width="17.7109375" style="0" customWidth="1"/>
    <col min="9" max="9" width="17.421875" style="0" customWidth="1"/>
    <col min="10" max="10" width="18.421875" style="0" customWidth="1"/>
    <col min="11" max="11" width="21.421875" style="0" customWidth="1"/>
    <col min="12" max="12" width="11.421875" style="0" bestFit="1" customWidth="1"/>
    <col min="13" max="13" width="4.7109375" style="0" customWidth="1"/>
  </cols>
  <sheetData>
    <row r="1" spans="5:6" ht="15.75">
      <c r="E1" s="170" t="s">
        <v>346</v>
      </c>
      <c r="F1" s="171"/>
    </row>
    <row r="2" s="31" customFormat="1" ht="13.5" thickBot="1"/>
    <row r="3" spans="1:12" s="31" customFormat="1" ht="13.5" customHeight="1" thickBot="1">
      <c r="A3" s="354"/>
      <c r="B3" s="354"/>
      <c r="C3" s="172" t="s">
        <v>308</v>
      </c>
      <c r="D3" s="172" t="s">
        <v>309</v>
      </c>
      <c r="E3" s="172" t="s">
        <v>310</v>
      </c>
      <c r="F3" s="172" t="s">
        <v>311</v>
      </c>
      <c r="G3" s="172" t="s">
        <v>312</v>
      </c>
      <c r="H3" s="172" t="s">
        <v>313</v>
      </c>
      <c r="I3" s="172" t="s">
        <v>314</v>
      </c>
      <c r="J3" s="172" t="s">
        <v>315</v>
      </c>
      <c r="K3" s="172" t="s">
        <v>316</v>
      </c>
      <c r="L3" s="173" t="s">
        <v>317</v>
      </c>
    </row>
    <row r="4" spans="1:12" s="31" customFormat="1" ht="242.25">
      <c r="A4" s="355"/>
      <c r="B4" s="174" t="s">
        <v>318</v>
      </c>
      <c r="C4" s="364" t="s">
        <v>330</v>
      </c>
      <c r="D4" s="364" t="s">
        <v>331</v>
      </c>
      <c r="E4" s="364" t="s">
        <v>332</v>
      </c>
      <c r="F4" s="364" t="s">
        <v>333</v>
      </c>
      <c r="G4" s="364" t="s">
        <v>334</v>
      </c>
      <c r="H4" s="364" t="s">
        <v>335</v>
      </c>
      <c r="I4" s="364" t="s">
        <v>342</v>
      </c>
      <c r="J4" s="364" t="s">
        <v>343</v>
      </c>
      <c r="K4" s="364" t="s">
        <v>344</v>
      </c>
      <c r="L4" s="175"/>
    </row>
    <row r="5" spans="1:12" s="31" customFormat="1" ht="64.5" customHeight="1" thickBot="1">
      <c r="A5" s="356"/>
      <c r="B5" s="176" t="s">
        <v>319</v>
      </c>
      <c r="C5" s="365" t="s">
        <v>336</v>
      </c>
      <c r="D5" s="365" t="s">
        <v>337</v>
      </c>
      <c r="E5" s="365" t="s">
        <v>338</v>
      </c>
      <c r="F5" s="365" t="s">
        <v>339</v>
      </c>
      <c r="G5" s="365" t="s">
        <v>340</v>
      </c>
      <c r="H5" s="365" t="s">
        <v>341</v>
      </c>
      <c r="I5" s="365" t="s">
        <v>320</v>
      </c>
      <c r="J5" s="365" t="s">
        <v>321</v>
      </c>
      <c r="K5" s="365" t="s">
        <v>322</v>
      </c>
      <c r="L5" s="177"/>
    </row>
    <row r="6" spans="1:12" s="31" customFormat="1" ht="12.75">
      <c r="A6" s="355"/>
      <c r="B6" s="178" t="s">
        <v>323</v>
      </c>
      <c r="C6" s="355"/>
      <c r="D6" s="355"/>
      <c r="E6" s="355"/>
      <c r="F6" s="355"/>
      <c r="G6" s="355"/>
      <c r="H6" s="355"/>
      <c r="I6" s="355"/>
      <c r="J6" s="355"/>
      <c r="K6" s="355"/>
      <c r="L6" s="355"/>
    </row>
    <row r="7" spans="1:12" s="31" customFormat="1" ht="12.75">
      <c r="A7" s="355"/>
      <c r="B7" s="183" t="s">
        <v>324</v>
      </c>
      <c r="C7" s="208"/>
      <c r="D7" s="208"/>
      <c r="E7" s="208"/>
      <c r="F7" s="208"/>
      <c r="G7" s="208"/>
      <c r="H7" s="208"/>
      <c r="I7" s="208"/>
      <c r="J7" s="208"/>
      <c r="K7" s="208"/>
      <c r="L7" s="208"/>
    </row>
    <row r="8" spans="1:12" s="31" customFormat="1" ht="12.75">
      <c r="A8" s="357"/>
      <c r="B8" s="366" t="s">
        <v>99</v>
      </c>
      <c r="C8" s="206">
        <v>2</v>
      </c>
      <c r="D8" s="206">
        <v>2</v>
      </c>
      <c r="E8" s="206"/>
      <c r="F8" s="206"/>
      <c r="G8" s="206"/>
      <c r="H8" s="206"/>
      <c r="I8" s="206">
        <v>1</v>
      </c>
      <c r="J8" s="206"/>
      <c r="K8" s="206"/>
      <c r="L8" s="206">
        <f>SUM(C8:K8)</f>
        <v>5</v>
      </c>
    </row>
    <row r="9" spans="1:12" s="31" customFormat="1" ht="12.75">
      <c r="A9" s="357"/>
      <c r="B9" s="367" t="s">
        <v>100</v>
      </c>
      <c r="C9" s="206"/>
      <c r="D9" s="206">
        <v>1</v>
      </c>
      <c r="E9" s="206">
        <v>2</v>
      </c>
      <c r="F9" s="206"/>
      <c r="G9" s="206">
        <v>2</v>
      </c>
      <c r="H9" s="206"/>
      <c r="I9" s="206"/>
      <c r="J9" s="206"/>
      <c r="K9" s="206"/>
      <c r="L9" s="206">
        <f aca="true" t="shared" si="0" ref="L9:L73">SUM(C9:K9)</f>
        <v>5</v>
      </c>
    </row>
    <row r="10" spans="1:12" s="31" customFormat="1" ht="12.75">
      <c r="A10" s="357"/>
      <c r="B10" s="367" t="s">
        <v>131</v>
      </c>
      <c r="C10" s="206">
        <v>1</v>
      </c>
      <c r="D10" s="206">
        <v>1</v>
      </c>
      <c r="E10" s="206"/>
      <c r="F10" s="206"/>
      <c r="G10" s="206"/>
      <c r="H10" s="206"/>
      <c r="I10" s="206">
        <v>1</v>
      </c>
      <c r="J10" s="206">
        <v>1</v>
      </c>
      <c r="K10" s="206">
        <v>1</v>
      </c>
      <c r="L10" s="358">
        <v>5</v>
      </c>
    </row>
    <row r="11" spans="1:12" s="31" customFormat="1" ht="12.75">
      <c r="A11" s="357"/>
      <c r="B11" s="368" t="s">
        <v>132</v>
      </c>
      <c r="C11" s="206">
        <v>1</v>
      </c>
      <c r="D11" s="206">
        <v>1</v>
      </c>
      <c r="E11" s="206"/>
      <c r="F11" s="206"/>
      <c r="G11" s="206"/>
      <c r="H11" s="206"/>
      <c r="I11" s="206">
        <v>1</v>
      </c>
      <c r="J11" s="206">
        <v>1</v>
      </c>
      <c r="K11" s="206">
        <v>1</v>
      </c>
      <c r="L11" s="206">
        <f t="shared" si="0"/>
        <v>5</v>
      </c>
    </row>
    <row r="12" spans="1:12" s="31" customFormat="1" ht="12.75">
      <c r="A12" s="357"/>
      <c r="B12" s="366" t="s">
        <v>193</v>
      </c>
      <c r="C12" s="206">
        <v>1</v>
      </c>
      <c r="D12" s="206">
        <v>1</v>
      </c>
      <c r="E12" s="206"/>
      <c r="F12" s="206"/>
      <c r="G12" s="206">
        <v>1</v>
      </c>
      <c r="H12" s="206"/>
      <c r="I12" s="206"/>
      <c r="J12" s="206"/>
      <c r="K12" s="206">
        <v>1</v>
      </c>
      <c r="L12" s="206">
        <f>SUM(C12:K12)</f>
        <v>4</v>
      </c>
    </row>
    <row r="13" spans="1:12" s="31" customFormat="1" ht="12.75">
      <c r="A13" s="357"/>
      <c r="B13" s="369" t="s">
        <v>294</v>
      </c>
      <c r="C13" s="206">
        <v>1</v>
      </c>
      <c r="D13" s="206"/>
      <c r="E13" s="206">
        <v>1</v>
      </c>
      <c r="F13" s="206"/>
      <c r="G13" s="206">
        <v>1</v>
      </c>
      <c r="H13" s="206">
        <v>1</v>
      </c>
      <c r="I13" s="206"/>
      <c r="J13" s="206"/>
      <c r="K13" s="206"/>
      <c r="L13" s="206">
        <f t="shared" si="0"/>
        <v>4</v>
      </c>
    </row>
    <row r="14" spans="1:12" s="31" customFormat="1" ht="12.75">
      <c r="A14" s="357"/>
      <c r="B14" s="366" t="s">
        <v>187</v>
      </c>
      <c r="C14" s="206"/>
      <c r="D14" s="206"/>
      <c r="E14" s="206"/>
      <c r="F14" s="206"/>
      <c r="G14" s="206"/>
      <c r="H14" s="206"/>
      <c r="I14" s="206">
        <v>1</v>
      </c>
      <c r="J14" s="206">
        <v>1</v>
      </c>
      <c r="K14" s="206"/>
      <c r="L14" s="206">
        <f t="shared" si="0"/>
        <v>2</v>
      </c>
    </row>
    <row r="15" spans="1:12" s="31" customFormat="1" ht="12.75">
      <c r="A15" s="357"/>
      <c r="B15" s="369" t="s">
        <v>134</v>
      </c>
      <c r="C15" s="206"/>
      <c r="D15" s="206"/>
      <c r="E15" s="206"/>
      <c r="F15" s="206"/>
      <c r="G15" s="206"/>
      <c r="H15" s="206"/>
      <c r="I15" s="206"/>
      <c r="J15" s="206">
        <v>2</v>
      </c>
      <c r="K15" s="206"/>
      <c r="L15" s="206">
        <f t="shared" si="0"/>
        <v>2</v>
      </c>
    </row>
    <row r="16" spans="1:12" s="31" customFormat="1" ht="12.75">
      <c r="A16" s="357"/>
      <c r="B16" s="370" t="s">
        <v>229</v>
      </c>
      <c r="C16" s="206">
        <v>1</v>
      </c>
      <c r="D16" s="206"/>
      <c r="E16" s="206"/>
      <c r="F16" s="206">
        <v>1</v>
      </c>
      <c r="G16" s="206">
        <v>1</v>
      </c>
      <c r="H16" s="206"/>
      <c r="I16" s="206"/>
      <c r="J16" s="206"/>
      <c r="K16" s="206"/>
      <c r="L16" s="206">
        <f t="shared" si="0"/>
        <v>3</v>
      </c>
    </row>
    <row r="17" spans="1:12" s="31" customFormat="1" ht="12.75">
      <c r="A17" s="357"/>
      <c r="B17" s="370" t="s">
        <v>386</v>
      </c>
      <c r="C17" s="206">
        <v>2</v>
      </c>
      <c r="D17" s="206">
        <v>2</v>
      </c>
      <c r="E17" s="206"/>
      <c r="F17" s="206"/>
      <c r="G17" s="206"/>
      <c r="H17" s="206">
        <v>1</v>
      </c>
      <c r="I17" s="206"/>
      <c r="J17" s="206"/>
      <c r="K17" s="206"/>
      <c r="L17" s="206">
        <f t="shared" si="0"/>
        <v>5</v>
      </c>
    </row>
    <row r="18" spans="1:12" s="31" customFormat="1" ht="12.75">
      <c r="A18" s="357"/>
      <c r="B18" s="370" t="s">
        <v>98</v>
      </c>
      <c r="C18" s="207">
        <v>4</v>
      </c>
      <c r="D18" s="207"/>
      <c r="E18" s="207"/>
      <c r="F18" s="207"/>
      <c r="G18" s="207"/>
      <c r="H18" s="207"/>
      <c r="I18" s="207">
        <v>1</v>
      </c>
      <c r="J18" s="207"/>
      <c r="K18" s="207"/>
      <c r="L18" s="206">
        <f t="shared" si="0"/>
        <v>5</v>
      </c>
    </row>
    <row r="19" spans="1:12" s="31" customFormat="1" ht="12.75">
      <c r="A19" s="357"/>
      <c r="B19" s="370" t="s">
        <v>135</v>
      </c>
      <c r="C19" s="207"/>
      <c r="D19" s="207">
        <v>1</v>
      </c>
      <c r="E19" s="207">
        <v>1</v>
      </c>
      <c r="F19" s="207"/>
      <c r="G19" s="207">
        <v>2</v>
      </c>
      <c r="H19" s="207"/>
      <c r="I19" s="207"/>
      <c r="J19" s="207"/>
      <c r="K19" s="207"/>
      <c r="L19" s="206">
        <f t="shared" si="0"/>
        <v>4</v>
      </c>
    </row>
    <row r="20" spans="1:12" s="31" customFormat="1" ht="12.75">
      <c r="A20" s="357"/>
      <c r="B20" s="370" t="s">
        <v>267</v>
      </c>
      <c r="C20" s="207">
        <v>2</v>
      </c>
      <c r="D20" s="207"/>
      <c r="E20" s="207"/>
      <c r="F20" s="207"/>
      <c r="G20" s="207"/>
      <c r="H20" s="207"/>
      <c r="I20" s="207">
        <v>2</v>
      </c>
      <c r="J20" s="207">
        <v>1</v>
      </c>
      <c r="K20" s="207"/>
      <c r="L20" s="206">
        <f t="shared" si="0"/>
        <v>5</v>
      </c>
    </row>
    <row r="21" spans="1:12" s="31" customFormat="1" ht="12.75">
      <c r="A21" s="357"/>
      <c r="B21" s="370" t="s">
        <v>186</v>
      </c>
      <c r="C21" s="207"/>
      <c r="D21" s="207">
        <v>1</v>
      </c>
      <c r="E21" s="207">
        <v>1</v>
      </c>
      <c r="F21" s="207"/>
      <c r="G21" s="207">
        <v>2</v>
      </c>
      <c r="H21" s="207"/>
      <c r="I21" s="207"/>
      <c r="J21" s="207"/>
      <c r="K21" s="207"/>
      <c r="L21" s="206">
        <f t="shared" si="0"/>
        <v>4</v>
      </c>
    </row>
    <row r="22" spans="1:12" s="31" customFormat="1" ht="12.75">
      <c r="A22" s="357"/>
      <c r="B22" s="369" t="s">
        <v>133</v>
      </c>
      <c r="C22" s="206"/>
      <c r="D22" s="206"/>
      <c r="E22" s="206"/>
      <c r="F22" s="206"/>
      <c r="G22" s="206"/>
      <c r="H22" s="206"/>
      <c r="I22" s="206"/>
      <c r="J22" s="206"/>
      <c r="K22" s="206">
        <v>2</v>
      </c>
      <c r="L22" s="206">
        <f>SUM(C22:K22)</f>
        <v>2</v>
      </c>
    </row>
    <row r="23" spans="1:12" s="31" customFormat="1" ht="12.75">
      <c r="A23" s="357"/>
      <c r="B23" s="185" t="s">
        <v>325</v>
      </c>
      <c r="C23" s="208"/>
      <c r="D23" s="208"/>
      <c r="E23" s="208"/>
      <c r="F23" s="208"/>
      <c r="G23" s="208"/>
      <c r="H23" s="208"/>
      <c r="I23" s="208"/>
      <c r="J23" s="208"/>
      <c r="K23" s="208"/>
      <c r="L23" s="208"/>
    </row>
    <row r="24" spans="1:12" s="31" customFormat="1" ht="12.75">
      <c r="A24" s="357"/>
      <c r="B24" s="370" t="s">
        <v>209</v>
      </c>
      <c r="C24" s="207">
        <v>3</v>
      </c>
      <c r="D24" s="207"/>
      <c r="E24" s="207"/>
      <c r="F24" s="207">
        <v>2</v>
      </c>
      <c r="G24" s="207"/>
      <c r="H24" s="207"/>
      <c r="I24" s="207"/>
      <c r="J24" s="207"/>
      <c r="K24" s="207"/>
      <c r="L24" s="206">
        <f t="shared" si="0"/>
        <v>5</v>
      </c>
    </row>
    <row r="25" spans="1:12" s="31" customFormat="1" ht="12.75">
      <c r="A25" s="357"/>
      <c r="B25" s="370" t="s">
        <v>210</v>
      </c>
      <c r="C25" s="207">
        <v>2</v>
      </c>
      <c r="D25" s="207"/>
      <c r="E25" s="207"/>
      <c r="F25" s="207"/>
      <c r="G25" s="207"/>
      <c r="H25" s="207"/>
      <c r="I25" s="207">
        <v>1</v>
      </c>
      <c r="J25" s="207">
        <v>1</v>
      </c>
      <c r="K25" s="207"/>
      <c r="L25" s="206">
        <f t="shared" si="0"/>
        <v>4</v>
      </c>
    </row>
    <row r="26" spans="1:12" s="31" customFormat="1" ht="12.75">
      <c r="A26" s="357"/>
      <c r="B26" s="370" t="s">
        <v>276</v>
      </c>
      <c r="C26" s="207">
        <v>1</v>
      </c>
      <c r="D26" s="207">
        <v>1</v>
      </c>
      <c r="E26" s="207"/>
      <c r="F26" s="207"/>
      <c r="G26" s="207">
        <v>1</v>
      </c>
      <c r="H26" s="207">
        <v>2</v>
      </c>
      <c r="I26" s="207"/>
      <c r="J26" s="207"/>
      <c r="K26" s="207"/>
      <c r="L26" s="206">
        <f t="shared" si="0"/>
        <v>5</v>
      </c>
    </row>
    <row r="27" spans="1:12" s="31" customFormat="1" ht="12.75">
      <c r="A27" s="357"/>
      <c r="B27" s="370" t="s">
        <v>208</v>
      </c>
      <c r="C27" s="207">
        <v>3</v>
      </c>
      <c r="D27" s="207">
        <v>2</v>
      </c>
      <c r="E27" s="207">
        <v>1</v>
      </c>
      <c r="F27" s="207"/>
      <c r="G27" s="207"/>
      <c r="H27" s="207"/>
      <c r="I27" s="207"/>
      <c r="J27" s="207"/>
      <c r="K27" s="207"/>
      <c r="L27" s="206">
        <f t="shared" si="0"/>
        <v>6</v>
      </c>
    </row>
    <row r="28" spans="1:12" s="31" customFormat="1" ht="12.75">
      <c r="A28" s="357"/>
      <c r="B28" s="370" t="s">
        <v>212</v>
      </c>
      <c r="C28" s="207">
        <v>1</v>
      </c>
      <c r="D28" s="207">
        <v>1</v>
      </c>
      <c r="E28" s="207"/>
      <c r="F28" s="207">
        <v>1</v>
      </c>
      <c r="G28" s="207">
        <v>1</v>
      </c>
      <c r="H28" s="207">
        <v>1</v>
      </c>
      <c r="I28" s="207"/>
      <c r="J28" s="207"/>
      <c r="K28" s="207"/>
      <c r="L28" s="206">
        <f t="shared" si="0"/>
        <v>5</v>
      </c>
    </row>
    <row r="29" spans="1:12" s="31" customFormat="1" ht="12.75">
      <c r="A29" s="357"/>
      <c r="B29" s="370" t="s">
        <v>274</v>
      </c>
      <c r="C29" s="207">
        <v>2</v>
      </c>
      <c r="D29" s="207">
        <v>1</v>
      </c>
      <c r="E29" s="207"/>
      <c r="F29" s="207">
        <v>2</v>
      </c>
      <c r="G29" s="207"/>
      <c r="H29" s="207"/>
      <c r="I29" s="207"/>
      <c r="J29" s="207"/>
      <c r="K29" s="207"/>
      <c r="L29" s="206">
        <f t="shared" si="0"/>
        <v>5</v>
      </c>
    </row>
    <row r="30" spans="1:12" s="31" customFormat="1" ht="12.75">
      <c r="A30" s="357"/>
      <c r="B30" s="370" t="s">
        <v>136</v>
      </c>
      <c r="C30" s="207"/>
      <c r="D30" s="207"/>
      <c r="E30" s="207"/>
      <c r="F30" s="207"/>
      <c r="G30" s="207"/>
      <c r="H30" s="207"/>
      <c r="I30" s="207"/>
      <c r="J30" s="207">
        <v>1</v>
      </c>
      <c r="K30" s="207"/>
      <c r="L30" s="206">
        <f t="shared" si="0"/>
        <v>1</v>
      </c>
    </row>
    <row r="31" spans="1:12" s="31" customFormat="1" ht="12.75">
      <c r="A31" s="357"/>
      <c r="B31" s="370" t="s">
        <v>277</v>
      </c>
      <c r="C31" s="207"/>
      <c r="D31" s="207"/>
      <c r="E31" s="207"/>
      <c r="F31" s="207"/>
      <c r="G31" s="207"/>
      <c r="H31" s="207"/>
      <c r="I31" s="207">
        <v>1</v>
      </c>
      <c r="J31" s="207"/>
      <c r="K31" s="207">
        <v>1</v>
      </c>
      <c r="L31" s="206">
        <f t="shared" si="0"/>
        <v>2</v>
      </c>
    </row>
    <row r="32" spans="1:12" s="31" customFormat="1" ht="12.75">
      <c r="A32" s="357"/>
      <c r="B32" s="370" t="s">
        <v>275</v>
      </c>
      <c r="C32" s="207">
        <v>1</v>
      </c>
      <c r="D32" s="207">
        <v>1</v>
      </c>
      <c r="E32" s="207"/>
      <c r="F32" s="207">
        <v>1</v>
      </c>
      <c r="G32" s="207">
        <v>1</v>
      </c>
      <c r="H32" s="207"/>
      <c r="I32" s="207"/>
      <c r="J32" s="207"/>
      <c r="K32" s="207"/>
      <c r="L32" s="206">
        <f t="shared" si="0"/>
        <v>4</v>
      </c>
    </row>
    <row r="33" spans="1:12" s="31" customFormat="1" ht="12.75">
      <c r="A33" s="357"/>
      <c r="B33" s="370" t="s">
        <v>211</v>
      </c>
      <c r="C33" s="207"/>
      <c r="D33" s="207"/>
      <c r="E33" s="207">
        <v>1</v>
      </c>
      <c r="F33" s="207">
        <v>1</v>
      </c>
      <c r="G33" s="207"/>
      <c r="H33" s="207">
        <v>1</v>
      </c>
      <c r="I33" s="207">
        <v>1</v>
      </c>
      <c r="J33" s="207"/>
      <c r="K33" s="207"/>
      <c r="L33" s="206">
        <f t="shared" si="0"/>
        <v>4</v>
      </c>
    </row>
    <row r="34" spans="1:12" s="31" customFormat="1" ht="12.75">
      <c r="A34" s="357"/>
      <c r="B34" s="370" t="s">
        <v>207</v>
      </c>
      <c r="C34" s="207"/>
      <c r="D34" s="207">
        <v>1</v>
      </c>
      <c r="E34" s="207">
        <v>1</v>
      </c>
      <c r="F34" s="207">
        <v>1</v>
      </c>
      <c r="G34" s="207"/>
      <c r="H34" s="207">
        <v>1</v>
      </c>
      <c r="I34" s="207"/>
      <c r="J34" s="207"/>
      <c r="K34" s="207"/>
      <c r="L34" s="206">
        <f t="shared" si="0"/>
        <v>4</v>
      </c>
    </row>
    <row r="35" spans="1:12" s="31" customFormat="1" ht="12.75">
      <c r="A35" s="357"/>
      <c r="B35" s="370" t="s">
        <v>215</v>
      </c>
      <c r="C35" s="207"/>
      <c r="D35" s="207">
        <v>1</v>
      </c>
      <c r="E35" s="207"/>
      <c r="F35" s="207"/>
      <c r="G35" s="207"/>
      <c r="H35" s="207"/>
      <c r="I35" s="207"/>
      <c r="J35" s="207"/>
      <c r="K35" s="207"/>
      <c r="L35" s="206">
        <f t="shared" si="0"/>
        <v>1</v>
      </c>
    </row>
    <row r="36" spans="1:12" s="31" customFormat="1" ht="12.75">
      <c r="A36" s="357"/>
      <c r="B36" s="373" t="s">
        <v>222</v>
      </c>
      <c r="C36" s="207"/>
      <c r="D36" s="207">
        <v>1</v>
      </c>
      <c r="E36" s="207"/>
      <c r="F36" s="207"/>
      <c r="G36" s="207">
        <v>1</v>
      </c>
      <c r="H36" s="207"/>
      <c r="I36" s="207">
        <v>1</v>
      </c>
      <c r="J36" s="207"/>
      <c r="K36" s="207">
        <v>1</v>
      </c>
      <c r="L36" s="206">
        <f>SUM(C36:K36)</f>
        <v>4</v>
      </c>
    </row>
    <row r="37" spans="1:12" s="31" customFormat="1" ht="12.75">
      <c r="A37" s="357"/>
      <c r="B37" s="370" t="s">
        <v>224</v>
      </c>
      <c r="C37" s="207">
        <v>1</v>
      </c>
      <c r="D37" s="207">
        <v>1</v>
      </c>
      <c r="E37" s="207"/>
      <c r="F37" s="207">
        <v>1</v>
      </c>
      <c r="G37" s="207"/>
      <c r="H37" s="207"/>
      <c r="I37" s="207"/>
      <c r="J37" s="207"/>
      <c r="K37" s="207"/>
      <c r="L37" s="206">
        <f t="shared" si="0"/>
        <v>3</v>
      </c>
    </row>
    <row r="38" spans="1:12" s="31" customFormat="1" ht="12.75">
      <c r="A38" s="357"/>
      <c r="B38" s="370" t="s">
        <v>173</v>
      </c>
      <c r="C38" s="207">
        <v>2</v>
      </c>
      <c r="D38" s="207"/>
      <c r="E38" s="207"/>
      <c r="F38" s="207"/>
      <c r="G38" s="207"/>
      <c r="H38" s="207"/>
      <c r="I38" s="207"/>
      <c r="J38" s="207">
        <v>2</v>
      </c>
      <c r="K38" s="207"/>
      <c r="L38" s="206">
        <f t="shared" si="0"/>
        <v>4</v>
      </c>
    </row>
    <row r="39" spans="1:12" s="31" customFormat="1" ht="12.75">
      <c r="A39" s="357"/>
      <c r="B39" s="371" t="s">
        <v>213</v>
      </c>
      <c r="C39" s="207"/>
      <c r="D39" s="207">
        <v>1</v>
      </c>
      <c r="E39" s="207">
        <v>1</v>
      </c>
      <c r="F39" s="207"/>
      <c r="G39" s="207"/>
      <c r="H39" s="207"/>
      <c r="I39" s="207">
        <v>1</v>
      </c>
      <c r="J39" s="207"/>
      <c r="K39" s="207"/>
      <c r="L39" s="184">
        <f t="shared" si="0"/>
        <v>3</v>
      </c>
    </row>
    <row r="40" spans="1:12" s="31" customFormat="1" ht="12.75">
      <c r="A40" s="357"/>
      <c r="B40" s="371" t="s">
        <v>303</v>
      </c>
      <c r="C40" s="207"/>
      <c r="D40" s="207"/>
      <c r="E40" s="207"/>
      <c r="F40" s="207"/>
      <c r="G40" s="207"/>
      <c r="H40" s="207"/>
      <c r="I40" s="207"/>
      <c r="J40" s="207"/>
      <c r="K40" s="207"/>
      <c r="L40" s="184"/>
    </row>
    <row r="41" spans="1:12" s="31" customFormat="1" ht="13.5" thickBot="1">
      <c r="A41" s="357"/>
      <c r="B41" s="185" t="s">
        <v>326</v>
      </c>
      <c r="C41" s="208"/>
      <c r="D41" s="208"/>
      <c r="E41" s="208"/>
      <c r="F41" s="208"/>
      <c r="G41" s="208"/>
      <c r="H41" s="208"/>
      <c r="I41" s="208"/>
      <c r="J41" s="208"/>
      <c r="K41" s="208"/>
      <c r="L41" s="208"/>
    </row>
    <row r="42" spans="1:12" s="31" customFormat="1" ht="12.75">
      <c r="A42" s="357"/>
      <c r="B42" s="372" t="s">
        <v>217</v>
      </c>
      <c r="C42" s="207"/>
      <c r="D42" s="207">
        <v>1</v>
      </c>
      <c r="E42" s="207">
        <v>1</v>
      </c>
      <c r="F42" s="207">
        <v>1</v>
      </c>
      <c r="G42" s="207"/>
      <c r="H42" s="207"/>
      <c r="I42" s="207"/>
      <c r="J42" s="207"/>
      <c r="K42" s="207"/>
      <c r="L42" s="206">
        <f t="shared" si="0"/>
        <v>3</v>
      </c>
    </row>
    <row r="43" spans="1:12" s="31" customFormat="1" ht="12.75">
      <c r="A43" s="357"/>
      <c r="B43" s="373" t="s">
        <v>221</v>
      </c>
      <c r="C43" s="207">
        <v>1</v>
      </c>
      <c r="D43" s="207"/>
      <c r="E43" s="207">
        <v>1</v>
      </c>
      <c r="F43" s="207">
        <v>1</v>
      </c>
      <c r="G43" s="207">
        <v>1</v>
      </c>
      <c r="H43" s="207">
        <v>1</v>
      </c>
      <c r="I43" s="207"/>
      <c r="J43" s="207"/>
      <c r="K43" s="207"/>
      <c r="L43" s="206">
        <f t="shared" si="0"/>
        <v>5</v>
      </c>
    </row>
    <row r="44" spans="1:12" s="31" customFormat="1" ht="12.75">
      <c r="A44" s="357"/>
      <c r="B44" s="373" t="s">
        <v>220</v>
      </c>
      <c r="C44" s="207">
        <v>2</v>
      </c>
      <c r="D44" s="207">
        <v>2</v>
      </c>
      <c r="E44" s="207"/>
      <c r="F44" s="207">
        <v>1</v>
      </c>
      <c r="G44" s="207"/>
      <c r="H44" s="207"/>
      <c r="I44" s="207"/>
      <c r="J44" s="207"/>
      <c r="K44" s="207"/>
      <c r="L44" s="206">
        <f t="shared" si="0"/>
        <v>5</v>
      </c>
    </row>
    <row r="45" spans="1:12" s="31" customFormat="1" ht="12.75">
      <c r="A45" s="357"/>
      <c r="B45" s="373" t="s">
        <v>214</v>
      </c>
      <c r="C45" s="207">
        <v>1</v>
      </c>
      <c r="D45" s="207"/>
      <c r="E45" s="207">
        <v>2</v>
      </c>
      <c r="F45" s="207">
        <v>2</v>
      </c>
      <c r="G45" s="207">
        <v>1</v>
      </c>
      <c r="H45" s="207"/>
      <c r="I45" s="207"/>
      <c r="J45" s="207"/>
      <c r="K45" s="207"/>
      <c r="L45" s="206">
        <f t="shared" si="0"/>
        <v>6</v>
      </c>
    </row>
    <row r="46" spans="1:12" s="31" customFormat="1" ht="12.75">
      <c r="A46" s="357"/>
      <c r="B46" s="374" t="s">
        <v>161</v>
      </c>
      <c r="C46" s="207"/>
      <c r="D46" s="207"/>
      <c r="E46" s="207">
        <v>1</v>
      </c>
      <c r="F46" s="207"/>
      <c r="G46" s="207">
        <v>2</v>
      </c>
      <c r="H46" s="207">
        <v>1</v>
      </c>
      <c r="I46" s="207"/>
      <c r="J46" s="207"/>
      <c r="K46" s="207"/>
      <c r="L46" s="206">
        <f aca="true" t="shared" si="1" ref="L46:L52">SUM(C46:K46)</f>
        <v>4</v>
      </c>
    </row>
    <row r="47" spans="1:12" s="31" customFormat="1" ht="12.75">
      <c r="A47" s="357"/>
      <c r="B47" s="368" t="s">
        <v>245</v>
      </c>
      <c r="C47" s="207"/>
      <c r="D47" s="207">
        <v>2</v>
      </c>
      <c r="E47" s="207"/>
      <c r="F47" s="207">
        <v>1</v>
      </c>
      <c r="G47" s="207"/>
      <c r="H47" s="207">
        <v>1</v>
      </c>
      <c r="I47" s="207"/>
      <c r="J47" s="207"/>
      <c r="K47" s="207"/>
      <c r="L47" s="206">
        <f t="shared" si="1"/>
        <v>4</v>
      </c>
    </row>
    <row r="48" spans="1:12" s="31" customFormat="1" ht="12.75">
      <c r="A48" s="357"/>
      <c r="B48" s="375" t="s">
        <v>244</v>
      </c>
      <c r="C48" s="207"/>
      <c r="D48" s="207">
        <v>2</v>
      </c>
      <c r="E48" s="207">
        <v>1</v>
      </c>
      <c r="F48" s="207"/>
      <c r="G48" s="207"/>
      <c r="H48" s="207"/>
      <c r="I48" s="207"/>
      <c r="J48" s="207"/>
      <c r="K48" s="207"/>
      <c r="L48" s="206">
        <f t="shared" si="1"/>
        <v>3</v>
      </c>
    </row>
    <row r="49" spans="1:12" s="31" customFormat="1" ht="12.75">
      <c r="A49" s="357"/>
      <c r="B49" s="373" t="s">
        <v>232</v>
      </c>
      <c r="C49" s="207"/>
      <c r="D49" s="207">
        <v>1</v>
      </c>
      <c r="E49" s="207">
        <v>1</v>
      </c>
      <c r="F49" s="207">
        <v>2</v>
      </c>
      <c r="G49" s="207"/>
      <c r="H49" s="207"/>
      <c r="I49" s="207"/>
      <c r="J49" s="207"/>
      <c r="K49" s="207"/>
      <c r="L49" s="206">
        <f t="shared" si="1"/>
        <v>4</v>
      </c>
    </row>
    <row r="50" spans="1:12" s="31" customFormat="1" ht="12.75">
      <c r="A50" s="357"/>
      <c r="B50" s="367" t="s">
        <v>216</v>
      </c>
      <c r="C50" s="207"/>
      <c r="D50" s="207"/>
      <c r="E50" s="207">
        <v>1</v>
      </c>
      <c r="F50" s="207">
        <v>2</v>
      </c>
      <c r="G50" s="207">
        <v>2</v>
      </c>
      <c r="H50" s="207"/>
      <c r="I50" s="207"/>
      <c r="J50" s="207"/>
      <c r="K50" s="207"/>
      <c r="L50" s="206">
        <f t="shared" si="1"/>
        <v>5</v>
      </c>
    </row>
    <row r="51" spans="1:12" s="31" customFormat="1" ht="12.75">
      <c r="A51" s="357"/>
      <c r="B51" s="367" t="s">
        <v>403</v>
      </c>
      <c r="C51" s="207"/>
      <c r="D51" s="207"/>
      <c r="E51" s="207">
        <v>2</v>
      </c>
      <c r="F51" s="207"/>
      <c r="G51" s="207"/>
      <c r="H51" s="207"/>
      <c r="I51" s="207"/>
      <c r="J51" s="207"/>
      <c r="K51" s="207"/>
      <c r="L51" s="206">
        <f t="shared" si="1"/>
        <v>2</v>
      </c>
    </row>
    <row r="52" spans="1:12" s="31" customFormat="1" ht="12.75">
      <c r="A52" s="357"/>
      <c r="B52" s="368" t="s">
        <v>390</v>
      </c>
      <c r="C52" s="207">
        <v>1</v>
      </c>
      <c r="D52" s="207"/>
      <c r="E52" s="207">
        <v>2</v>
      </c>
      <c r="F52" s="207">
        <v>1</v>
      </c>
      <c r="G52" s="207"/>
      <c r="H52" s="207"/>
      <c r="I52" s="207"/>
      <c r="J52" s="207"/>
      <c r="K52" s="207"/>
      <c r="L52" s="206">
        <f t="shared" si="1"/>
        <v>4</v>
      </c>
    </row>
    <row r="53" spans="1:12" s="31" customFormat="1" ht="12.75">
      <c r="A53" s="357"/>
      <c r="B53" s="375" t="s">
        <v>160</v>
      </c>
      <c r="C53" s="207"/>
      <c r="D53" s="207">
        <v>2</v>
      </c>
      <c r="E53" s="207"/>
      <c r="F53" s="207"/>
      <c r="G53" s="207"/>
      <c r="H53" s="207"/>
      <c r="I53" s="207"/>
      <c r="J53" s="207"/>
      <c r="K53" s="207">
        <v>2</v>
      </c>
      <c r="L53" s="206">
        <f aca="true" t="shared" si="2" ref="L53:L58">SUM(C53:K53)</f>
        <v>4</v>
      </c>
    </row>
    <row r="54" spans="1:12" s="31" customFormat="1" ht="12.75">
      <c r="A54" s="357"/>
      <c r="B54" s="376" t="s">
        <v>391</v>
      </c>
      <c r="C54" s="207"/>
      <c r="D54" s="207">
        <v>1</v>
      </c>
      <c r="E54" s="207">
        <v>1</v>
      </c>
      <c r="F54" s="207">
        <v>1</v>
      </c>
      <c r="G54" s="207">
        <v>1</v>
      </c>
      <c r="H54" s="207"/>
      <c r="I54" s="207"/>
      <c r="J54" s="207"/>
      <c r="K54" s="207"/>
      <c r="L54" s="184">
        <f t="shared" si="2"/>
        <v>4</v>
      </c>
    </row>
    <row r="55" spans="1:12" s="31" customFormat="1" ht="12.75">
      <c r="A55" s="357"/>
      <c r="B55" s="377" t="s">
        <v>219</v>
      </c>
      <c r="C55" s="207"/>
      <c r="D55" s="207"/>
      <c r="E55" s="207"/>
      <c r="F55" s="207"/>
      <c r="G55" s="207"/>
      <c r="H55" s="207"/>
      <c r="I55" s="207"/>
      <c r="J55" s="207"/>
      <c r="K55" s="207"/>
      <c r="L55" s="184"/>
    </row>
    <row r="56" spans="1:12" s="31" customFormat="1" ht="12.75">
      <c r="A56" s="357"/>
      <c r="B56" s="376" t="s">
        <v>389</v>
      </c>
      <c r="C56" s="207">
        <v>1</v>
      </c>
      <c r="D56" s="207"/>
      <c r="E56" s="207">
        <v>1</v>
      </c>
      <c r="F56" s="207"/>
      <c r="G56" s="207"/>
      <c r="H56" s="207">
        <v>1</v>
      </c>
      <c r="I56" s="207"/>
      <c r="J56" s="207"/>
      <c r="K56" s="207"/>
      <c r="L56" s="184">
        <f t="shared" si="2"/>
        <v>3</v>
      </c>
    </row>
    <row r="57" spans="1:12" s="31" customFormat="1" ht="12.75">
      <c r="A57" s="357"/>
      <c r="B57" s="378" t="s">
        <v>223</v>
      </c>
      <c r="C57" s="207"/>
      <c r="D57" s="207"/>
      <c r="E57" s="207"/>
      <c r="F57" s="207"/>
      <c r="G57" s="207"/>
      <c r="H57" s="207"/>
      <c r="I57" s="207"/>
      <c r="J57" s="207"/>
      <c r="K57" s="207"/>
      <c r="L57" s="184"/>
    </row>
    <row r="58" spans="1:12" s="31" customFormat="1" ht="12.75">
      <c r="A58" s="357"/>
      <c r="B58" s="378" t="s">
        <v>269</v>
      </c>
      <c r="C58" s="207"/>
      <c r="D58" s="207">
        <v>1</v>
      </c>
      <c r="E58" s="207"/>
      <c r="F58" s="207"/>
      <c r="G58" s="207">
        <v>2</v>
      </c>
      <c r="H58" s="207">
        <v>1</v>
      </c>
      <c r="I58" s="207"/>
      <c r="J58" s="207"/>
      <c r="K58" s="207"/>
      <c r="L58" s="184">
        <f t="shared" si="2"/>
        <v>4</v>
      </c>
    </row>
    <row r="59" spans="1:12" s="31" customFormat="1" ht="12.75">
      <c r="A59" s="357"/>
      <c r="B59" s="379" t="s">
        <v>239</v>
      </c>
      <c r="C59" s="207"/>
      <c r="D59" s="207"/>
      <c r="E59" s="207"/>
      <c r="F59" s="207"/>
      <c r="G59" s="207"/>
      <c r="H59" s="207"/>
      <c r="I59" s="207"/>
      <c r="J59" s="207"/>
      <c r="K59" s="207"/>
      <c r="L59" s="184"/>
    </row>
    <row r="60" spans="1:12" s="31" customFormat="1" ht="12.75">
      <c r="A60" s="357"/>
      <c r="B60" s="185" t="s">
        <v>327</v>
      </c>
      <c r="C60" s="208"/>
      <c r="D60" s="208"/>
      <c r="E60" s="208"/>
      <c r="F60" s="208"/>
      <c r="G60" s="208"/>
      <c r="H60" s="208"/>
      <c r="I60" s="208"/>
      <c r="J60" s="208"/>
      <c r="K60" s="208"/>
      <c r="L60" s="208"/>
    </row>
    <row r="61" spans="1:12" s="31" customFormat="1" ht="12.75">
      <c r="A61" s="357"/>
      <c r="B61" s="373" t="s">
        <v>233</v>
      </c>
      <c r="C61" s="207"/>
      <c r="D61" s="207"/>
      <c r="E61" s="207">
        <v>1</v>
      </c>
      <c r="F61" s="207">
        <v>1</v>
      </c>
      <c r="G61" s="207">
        <v>2</v>
      </c>
      <c r="H61" s="207"/>
      <c r="I61" s="207">
        <v>1</v>
      </c>
      <c r="J61" s="207"/>
      <c r="K61" s="207"/>
      <c r="L61" s="206">
        <f aca="true" t="shared" si="3" ref="L61:L69">SUM(C61:K61)</f>
        <v>5</v>
      </c>
    </row>
    <row r="62" spans="1:12" s="31" customFormat="1" ht="12.75">
      <c r="A62" s="357"/>
      <c r="B62" s="380" t="s">
        <v>236</v>
      </c>
      <c r="C62" s="207"/>
      <c r="D62" s="207">
        <v>1</v>
      </c>
      <c r="E62" s="207"/>
      <c r="F62" s="207">
        <v>1</v>
      </c>
      <c r="G62" s="207">
        <v>2</v>
      </c>
      <c r="H62" s="207"/>
      <c r="I62" s="207">
        <v>1</v>
      </c>
      <c r="J62" s="207"/>
      <c r="K62" s="207"/>
      <c r="L62" s="206">
        <f t="shared" si="3"/>
        <v>5</v>
      </c>
    </row>
    <row r="63" spans="1:12" s="31" customFormat="1" ht="12.75">
      <c r="A63" s="357"/>
      <c r="B63" s="368" t="s">
        <v>237</v>
      </c>
      <c r="C63" s="207">
        <v>2</v>
      </c>
      <c r="D63" s="207"/>
      <c r="E63" s="207"/>
      <c r="F63" s="207"/>
      <c r="G63" s="207">
        <v>1</v>
      </c>
      <c r="H63" s="207"/>
      <c r="I63" s="207">
        <v>1</v>
      </c>
      <c r="J63" s="207">
        <v>1</v>
      </c>
      <c r="K63" s="207"/>
      <c r="L63" s="179">
        <f t="shared" si="3"/>
        <v>5</v>
      </c>
    </row>
    <row r="64" spans="1:12" s="31" customFormat="1" ht="12.75">
      <c r="A64" s="357"/>
      <c r="B64" s="373" t="s">
        <v>247</v>
      </c>
      <c r="C64" s="207">
        <v>2</v>
      </c>
      <c r="D64" s="207"/>
      <c r="E64" s="207"/>
      <c r="F64" s="207"/>
      <c r="G64" s="207"/>
      <c r="H64" s="207"/>
      <c r="I64" s="207">
        <v>1</v>
      </c>
      <c r="J64" s="207">
        <v>1</v>
      </c>
      <c r="K64" s="207"/>
      <c r="L64" s="206">
        <f t="shared" si="3"/>
        <v>4</v>
      </c>
    </row>
    <row r="65" spans="1:12" s="31" customFormat="1" ht="12.75">
      <c r="A65" s="357"/>
      <c r="B65" s="366" t="s">
        <v>79</v>
      </c>
      <c r="C65" s="207"/>
      <c r="D65" s="207"/>
      <c r="E65" s="207"/>
      <c r="F65" s="207"/>
      <c r="G65" s="207"/>
      <c r="H65" s="207"/>
      <c r="I65" s="207"/>
      <c r="J65" s="207">
        <v>1</v>
      </c>
      <c r="K65" s="207">
        <v>1</v>
      </c>
      <c r="L65" s="206">
        <f t="shared" si="3"/>
        <v>2</v>
      </c>
    </row>
    <row r="66" spans="1:12" s="31" customFormat="1" ht="12.75">
      <c r="A66" s="357"/>
      <c r="B66" s="373" t="s">
        <v>242</v>
      </c>
      <c r="C66" s="207"/>
      <c r="D66" s="207">
        <v>1</v>
      </c>
      <c r="E66" s="207"/>
      <c r="F66" s="207">
        <v>2</v>
      </c>
      <c r="G66" s="207"/>
      <c r="H66" s="207"/>
      <c r="I66" s="207"/>
      <c r="J66" s="207"/>
      <c r="K66" s="207"/>
      <c r="L66" s="206">
        <f t="shared" si="3"/>
        <v>3</v>
      </c>
    </row>
    <row r="67" spans="1:12" s="31" customFormat="1" ht="12.75">
      <c r="A67" s="357"/>
      <c r="B67" s="368" t="s">
        <v>292</v>
      </c>
      <c r="C67" s="207"/>
      <c r="D67" s="207">
        <v>1</v>
      </c>
      <c r="E67" s="207">
        <v>1</v>
      </c>
      <c r="F67" s="207">
        <v>2</v>
      </c>
      <c r="G67" s="207"/>
      <c r="H67" s="207"/>
      <c r="I67" s="207"/>
      <c r="J67" s="207"/>
      <c r="K67" s="207"/>
      <c r="L67" s="179">
        <f t="shared" si="3"/>
        <v>4</v>
      </c>
    </row>
    <row r="68" spans="1:12" s="31" customFormat="1" ht="12.75">
      <c r="A68" s="357"/>
      <c r="B68" s="367" t="s">
        <v>243</v>
      </c>
      <c r="C68" s="207">
        <v>1</v>
      </c>
      <c r="D68" s="207"/>
      <c r="E68" s="207"/>
      <c r="F68" s="207"/>
      <c r="G68" s="207"/>
      <c r="H68" s="207"/>
      <c r="I68" s="207"/>
      <c r="J68" s="207">
        <v>1</v>
      </c>
      <c r="K68" s="207">
        <v>1</v>
      </c>
      <c r="L68" s="359">
        <f t="shared" si="3"/>
        <v>3</v>
      </c>
    </row>
    <row r="69" spans="1:12" s="31" customFormat="1" ht="12.75">
      <c r="A69" s="357"/>
      <c r="B69" s="368" t="s">
        <v>293</v>
      </c>
      <c r="C69" s="207"/>
      <c r="D69" s="207">
        <v>2</v>
      </c>
      <c r="E69" s="207"/>
      <c r="F69" s="207"/>
      <c r="G69" s="207"/>
      <c r="H69" s="207">
        <v>2</v>
      </c>
      <c r="I69" s="207"/>
      <c r="J69" s="207"/>
      <c r="K69" s="207"/>
      <c r="L69" s="359">
        <f t="shared" si="3"/>
        <v>4</v>
      </c>
    </row>
    <row r="70" spans="1:12" s="31" customFormat="1" ht="12.75">
      <c r="A70" s="357"/>
      <c r="B70" s="375" t="s">
        <v>392</v>
      </c>
      <c r="C70" s="207"/>
      <c r="D70" s="207"/>
      <c r="E70" s="207"/>
      <c r="F70" s="207">
        <v>1</v>
      </c>
      <c r="G70" s="207">
        <v>2</v>
      </c>
      <c r="H70" s="207">
        <v>1</v>
      </c>
      <c r="I70" s="207"/>
      <c r="J70" s="207"/>
      <c r="K70" s="207"/>
      <c r="L70" s="206">
        <f t="shared" si="0"/>
        <v>4</v>
      </c>
    </row>
    <row r="71" spans="1:12" s="31" customFormat="1" ht="12.75">
      <c r="A71" s="357"/>
      <c r="B71" s="367" t="s">
        <v>162</v>
      </c>
      <c r="C71" s="207"/>
      <c r="D71" s="207"/>
      <c r="E71" s="207">
        <v>1</v>
      </c>
      <c r="F71" s="207"/>
      <c r="G71" s="207"/>
      <c r="H71" s="207"/>
      <c r="I71" s="207">
        <v>2</v>
      </c>
      <c r="J71" s="207"/>
      <c r="K71" s="207"/>
      <c r="L71" s="206">
        <f t="shared" si="0"/>
        <v>3</v>
      </c>
    </row>
    <row r="72" spans="1:12" s="31" customFormat="1" ht="12.75">
      <c r="A72" s="357"/>
      <c r="B72" s="367" t="s">
        <v>163</v>
      </c>
      <c r="C72" s="207"/>
      <c r="D72" s="207"/>
      <c r="E72" s="207"/>
      <c r="F72" s="207"/>
      <c r="G72" s="207">
        <v>2</v>
      </c>
      <c r="H72" s="207"/>
      <c r="I72" s="207">
        <v>2</v>
      </c>
      <c r="J72" s="207"/>
      <c r="K72" s="207"/>
      <c r="L72" s="206">
        <f t="shared" si="0"/>
        <v>4</v>
      </c>
    </row>
    <row r="73" spans="1:12" s="31" customFormat="1" ht="12.75">
      <c r="A73" s="357"/>
      <c r="B73" s="381" t="s">
        <v>289</v>
      </c>
      <c r="C73" s="207"/>
      <c r="D73" s="207"/>
      <c r="E73" s="207">
        <v>1</v>
      </c>
      <c r="F73" s="207">
        <v>1</v>
      </c>
      <c r="G73" s="207">
        <v>2</v>
      </c>
      <c r="H73" s="207">
        <v>1</v>
      </c>
      <c r="I73" s="207"/>
      <c r="J73" s="207"/>
      <c r="K73" s="207"/>
      <c r="L73" s="184">
        <f t="shared" si="0"/>
        <v>5</v>
      </c>
    </row>
    <row r="74" spans="1:12" s="31" customFormat="1" ht="12.75">
      <c r="A74" s="357"/>
      <c r="B74" s="381" t="s">
        <v>234</v>
      </c>
      <c r="C74" s="207"/>
      <c r="D74" s="207"/>
      <c r="E74" s="207"/>
      <c r="F74" s="207"/>
      <c r="G74" s="207"/>
      <c r="H74" s="207"/>
      <c r="I74" s="207"/>
      <c r="J74" s="207"/>
      <c r="K74" s="207"/>
      <c r="L74" s="184"/>
    </row>
    <row r="75" spans="1:12" s="31" customFormat="1" ht="12.75">
      <c r="A75" s="357" t="s">
        <v>444</v>
      </c>
      <c r="B75" s="371" t="s">
        <v>235</v>
      </c>
      <c r="C75" s="207"/>
      <c r="D75" s="207">
        <v>2</v>
      </c>
      <c r="E75" s="207"/>
      <c r="F75" s="207">
        <v>1</v>
      </c>
      <c r="G75" s="207">
        <v>1</v>
      </c>
      <c r="H75" s="207"/>
      <c r="I75" s="207"/>
      <c r="J75" s="207"/>
      <c r="K75" s="207"/>
      <c r="L75" s="184">
        <f>SUM(C75:K75)</f>
        <v>4</v>
      </c>
    </row>
    <row r="76" spans="1:12" s="31" customFormat="1" ht="12.75">
      <c r="A76" s="357" t="s">
        <v>444</v>
      </c>
      <c r="B76" s="371" t="s">
        <v>218</v>
      </c>
      <c r="C76" s="207"/>
      <c r="D76" s="207"/>
      <c r="E76" s="207"/>
      <c r="F76" s="207"/>
      <c r="G76" s="207"/>
      <c r="H76" s="207"/>
      <c r="I76" s="207"/>
      <c r="J76" s="207"/>
      <c r="K76" s="207"/>
      <c r="L76" s="207"/>
    </row>
    <row r="77" spans="1:12" s="31" customFormat="1" ht="12.75">
      <c r="A77" s="357"/>
      <c r="B77" s="381" t="s">
        <v>238</v>
      </c>
      <c r="C77" s="207"/>
      <c r="D77" s="207"/>
      <c r="E77" s="207">
        <v>2</v>
      </c>
      <c r="F77" s="207">
        <v>2</v>
      </c>
      <c r="G77" s="207"/>
      <c r="H77" s="207">
        <v>1</v>
      </c>
      <c r="I77" s="207"/>
      <c r="J77" s="207"/>
      <c r="K77" s="207"/>
      <c r="L77" s="184">
        <f>SUM(C77:K77)</f>
        <v>5</v>
      </c>
    </row>
    <row r="78" spans="1:12" s="31" customFormat="1" ht="12.75">
      <c r="A78" s="357"/>
      <c r="B78" s="379" t="s">
        <v>290</v>
      </c>
      <c r="C78" s="207"/>
      <c r="D78" s="207"/>
      <c r="E78" s="207"/>
      <c r="F78" s="207"/>
      <c r="G78" s="207"/>
      <c r="H78" s="207"/>
      <c r="I78" s="207"/>
      <c r="J78" s="207"/>
      <c r="K78" s="207"/>
      <c r="L78" s="184"/>
    </row>
    <row r="79" spans="1:12" s="31" customFormat="1" ht="12.75">
      <c r="A79" s="357"/>
      <c r="B79" s="357"/>
      <c r="C79" s="206"/>
      <c r="D79" s="206"/>
      <c r="E79" s="206"/>
      <c r="F79" s="206"/>
      <c r="G79" s="206"/>
      <c r="H79" s="206"/>
      <c r="I79" s="206"/>
      <c r="J79" s="206"/>
      <c r="K79" s="206"/>
      <c r="L79" s="206"/>
    </row>
    <row r="80" spans="1:12" s="31" customFormat="1" ht="13.5" thickBot="1">
      <c r="A80" s="356"/>
      <c r="B80" s="382" t="s">
        <v>328</v>
      </c>
      <c r="C80" s="383">
        <f aca="true" t="shared" si="4" ref="C80:K80">SUM(C8:C79)</f>
        <v>42</v>
      </c>
      <c r="D80" s="383">
        <f t="shared" si="4"/>
        <v>40</v>
      </c>
      <c r="E80" s="383">
        <f t="shared" si="4"/>
        <v>29</v>
      </c>
      <c r="F80" s="383">
        <f t="shared" si="4"/>
        <v>33</v>
      </c>
      <c r="G80" s="383">
        <f t="shared" si="4"/>
        <v>34</v>
      </c>
      <c r="H80" s="383">
        <f t="shared" si="4"/>
        <v>17</v>
      </c>
      <c r="I80" s="383">
        <f t="shared" si="4"/>
        <v>20</v>
      </c>
      <c r="J80" s="383">
        <f t="shared" si="4"/>
        <v>14</v>
      </c>
      <c r="K80" s="383">
        <f t="shared" si="4"/>
        <v>11</v>
      </c>
      <c r="L80" s="383">
        <f>SUM(C80:K80)</f>
        <v>240</v>
      </c>
    </row>
    <row r="81" spans="2:12" s="31" customFormat="1" ht="12.75">
      <c r="B81" s="171"/>
      <c r="C81" s="180">
        <f>C80/L80</f>
        <v>0.175</v>
      </c>
      <c r="D81" s="180">
        <f>D80/L80</f>
        <v>0.16666666666666666</v>
      </c>
      <c r="E81" s="180">
        <f>E80/L80</f>
        <v>0.12083333333333333</v>
      </c>
      <c r="F81" s="180">
        <f>F80/L80</f>
        <v>0.1375</v>
      </c>
      <c r="G81" s="180">
        <f>G80/L80</f>
        <v>0.14166666666666666</v>
      </c>
      <c r="H81" s="180">
        <f>H80/L80</f>
        <v>0.07083333333333333</v>
      </c>
      <c r="I81" s="180">
        <f>I80/L80</f>
        <v>0.08333333333333333</v>
      </c>
      <c r="J81" s="180">
        <f>J80/L80</f>
        <v>0.058333333333333334</v>
      </c>
      <c r="K81" s="180">
        <f>K80/L80</f>
        <v>0.04583333333333333</v>
      </c>
      <c r="L81" s="180">
        <f>SUM(C81:K81)</f>
        <v>1</v>
      </c>
    </row>
    <row r="82" s="31" customFormat="1" ht="12.75"/>
    <row r="83" spans="2:12" s="31" customFormat="1" ht="12.75">
      <c r="B83" s="171" t="s">
        <v>14</v>
      </c>
      <c r="C83" s="343"/>
      <c r="D83" s="343"/>
      <c r="E83" s="343"/>
      <c r="F83" s="343"/>
      <c r="G83" s="343"/>
      <c r="H83" s="343"/>
      <c r="I83" s="343"/>
      <c r="J83" s="343"/>
      <c r="K83" s="343"/>
      <c r="L83" s="343"/>
    </row>
    <row r="84" spans="1:12" s="31" customFormat="1" ht="12.75">
      <c r="A84" s="357"/>
      <c r="B84" s="185" t="s">
        <v>30</v>
      </c>
      <c r="C84" s="208"/>
      <c r="D84" s="208"/>
      <c r="E84" s="208"/>
      <c r="F84" s="208"/>
      <c r="G84" s="208"/>
      <c r="H84" s="208"/>
      <c r="I84" s="208"/>
      <c r="J84" s="208"/>
      <c r="K84" s="208"/>
      <c r="L84" s="208"/>
    </row>
    <row r="85" spans="1:12" s="31" customFormat="1" ht="12.75">
      <c r="A85" s="357"/>
      <c r="B85" s="384" t="s">
        <v>445</v>
      </c>
      <c r="C85" s="206">
        <v>1</v>
      </c>
      <c r="D85" s="206">
        <v>1</v>
      </c>
      <c r="E85" s="206"/>
      <c r="F85" s="206"/>
      <c r="G85" s="206"/>
      <c r="H85" s="206"/>
      <c r="I85" s="206"/>
      <c r="J85" s="206"/>
      <c r="K85" s="206"/>
      <c r="L85" s="360">
        <f>SUM(C85:K85)</f>
        <v>2</v>
      </c>
    </row>
    <row r="86" spans="1:12" s="31" customFormat="1" ht="12.75">
      <c r="A86" s="357"/>
      <c r="B86" s="385" t="s">
        <v>159</v>
      </c>
      <c r="C86" s="206"/>
      <c r="D86" s="206"/>
      <c r="E86" s="206"/>
      <c r="F86" s="206"/>
      <c r="G86" s="206"/>
      <c r="H86" s="206"/>
      <c r="I86" s="206"/>
      <c r="J86" s="206"/>
      <c r="K86" s="206">
        <v>4</v>
      </c>
      <c r="L86" s="360">
        <f aca="true" t="shared" si="5" ref="L86:L91">SUM(C86:K86)</f>
        <v>4</v>
      </c>
    </row>
    <row r="87" spans="1:12" s="31" customFormat="1" ht="12.75">
      <c r="A87" s="357"/>
      <c r="B87" s="185" t="s">
        <v>31</v>
      </c>
      <c r="C87" s="208"/>
      <c r="D87" s="208"/>
      <c r="E87" s="208"/>
      <c r="F87" s="208"/>
      <c r="G87" s="208"/>
      <c r="H87" s="208"/>
      <c r="I87" s="208"/>
      <c r="J87" s="208"/>
      <c r="K87" s="208"/>
      <c r="L87" s="208"/>
    </row>
    <row r="88" spans="1:12" s="31" customFormat="1" ht="12.75">
      <c r="A88" s="357"/>
      <c r="B88" s="385" t="s">
        <v>137</v>
      </c>
      <c r="C88" s="206"/>
      <c r="D88" s="206"/>
      <c r="E88" s="206"/>
      <c r="F88" s="206"/>
      <c r="G88" s="206"/>
      <c r="H88" s="206"/>
      <c r="I88" s="206"/>
      <c r="J88" s="206">
        <v>2</v>
      </c>
      <c r="K88" s="206"/>
      <c r="L88" s="360">
        <f t="shared" si="5"/>
        <v>2</v>
      </c>
    </row>
    <row r="89" spans="1:12" s="31" customFormat="1" ht="12.75">
      <c r="A89" s="357"/>
      <c r="B89" s="385" t="s">
        <v>268</v>
      </c>
      <c r="C89" s="357"/>
      <c r="D89" s="206">
        <v>1</v>
      </c>
      <c r="E89" s="206">
        <v>2</v>
      </c>
      <c r="F89" s="206"/>
      <c r="G89" s="206">
        <v>1</v>
      </c>
      <c r="H89" s="357"/>
      <c r="I89" s="357"/>
      <c r="J89" s="206"/>
      <c r="K89" s="357"/>
      <c r="L89" s="360">
        <f t="shared" si="5"/>
        <v>4</v>
      </c>
    </row>
    <row r="90" spans="1:12" s="31" customFormat="1" ht="12.75">
      <c r="A90" s="357"/>
      <c r="B90" s="385" t="s">
        <v>139</v>
      </c>
      <c r="C90" s="357"/>
      <c r="D90" s="357"/>
      <c r="E90" s="357"/>
      <c r="F90" s="357"/>
      <c r="G90" s="357"/>
      <c r="H90" s="357"/>
      <c r="I90" s="357"/>
      <c r="J90" s="206"/>
      <c r="K90" s="206">
        <v>4</v>
      </c>
      <c r="L90" s="360">
        <f t="shared" si="5"/>
        <v>4</v>
      </c>
    </row>
    <row r="91" spans="1:12" s="31" customFormat="1" ht="12.75">
      <c r="A91" s="357"/>
      <c r="B91" s="385" t="s">
        <v>138</v>
      </c>
      <c r="C91" s="357"/>
      <c r="D91" s="357"/>
      <c r="E91" s="357"/>
      <c r="F91" s="357"/>
      <c r="G91" s="357"/>
      <c r="H91" s="357"/>
      <c r="I91" s="357"/>
      <c r="J91" s="206">
        <v>1</v>
      </c>
      <c r="K91" s="357"/>
      <c r="L91" s="360">
        <f t="shared" si="5"/>
        <v>1</v>
      </c>
    </row>
    <row r="92" spans="1:12" s="31" customFormat="1" ht="12.75">
      <c r="A92" s="357"/>
      <c r="B92" s="185" t="s">
        <v>32</v>
      </c>
      <c r="C92" s="208"/>
      <c r="D92" s="208"/>
      <c r="E92" s="208"/>
      <c r="F92" s="208"/>
      <c r="G92" s="208"/>
      <c r="H92" s="208"/>
      <c r="I92" s="208"/>
      <c r="J92" s="208"/>
      <c r="K92" s="208"/>
      <c r="L92" s="208"/>
    </row>
    <row r="93" spans="1:12" s="31" customFormat="1" ht="12.75">
      <c r="A93" s="357"/>
      <c r="B93" s="380" t="s">
        <v>270</v>
      </c>
      <c r="C93" s="206"/>
      <c r="D93" s="206">
        <v>2</v>
      </c>
      <c r="E93" s="206"/>
      <c r="F93" s="206"/>
      <c r="G93" s="206">
        <v>1</v>
      </c>
      <c r="H93" s="206"/>
      <c r="I93" s="206"/>
      <c r="J93" s="206"/>
      <c r="K93" s="206"/>
      <c r="L93" s="360">
        <f>SUM(C93:K93)</f>
        <v>3</v>
      </c>
    </row>
    <row r="94" spans="1:12" s="31" customFormat="1" ht="12.75">
      <c r="A94" s="357"/>
      <c r="B94" s="380" t="s">
        <v>194</v>
      </c>
      <c r="C94" s="206"/>
      <c r="D94" s="206"/>
      <c r="E94" s="206"/>
      <c r="F94" s="206">
        <v>2</v>
      </c>
      <c r="G94" s="206"/>
      <c r="H94" s="206"/>
      <c r="I94" s="206"/>
      <c r="J94" s="206"/>
      <c r="K94" s="206"/>
      <c r="L94" s="360">
        <f>SUM(C94:K94)</f>
        <v>2</v>
      </c>
    </row>
    <row r="95" spans="1:12" s="31" customFormat="1" ht="12.75">
      <c r="A95" s="357"/>
      <c r="B95" s="386" t="s">
        <v>302</v>
      </c>
      <c r="C95" s="206">
        <v>1</v>
      </c>
      <c r="D95" s="206"/>
      <c r="E95" s="206"/>
      <c r="F95" s="206"/>
      <c r="G95" s="206">
        <v>1</v>
      </c>
      <c r="H95" s="206">
        <v>1</v>
      </c>
      <c r="I95" s="206">
        <v>2</v>
      </c>
      <c r="J95" s="206">
        <v>2</v>
      </c>
      <c r="K95" s="206"/>
      <c r="L95" s="360">
        <f>SUM(C95:K95)</f>
        <v>7</v>
      </c>
    </row>
    <row r="96" spans="1:12" s="31" customFormat="1" ht="12.75">
      <c r="A96" s="357"/>
      <c r="B96" s="385" t="s">
        <v>280</v>
      </c>
      <c r="C96" s="206">
        <v>1</v>
      </c>
      <c r="D96" s="206">
        <v>2</v>
      </c>
      <c r="E96" s="206"/>
      <c r="F96" s="206"/>
      <c r="G96" s="206"/>
      <c r="H96" s="206"/>
      <c r="I96" s="206"/>
      <c r="J96" s="206"/>
      <c r="K96" s="206"/>
      <c r="L96" s="360">
        <f>SUM(C96:K96)</f>
        <v>3</v>
      </c>
    </row>
    <row r="97" spans="1:12" s="31" customFormat="1" ht="12.75">
      <c r="A97" s="357"/>
      <c r="B97" s="185" t="s">
        <v>33</v>
      </c>
      <c r="C97" s="208"/>
      <c r="D97" s="208"/>
      <c r="E97" s="208"/>
      <c r="F97" s="208"/>
      <c r="G97" s="208"/>
      <c r="H97" s="208"/>
      <c r="I97" s="208"/>
      <c r="J97" s="208"/>
      <c r="K97" s="208"/>
      <c r="L97" s="208"/>
    </row>
    <row r="98" spans="1:12" s="31" customFormat="1" ht="12.75">
      <c r="A98" s="357"/>
      <c r="B98" s="387" t="s">
        <v>176</v>
      </c>
      <c r="C98" s="206">
        <v>1</v>
      </c>
      <c r="D98" s="206">
        <v>1</v>
      </c>
      <c r="E98" s="206"/>
      <c r="F98" s="206"/>
      <c r="G98" s="206"/>
      <c r="H98" s="206"/>
      <c r="I98" s="206"/>
      <c r="J98" s="206">
        <v>1</v>
      </c>
      <c r="K98" s="206"/>
      <c r="L98" s="360">
        <f>SUM(C98:K98)</f>
        <v>3</v>
      </c>
    </row>
    <row r="99" spans="1:12" s="31" customFormat="1" ht="12.75">
      <c r="A99" s="357"/>
      <c r="B99" s="388" t="s">
        <v>345</v>
      </c>
      <c r="C99" s="359">
        <v>1</v>
      </c>
      <c r="D99" s="359"/>
      <c r="E99" s="359"/>
      <c r="F99" s="359"/>
      <c r="G99" s="359"/>
      <c r="H99" s="359"/>
      <c r="I99" s="359"/>
      <c r="J99" s="359"/>
      <c r="K99" s="359">
        <v>1</v>
      </c>
      <c r="L99" s="360">
        <f>SUM(C99:K99)</f>
        <v>2</v>
      </c>
    </row>
    <row r="100" spans="1:12" s="31" customFormat="1" ht="13.5" thickBot="1">
      <c r="A100" s="357"/>
      <c r="B100" s="387" t="s">
        <v>246</v>
      </c>
      <c r="C100" s="361"/>
      <c r="D100" s="361"/>
      <c r="E100" s="361">
        <v>1</v>
      </c>
      <c r="F100" s="361">
        <v>1</v>
      </c>
      <c r="G100" s="361">
        <v>2</v>
      </c>
      <c r="H100" s="361"/>
      <c r="I100" s="361"/>
      <c r="J100" s="361"/>
      <c r="K100" s="361"/>
      <c r="L100" s="360">
        <f>SUM(C100:K100)</f>
        <v>4</v>
      </c>
    </row>
    <row r="101" spans="1:12" s="31" customFormat="1" ht="13.5" thickBot="1">
      <c r="A101" s="357"/>
      <c r="B101" s="181" t="s">
        <v>329</v>
      </c>
      <c r="C101" s="362"/>
      <c r="D101" s="362"/>
      <c r="E101" s="363"/>
      <c r="F101" s="363"/>
      <c r="G101" s="363"/>
      <c r="H101" s="362"/>
      <c r="I101" s="362"/>
      <c r="J101" s="362"/>
      <c r="K101" s="362"/>
      <c r="L101" s="172">
        <f>SUM(L85:L100)</f>
        <v>41</v>
      </c>
    </row>
    <row r="102" spans="5:7" ht="12.75">
      <c r="E102" s="3"/>
      <c r="F102" s="3"/>
      <c r="G102" s="3"/>
    </row>
    <row r="103" spans="5:7" ht="12.75">
      <c r="E103" s="3"/>
      <c r="F103" s="3"/>
      <c r="G103" s="3"/>
    </row>
    <row r="104" spans="5:7" ht="12.75">
      <c r="E104" s="3"/>
      <c r="F104" s="3"/>
      <c r="G104" s="3"/>
    </row>
    <row r="105" spans="5:7" ht="12.75">
      <c r="E105" s="3"/>
      <c r="F105" s="3"/>
      <c r="G105" s="3"/>
    </row>
    <row r="106" spans="8:10" ht="12.75">
      <c r="H106" s="182"/>
      <c r="J106" s="31"/>
    </row>
  </sheetData>
  <sheetProtection/>
  <printOptions/>
  <pageMargins left="0.11811023622047245" right="0.11811023622047245" top="0.15748031496062992" bottom="0.15748031496062992" header="0.31496062992125984" footer="0.31496062992125984"/>
  <pageSetup fitToHeight="0" fitToWidth="1"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Universitatea Suceava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IOAN COJOCARIU</dc:creator>
  <cp:keywords/>
  <dc:description/>
  <cp:lastModifiedBy>L. Dan MILICI</cp:lastModifiedBy>
  <cp:lastPrinted>2022-09-02T12:24:39Z</cp:lastPrinted>
  <dcterms:created xsi:type="dcterms:W3CDTF">1998-09-29T12:25:23Z</dcterms:created>
  <dcterms:modified xsi:type="dcterms:W3CDTF">2022-09-05T07:53:33Z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2F1E1603">
    <vt:lpwstr/>
  </property>
  <property fmtid="{D5CDD505-2E9C-101B-9397-08002B2CF9AE}" pid="3" name="IVIDC">
    <vt:lpwstr/>
  </property>
  <property fmtid="{D5CDD505-2E9C-101B-9397-08002B2CF9AE}" pid="4" name="IVID362F13E8">
    <vt:lpwstr/>
  </property>
  <property fmtid="{D5CDD505-2E9C-101B-9397-08002B2CF9AE}" pid="5" name="IVID3A3618F1">
    <vt:lpwstr/>
  </property>
  <property fmtid="{D5CDD505-2E9C-101B-9397-08002B2CF9AE}" pid="6" name="IVID15E41318">
    <vt:lpwstr/>
  </property>
  <property fmtid="{D5CDD505-2E9C-101B-9397-08002B2CF9AE}" pid="7" name="IVID181914D9">
    <vt:lpwstr/>
  </property>
  <property fmtid="{D5CDD505-2E9C-101B-9397-08002B2CF9AE}" pid="8" name="IVID155815FB">
    <vt:lpwstr/>
  </property>
  <property fmtid="{D5CDD505-2E9C-101B-9397-08002B2CF9AE}" pid="9" name="IVIDD091BF0">
    <vt:lpwstr/>
  </property>
  <property fmtid="{D5CDD505-2E9C-101B-9397-08002B2CF9AE}" pid="10" name="IVID344CCFFC">
    <vt:lpwstr/>
  </property>
  <property fmtid="{D5CDD505-2E9C-101B-9397-08002B2CF9AE}" pid="11" name="IVID1A7D12ED">
    <vt:lpwstr/>
  </property>
  <property fmtid="{D5CDD505-2E9C-101B-9397-08002B2CF9AE}" pid="12" name="IVID1B2115FE">
    <vt:lpwstr/>
  </property>
  <property fmtid="{D5CDD505-2E9C-101B-9397-08002B2CF9AE}" pid="13" name="IVID35431BD0">
    <vt:lpwstr/>
  </property>
  <property fmtid="{D5CDD505-2E9C-101B-9397-08002B2CF9AE}" pid="14" name="IVID4637A884">
    <vt:lpwstr/>
  </property>
  <property fmtid="{D5CDD505-2E9C-101B-9397-08002B2CF9AE}" pid="15" name="IVID127C14F5">
    <vt:lpwstr/>
  </property>
  <property fmtid="{D5CDD505-2E9C-101B-9397-08002B2CF9AE}" pid="16" name="IVID1834F0DD">
    <vt:lpwstr/>
  </property>
  <property fmtid="{D5CDD505-2E9C-101B-9397-08002B2CF9AE}" pid="17" name="IVID312119E0">
    <vt:lpwstr/>
  </property>
  <property fmtid="{D5CDD505-2E9C-101B-9397-08002B2CF9AE}" pid="18" name="IVID3D2819F8">
    <vt:lpwstr/>
  </property>
  <property fmtid="{D5CDD505-2E9C-101B-9397-08002B2CF9AE}" pid="19" name="IVID2A3708F4">
    <vt:lpwstr/>
  </property>
  <property fmtid="{D5CDD505-2E9C-101B-9397-08002B2CF9AE}" pid="20" name="IVIDD631307">
    <vt:lpwstr/>
  </property>
  <property fmtid="{D5CDD505-2E9C-101B-9397-08002B2CF9AE}" pid="21" name="IVID10231BE6">
    <vt:lpwstr/>
  </property>
  <property fmtid="{D5CDD505-2E9C-101B-9397-08002B2CF9AE}" pid="22" name="IVID1C180FE9">
    <vt:lpwstr/>
  </property>
  <property fmtid="{D5CDD505-2E9C-101B-9397-08002B2CF9AE}" pid="23" name="IVID10E61F36">
    <vt:lpwstr/>
  </property>
</Properties>
</file>