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815" windowHeight="7050" activeTab="1"/>
  </bookViews>
  <sheets>
    <sheet name="Pag 1" sheetId="1" r:id="rId1"/>
    <sheet name="an I" sheetId="2" r:id="rId2"/>
    <sheet name="an II " sheetId="3" r:id="rId3"/>
    <sheet name="an III " sheetId="4" r:id="rId4"/>
    <sheet name="an IV" sheetId="5" r:id="rId5"/>
    <sheet name="competente ro" sheetId="6" r:id="rId6"/>
    <sheet name="COMPETENTE ENGL" sheetId="7" r:id="rId7"/>
    <sheet name="Bilant " sheetId="8" r:id="rId8"/>
    <sheet name="verificare" sheetId="9" r:id="rId9"/>
    <sheet name="obligatorii_optionale_facultati" sheetId="10" r:id="rId10"/>
  </sheets>
  <definedNames/>
  <calcPr fullCalcOnLoad="1"/>
</workbook>
</file>

<file path=xl/sharedStrings.xml><?xml version="1.0" encoding="utf-8"?>
<sst xmlns="http://schemas.openxmlformats.org/spreadsheetml/2006/main" count="1258" uniqueCount="407">
  <si>
    <t>ANUL I</t>
  </si>
  <si>
    <t>Discipline obligatorii</t>
  </si>
  <si>
    <t>Sem. 1</t>
  </si>
  <si>
    <t>Sem. 2</t>
  </si>
  <si>
    <t>C</t>
  </si>
  <si>
    <t>S</t>
  </si>
  <si>
    <t>L</t>
  </si>
  <si>
    <t>P</t>
  </si>
  <si>
    <t>E</t>
  </si>
  <si>
    <t>Discipline facultative</t>
  </si>
  <si>
    <t>Nr. crt.</t>
  </si>
  <si>
    <t>RECAPITULATIE</t>
  </si>
  <si>
    <t>Nr. credite</t>
  </si>
  <si>
    <t>Total ore obligatorii pe saptamana</t>
  </si>
  <si>
    <t>Total ore facultative pe saptamana</t>
  </si>
  <si>
    <t>Facultatea de Inginerie Alimentara</t>
  </si>
  <si>
    <t>Durata studiilor: 4 ani</t>
  </si>
  <si>
    <t>4C</t>
  </si>
  <si>
    <t xml:space="preserve">Domeniul: INGINERIA PRODUSELOR ALIMENTARE </t>
  </si>
  <si>
    <t xml:space="preserve">                                                           ANUL II</t>
  </si>
  <si>
    <t>Discipline optionale</t>
  </si>
  <si>
    <t>ELEMENTE DE INGINERIE MECANICĂ</t>
  </si>
  <si>
    <t xml:space="preserve">ELEMENTE DE INGINERIE ELECTRICĂ  </t>
  </si>
  <si>
    <t>Total ore optionale pe saptamana</t>
  </si>
  <si>
    <t xml:space="preserve">                                                      ANUL III</t>
  </si>
  <si>
    <t>INOCUITATEA PRODUSELOR ALIMENTARE</t>
  </si>
  <si>
    <t>2C</t>
  </si>
  <si>
    <t>1C</t>
  </si>
  <si>
    <t xml:space="preserve">                                                          ANUL IV</t>
  </si>
  <si>
    <t>ADITIVI  ŞI INGREDIENTE IN INDUSTRIA ALIMENTARĂ</t>
  </si>
  <si>
    <t>Facultatea de Inginerie Alimentară</t>
  </si>
  <si>
    <t>DISCIPLINE</t>
  </si>
  <si>
    <t>%</t>
  </si>
  <si>
    <t>NR. DE CREDITE</t>
  </si>
  <si>
    <t>1.</t>
  </si>
  <si>
    <t>2.</t>
  </si>
  <si>
    <t>OPTIONALE</t>
  </si>
  <si>
    <t>3.</t>
  </si>
  <si>
    <t>FACULTATIVE</t>
  </si>
  <si>
    <t>4.</t>
  </si>
  <si>
    <t>DISCIPLINE FUNDAMENTALE</t>
  </si>
  <si>
    <t>DISCIPLINE DE SPECIALITATE</t>
  </si>
  <si>
    <t>DISCIPLINE COMPLEMENTARE</t>
  </si>
  <si>
    <t>NUMAR ORE CURS / ORE APLICATII</t>
  </si>
  <si>
    <t>Cod disciplina USV.FIA.CEPA</t>
  </si>
  <si>
    <t>DD.07.01</t>
  </si>
  <si>
    <t>Nr. crt</t>
  </si>
  <si>
    <t>NR. DE ORE FIZICE</t>
  </si>
  <si>
    <t>% realizat</t>
  </si>
  <si>
    <t>% recom.</t>
  </si>
  <si>
    <t>max. 90</t>
  </si>
  <si>
    <t>min. 10</t>
  </si>
  <si>
    <t>TOTAL OBLIGATORII ŞI OPŢIONALE</t>
  </si>
  <si>
    <t>-</t>
  </si>
  <si>
    <t>Nr. de ore</t>
  </si>
  <si>
    <t>Curs</t>
  </si>
  <si>
    <t>Aplicaţii</t>
  </si>
  <si>
    <t>min. 17</t>
  </si>
  <si>
    <t>DISCIPLINE ÎN DOMENIU</t>
  </si>
  <si>
    <t>min.38</t>
  </si>
  <si>
    <t>min. 25</t>
  </si>
  <si>
    <t>max. 8</t>
  </si>
  <si>
    <t>Forma de verificare</t>
  </si>
  <si>
    <t>Nr. forme de verificare</t>
  </si>
  <si>
    <t>Total</t>
  </si>
  <si>
    <t>An I</t>
  </si>
  <si>
    <t>An II</t>
  </si>
  <si>
    <t>An III</t>
  </si>
  <si>
    <t>An IV</t>
  </si>
  <si>
    <t>Nr.</t>
  </si>
  <si>
    <t xml:space="preserve">Examen </t>
  </si>
  <si>
    <t>Colocviu</t>
  </si>
  <si>
    <t xml:space="preserve">I*   </t>
  </si>
  <si>
    <t>V*</t>
  </si>
  <si>
    <t xml:space="preserve">PRACTICĂ DE SPECIALITATE  </t>
  </si>
  <si>
    <t>PLAN DE ÎNVĂŢĂMÂNT</t>
  </si>
  <si>
    <t>Domeniul: Ingineria Produselor Alimentare</t>
  </si>
  <si>
    <t>Sem. I</t>
  </si>
  <si>
    <t>Sem. II</t>
  </si>
  <si>
    <t>I</t>
  </si>
  <si>
    <t>II</t>
  </si>
  <si>
    <t>III</t>
  </si>
  <si>
    <t>IV</t>
  </si>
  <si>
    <t>Programul de studiu: CONTROLUL ŞI EXPERTIZA  PRODUSELOR ALIMENTARE</t>
  </si>
  <si>
    <t>Program de studii:CONTROLUL ŞI EXPERTIZA PRODUSELOR ALIMENTARE</t>
  </si>
  <si>
    <t xml:space="preserve"> 90 ore    </t>
  </si>
  <si>
    <t>60 ore</t>
  </si>
  <si>
    <t>LIMBA ENGLEZĂ (1)</t>
  </si>
  <si>
    <t>DF.01.01</t>
  </si>
  <si>
    <t>DF.01.02</t>
  </si>
  <si>
    <t>DF.01.03</t>
  </si>
  <si>
    <t>DF.01.04</t>
  </si>
  <si>
    <t>DC.01.07</t>
  </si>
  <si>
    <t>DC.01.08</t>
  </si>
  <si>
    <t>DF.02.10</t>
  </si>
  <si>
    <t>DF.02.11</t>
  </si>
  <si>
    <t>DF.02.12</t>
  </si>
  <si>
    <t>DF.02.13</t>
  </si>
  <si>
    <t>LIMBA ENGLEZĂ (2)</t>
  </si>
  <si>
    <t>LIMBA ENGLEZĂ (3)</t>
  </si>
  <si>
    <t>LIMBA ENGLEZĂ (4)</t>
  </si>
  <si>
    <t>DS.03.04</t>
  </si>
  <si>
    <t xml:space="preserve">BIOCHIMIE </t>
  </si>
  <si>
    <t xml:space="preserve">  90 ore      </t>
  </si>
  <si>
    <t>DS.07.02</t>
  </si>
  <si>
    <t>DC.03.06</t>
  </si>
  <si>
    <t>4E, 3C</t>
  </si>
  <si>
    <t>Forma de învăţământ: Învăţământ cu frecvenţă</t>
  </si>
  <si>
    <t>DD.06.08</t>
  </si>
  <si>
    <t xml:space="preserve"> Decan,</t>
  </si>
  <si>
    <t>Director departament,</t>
  </si>
  <si>
    <t>Conf.univ.dr.ing. Ana LEAHU</t>
  </si>
  <si>
    <t>Structura anului universitar</t>
  </si>
  <si>
    <t xml:space="preserve"> Nr.ore fizice 
pe săptămână*</t>
  </si>
  <si>
    <t>Anul de studii</t>
  </si>
  <si>
    <t>*Discipline obligatorii + opţionale</t>
  </si>
  <si>
    <t>*Exprimarea mediei numărului de ore fizice pe săptămână nu include Practica</t>
  </si>
  <si>
    <t xml:space="preserve">BILANT </t>
  </si>
  <si>
    <t>OBLIGATORII</t>
  </si>
  <si>
    <t>PSIHOLOGIA EDUCAŢIEI</t>
  </si>
  <si>
    <t>DPPD.NIV1.DF0101</t>
  </si>
  <si>
    <t>PEDAGOGIE I</t>
  </si>
  <si>
    <t>DPPD.NIV1.DF0202</t>
  </si>
  <si>
    <t>LIMBA FRANCEZĂ I</t>
  </si>
  <si>
    <t>LIMBA ITALIANĂ I</t>
  </si>
  <si>
    <t>LIMBA SPANIOLĂ I</t>
  </si>
  <si>
    <t>LIMBA FRANCEZĂ II</t>
  </si>
  <si>
    <t>LIMBA ITALIANĂ II</t>
  </si>
  <si>
    <t>LIMBA SPANIOLĂ II</t>
  </si>
  <si>
    <t>Cod disciplina USV.FIA.IPA</t>
  </si>
  <si>
    <t>PEDAGOGIE II</t>
  </si>
  <si>
    <t>DPPD.NIV1.DF0303</t>
  </si>
  <si>
    <t>DIDACTICA SPECIALITĂŢII</t>
  </si>
  <si>
    <t>DPPD.NIV1.DF0405</t>
  </si>
  <si>
    <t>1E, 1C</t>
  </si>
  <si>
    <t xml:space="preserve">NUMAR TOTAL </t>
  </si>
  <si>
    <t>Universitatea ,,Ştefan cel Mare" din Suceava</t>
  </si>
  <si>
    <t xml:space="preserve">PLAN  DE ÎNVĂŢĂMÂNT </t>
  </si>
  <si>
    <t>Competenţe profesionale ale programului de studiu</t>
  </si>
  <si>
    <t>Competenţe transversale</t>
  </si>
  <si>
    <t xml:space="preserve">
</t>
  </si>
  <si>
    <t>CT1. Aplicarea strategiilor de perseverenţă, rigurozitate, eficienţă şi responsabilitate în muncă, punctualitate şi asumarea răspunderii pentru rezultatele activităţii personale, creativitate, bun simt, gândire analitică şi critică, rezolvarea de probleme etc., pe baza principiilor, normelor şi a valorilor codului de etică profesională în domeniul alimentar</t>
  </si>
  <si>
    <t>CT2. Aplicarea tehnicilor de interrelaţionare în cadrul unei echipe; amplificarea şi cizelarea capacităţilor empatice de comunicare interpersonală şi de asumare a unor atribuţii specifice în desfăşurarea activităţii de grup în vederea tratării / rezolvării de conflicte individuale / de grup, precum şi gestionarea optimă a timpului.</t>
  </si>
  <si>
    <t>CT3. Utilizarea eficientă a diverselor căi şi tehnici de învăţare – formare pentru achiziţionarea informaţiei din baze de date bibliografice şi electronice, atât în limba română, cât şi într-o limbă de circulaţie internaţională, precum şi evaluarea necesităţii si utilităţii motivaţiilor extrinseci si intrinseci ale educaţiei continue.</t>
  </si>
  <si>
    <t>C1. Identificarea, descrierea și utilizarea adecvată a noțiunilor specifice știintei alimentului și siguranței alimentare.</t>
  </si>
  <si>
    <t>C2. Conducerea proceselor generale de inginerie, exploatarea instalațiilor și echipamentelor de industrie alimentară.</t>
  </si>
  <si>
    <t>C3. Supravegherea, conducerea, analiza și proiectarea tehnologiilor alimentare de la materii prime pâna la produs finit.</t>
  </si>
  <si>
    <t>C4.Proiectarea, implementarea și
monitorizarea sistemelor de management al calității și siguranței alimentare.</t>
  </si>
  <si>
    <t>C5. Realizarea controlului și expertizei produselor alimentare, inclusiv in domeniul protecției consumatorilor.</t>
  </si>
  <si>
    <t xml:space="preserve">C6. Realizarea de activități de management și marketing pe lantul agro-alimentar. </t>
  </si>
  <si>
    <t>LIMBA FRANCEZĂ III</t>
  </si>
  <si>
    <t>4 C</t>
  </si>
  <si>
    <t xml:space="preserve">  Responsabil program de studii,</t>
  </si>
  <si>
    <t>Responsabil program de studii,</t>
  </si>
  <si>
    <t xml:space="preserve">Șef lucr. dr. ing. ROPCIUC Sorina  </t>
  </si>
  <si>
    <t>Professional competences of study programme</t>
  </si>
  <si>
    <t xml:space="preserve">Transversal competences </t>
  </si>
  <si>
    <t xml:space="preserve">STUDY PLAN </t>
  </si>
  <si>
    <t>Ştefan cel Mare University of Suceava</t>
  </si>
  <si>
    <t xml:space="preserve">Field: FOOD PRODUCTS ENGINEERING  </t>
  </si>
  <si>
    <t>BachelorStudy Programme: FOOD PRODUCTS CONTROL AND EXPERTISE</t>
  </si>
  <si>
    <t>Mode of study: full-time</t>
  </si>
  <si>
    <t>Study duration: 4 years</t>
  </si>
  <si>
    <t xml:space="preserve"> Dean,</t>
  </si>
  <si>
    <t>Assoc. Prof. Ph.D.Eng. Ana LEAHU</t>
  </si>
  <si>
    <t xml:space="preserve">Lecturer Ph.D. Eng. ROPCIUC Sorina  </t>
  </si>
  <si>
    <t>Faculty of Food Engineering</t>
  </si>
  <si>
    <t>C1.Adequate identification, description and use of the notions specific to food science and food safety.</t>
  </si>
  <si>
    <t>C2. Management of general engineering processes, working with food industry plants and equipment.</t>
  </si>
  <si>
    <t>C3. Survey, management, analysis and design of food technologies from raw materials to finished product.</t>
  </si>
  <si>
    <t>C5.Carrying out food product control and expertise, including the field of consumers’ protection.</t>
  </si>
  <si>
    <t xml:space="preserve">C6.Carrying on management and marketing activities on the agro-food chain. </t>
  </si>
  <si>
    <t>C4.Design, implementation and monitoring of quality management and food safety systems.</t>
  </si>
  <si>
    <t>CT1. Application of perseverance, rigor, efficiency and responsibility strategies to labor, punctuality and liability holding of the personal activity results, creativity, good sense, analytical and critical thinking, problem solving etc., on the basis of principles, norms and values of professional ethical code in the food field.</t>
  </si>
  <si>
    <t>CT2. Application of interrelation techniques  within the team; amplification and  smoothing of interpersonal communication empathic skills  and specific responsibility bearing in view of carrying on group activities to deal with/solve out individual/group conflicts, as well as  optimum time management.</t>
  </si>
  <si>
    <t xml:space="preserve">CT3. Efficient use of different learning-training ways and techniques for information acquisition from bibliographic and electronic data bases both in Romanian and in an international language, as well as the need and usefulness assessment of extrinsic and intrinsic motivations of continuous education.  
</t>
  </si>
  <si>
    <t>Responsible degree program,</t>
  </si>
  <si>
    <t>Head of Department,</t>
  </si>
  <si>
    <t>Forma de invatamant: cu frecvenţă</t>
  </si>
  <si>
    <t>POLITICI ȘI STRATEGII GLOBALE DE SECURITATE ALIMENTARĂ</t>
  </si>
  <si>
    <t>DD.03.05</t>
  </si>
  <si>
    <t>DC.03.07</t>
  </si>
  <si>
    <t>DD.04.12</t>
  </si>
  <si>
    <t>DC.04.13</t>
  </si>
  <si>
    <t>DC.04.14</t>
  </si>
  <si>
    <t>DD.04.15</t>
  </si>
  <si>
    <t>1E</t>
  </si>
  <si>
    <t>5E, 3C</t>
  </si>
  <si>
    <t>Sem. 3</t>
  </si>
  <si>
    <t>Sem. 4</t>
  </si>
  <si>
    <t>Sem. 5</t>
  </si>
  <si>
    <t>Sem. 6</t>
  </si>
  <si>
    <t>PRINCIPIILE NUTRIȚIEI UMANE</t>
  </si>
  <si>
    <t>DS.04.18</t>
  </si>
  <si>
    <t>DS.04.19</t>
  </si>
  <si>
    <t>DS.05.13</t>
  </si>
  <si>
    <t>DS.06.16</t>
  </si>
  <si>
    <t>Sem. 7</t>
  </si>
  <si>
    <t>Sem. 8</t>
  </si>
  <si>
    <t>DS.06.17</t>
  </si>
  <si>
    <t xml:space="preserve">ANALIZA DISCURSULUI   </t>
  </si>
  <si>
    <t>DF.02.14</t>
  </si>
  <si>
    <t xml:space="preserve">CHIMIE ANALITICA (1)                   </t>
  </si>
  <si>
    <r>
      <t>CHIMIE ANALITICA (2)</t>
    </r>
    <r>
      <rPr>
        <i/>
        <sz val="8"/>
        <color indexed="10"/>
        <rFont val="Arial"/>
        <family val="2"/>
      </rPr>
      <t xml:space="preserve">                     </t>
    </r>
  </si>
  <si>
    <r>
      <t>DF.</t>
    </r>
    <r>
      <rPr>
        <sz val="8"/>
        <color indexed="8"/>
        <rFont val="Arial"/>
        <family val="2"/>
      </rPr>
      <t xml:space="preserve">03.01 </t>
    </r>
  </si>
  <si>
    <r>
      <t>DD</t>
    </r>
    <r>
      <rPr>
        <sz val="8"/>
        <color indexed="8"/>
        <rFont val="Arial"/>
        <family val="2"/>
      </rPr>
      <t>.03.03</t>
    </r>
  </si>
  <si>
    <t>OPERATII UNITARE ÎN INDUSTRIA ALIMENTARĂ (1)</t>
  </si>
  <si>
    <t>OPERATII UNITARE ÎN INDUSTRIA ALIMENTARĂ (2)</t>
  </si>
  <si>
    <t>PRACTICĂ PENTRU PROIECTUL DE DIPLOMĂ</t>
  </si>
  <si>
    <t xml:space="preserve">ELABORAREA PROIECTULUI DE DIPLOMĂ   </t>
  </si>
  <si>
    <t xml:space="preserve">ECOLOGIE ŞI PROTECŢIA MEDIULUI </t>
  </si>
  <si>
    <t>ANALIZĂ MATEMATICĂ</t>
  </si>
  <si>
    <t xml:space="preserve">INFORMATICĂ APLICATĂ                                                                </t>
  </si>
  <si>
    <t>TEORIA PROBABILITĂȚILOR ȘI STATISTICĂ MATEMATICĂ</t>
  </si>
  <si>
    <t xml:space="preserve">FIZICĂ(2)                                          </t>
  </si>
  <si>
    <t xml:space="preserve"> PRACTICĂ DE DOMENIU</t>
  </si>
  <si>
    <t>MERCEOLOGIA PRODUSELOR ALIMENTARE</t>
  </si>
  <si>
    <t>Prof.univ.dr.ing. Mircea OROIAN</t>
  </si>
  <si>
    <t>4E, 2C</t>
  </si>
  <si>
    <t>DS.05.14</t>
  </si>
  <si>
    <t>DS.06.18</t>
  </si>
  <si>
    <t>DS.08.14</t>
  </si>
  <si>
    <t>DD.07.06</t>
  </si>
  <si>
    <t>1 E</t>
  </si>
  <si>
    <t>FIZICĂ (1)</t>
  </si>
  <si>
    <t>ALIMENTE FUNCȚIONALE</t>
  </si>
  <si>
    <t>DD.08.11</t>
  </si>
  <si>
    <t>PRINCIPII SI METODE DE CONSERVARE A PRODUSELOR ALIMENTARE</t>
  </si>
  <si>
    <t xml:space="preserve">CHIMIE ANORGANICA </t>
  </si>
  <si>
    <t xml:space="preserve">CHIMIE ORGANICĂ </t>
  </si>
  <si>
    <t>ALGEBRĂ LINIARĂ, GEOMETRIE ANALITICĂ ȘI DIFERENȚIALĂ</t>
  </si>
  <si>
    <t>Decan,</t>
  </si>
  <si>
    <t>2E</t>
  </si>
  <si>
    <t xml:space="preserve">PRAGMATICĂ  ŞI  COMUNICARE </t>
  </si>
  <si>
    <t>DC.01.19</t>
  </si>
  <si>
    <t>DC.01.20</t>
  </si>
  <si>
    <t>DC.02.23</t>
  </si>
  <si>
    <t>Prof. Ph.D.Eng. Mircea OROIAN</t>
  </si>
  <si>
    <t>METODE CROMATOGRAFICE ŞI ELECTROFORETICE DE ANALIZA ALIMENTELOR</t>
  </si>
  <si>
    <t>5E, 2C</t>
  </si>
  <si>
    <t>Proiecte</t>
  </si>
  <si>
    <t>Nr. ore 
practică</t>
  </si>
  <si>
    <t>Nr. săptămâni 
activităţi didactice</t>
  </si>
  <si>
    <t>MARKETING</t>
  </si>
  <si>
    <t>UTILAJE IN INDUSTRIA ALIMENTARA</t>
  </si>
  <si>
    <t>MANAGEMENT</t>
  </si>
  <si>
    <t>CONTROLUL SANITAR VETERINAR ŞI SIGURANŢA ALIMENTELOR</t>
  </si>
  <si>
    <t>DS.08.15</t>
  </si>
  <si>
    <t>DD.08.10</t>
  </si>
  <si>
    <t>1*</t>
  </si>
  <si>
    <t>EDUCATIE FIZICA ȘI SPORT(1)*</t>
  </si>
  <si>
    <r>
      <t>EDUCATIE FIZICA</t>
    </r>
    <r>
      <rPr>
        <i/>
        <sz val="8"/>
        <rFont val="Arial"/>
        <family val="2"/>
      </rPr>
      <t xml:space="preserve"> ȘI SPORT(</t>
    </r>
    <r>
      <rPr>
        <i/>
        <sz val="8"/>
        <color indexed="8"/>
        <rFont val="Arial"/>
        <family val="2"/>
      </rPr>
      <t>2)*</t>
    </r>
  </si>
  <si>
    <t>EDUCATIE FIZICA ȘI SPORT (3)*</t>
  </si>
  <si>
    <t>EDUCATIE FIZICA ȘI SPORT(4)*</t>
  </si>
  <si>
    <t>3E, 3C</t>
  </si>
  <si>
    <t>V**</t>
  </si>
  <si>
    <t xml:space="preserve">I**   </t>
  </si>
  <si>
    <t>DD.07.03</t>
  </si>
  <si>
    <t>3E, 5C</t>
  </si>
  <si>
    <t>4E, 5C</t>
  </si>
  <si>
    <t>V</t>
  </si>
  <si>
    <t>CREDITE</t>
  </si>
  <si>
    <t>TOTAL</t>
  </si>
  <si>
    <t>CURS</t>
  </si>
  <si>
    <t>DD.05.01</t>
  </si>
  <si>
    <t>DD. 05.02</t>
  </si>
  <si>
    <t>DD.06.07</t>
  </si>
  <si>
    <t>GRAFICĂ ASISTATĂ DE CALCULATOR</t>
  </si>
  <si>
    <r>
      <t xml:space="preserve">*Creditele aferente disciplinei </t>
    </r>
    <r>
      <rPr>
        <i/>
        <sz val="7"/>
        <rFont val="Arial"/>
        <family val="2"/>
      </rPr>
      <t>Educație fizică și sport</t>
    </r>
    <r>
      <rPr>
        <sz val="7"/>
        <rFont val="Arial"/>
        <family val="2"/>
      </rPr>
      <t xml:space="preserve"> se acordă peste cele obligatorii și nu se pot transfera pentru a atinge numărul de credite obligatorii</t>
    </r>
  </si>
  <si>
    <t>I*-ore de studiu individual pe semestru, V*-forma de verificare</t>
  </si>
  <si>
    <t>I**-ore de studiu individual pe semestru, V**-forma de verificare</t>
  </si>
  <si>
    <t>INSTRUIRE ASISTATĂ PE CALCULATOR</t>
  </si>
  <si>
    <t>DPPD.NIV1.DS0506</t>
  </si>
  <si>
    <t>PRACTICĂ PEDAGOGICĂ ÎN ÎNV. PREUNIV. OBLIG. (1)</t>
  </si>
  <si>
    <t>DPPD.NIV1.DS0507</t>
  </si>
  <si>
    <t>MANAGEMENTUL CLASEI DE ELEVI</t>
  </si>
  <si>
    <t>DPPD.NIV1.DS0604</t>
  </si>
  <si>
    <t>PRACTICĂ PEDAGOGICĂ ÎN ÎNV. PREUNIV. OBLIG. (2)</t>
  </si>
  <si>
    <t>DPPD.NIV1.DS0608</t>
  </si>
  <si>
    <t>EVALUARE FINALĂ - PORTOFOLIU DIDACTIC</t>
  </si>
  <si>
    <t>DPPD.NIV1.DS0508</t>
  </si>
  <si>
    <t>1E, 2C</t>
  </si>
  <si>
    <t>C*</t>
  </si>
  <si>
    <t>5E,4C</t>
  </si>
  <si>
    <t xml:space="preserve">C* </t>
  </si>
  <si>
    <t>4E, 4C</t>
  </si>
  <si>
    <t>10 credite la examenul de diplomă</t>
  </si>
  <si>
    <t>Cerințe pentru obținerea diplomei de inginer:</t>
  </si>
  <si>
    <t>240 de credite din disciplinele obligatorii conform planului de învățământ</t>
  </si>
  <si>
    <r>
      <t xml:space="preserve">*Disciplina </t>
    </r>
    <r>
      <rPr>
        <b/>
        <i/>
        <sz val="9"/>
        <rFont val="Times New Roman"/>
        <family val="1"/>
      </rPr>
      <t xml:space="preserve">Educație fizică și sport </t>
    </r>
    <r>
      <rPr>
        <sz val="9"/>
        <rFont val="Times New Roman"/>
        <family val="1"/>
      </rPr>
      <t xml:space="preserve">are forma de verificare colocviu, notarea fiind cu Admis/Respins </t>
    </r>
  </si>
  <si>
    <r>
      <t xml:space="preserve">*Disciplina </t>
    </r>
    <r>
      <rPr>
        <b/>
        <i/>
        <sz val="8"/>
        <rFont val="Times New Roman"/>
        <family val="1"/>
      </rPr>
      <t xml:space="preserve">Educație fizică și sport </t>
    </r>
    <r>
      <rPr>
        <sz val="8"/>
        <rFont val="Times New Roman"/>
        <family val="1"/>
      </rPr>
      <t>are forma de verificare colocviu, notarea fiind cu Admis/Respins</t>
    </r>
  </si>
  <si>
    <t xml:space="preserve">I**  </t>
  </si>
  <si>
    <r>
      <t xml:space="preserve">*Creditele aferente disciplinei </t>
    </r>
    <r>
      <rPr>
        <b/>
        <i/>
        <sz val="7"/>
        <rFont val="Arial"/>
        <family val="2"/>
      </rPr>
      <t>Educație fizică și sport</t>
    </r>
    <r>
      <rPr>
        <sz val="7"/>
        <rFont val="Arial"/>
        <family val="2"/>
      </rPr>
      <t xml:space="preserve"> se acordă peste cele obligatorii și nu se pot transfera pentru a atinge numărul de credite obligatorii</t>
    </r>
  </si>
  <si>
    <r>
      <t xml:space="preserve">*Creditele aferente disciplinei </t>
    </r>
    <r>
      <rPr>
        <b/>
        <i/>
        <sz val="7"/>
        <rFont val="Arial"/>
        <family val="2"/>
      </rPr>
      <t>Educație fizică și sport</t>
    </r>
    <r>
      <rPr>
        <sz val="7"/>
        <rFont val="Arial"/>
        <family val="2"/>
      </rPr>
      <t xml:space="preserve"> se acordă peste cele obligatorii și nu se pot transfera pentru a atinge numărul de credite obligatorii</t>
    </r>
  </si>
  <si>
    <t>DC.01.21</t>
  </si>
  <si>
    <t>DC.02.24</t>
  </si>
  <si>
    <t>DC.02.25</t>
  </si>
  <si>
    <t>DC.03.21</t>
  </si>
  <si>
    <t>DS.08.17</t>
  </si>
  <si>
    <t>RECAPITULAȚIE</t>
  </si>
  <si>
    <t xml:space="preserve">Șef lucr. dr. ing.Sorina ROPCIUC  </t>
  </si>
  <si>
    <r>
      <t xml:space="preserve">* Înscrierea la examenul de diplomă este condiționată de obținerea tuturor creditelor aferente disciplinei </t>
    </r>
    <r>
      <rPr>
        <i/>
        <sz val="8"/>
        <rFont val="Arial"/>
        <family val="2"/>
      </rPr>
      <t>Educație fizică și sport</t>
    </r>
  </si>
  <si>
    <t>Universitatea ,,Stefan cel Mare" din Suceava</t>
  </si>
  <si>
    <t xml:space="preserve">TOTAL E+C  </t>
  </si>
  <si>
    <t>ANTREPRENORIAT</t>
  </si>
  <si>
    <t>DC.07.18</t>
  </si>
  <si>
    <t>DC.08.19</t>
  </si>
  <si>
    <t>CHIMIE FIZICĂ (2)</t>
  </si>
  <si>
    <t>MICROBIOLOGIE GENERALĂ</t>
  </si>
  <si>
    <t>CHIMIA ALIMENTELOR</t>
  </si>
  <si>
    <t>DD.04.09</t>
  </si>
  <si>
    <t>DF.04.08</t>
  </si>
  <si>
    <t xml:space="preserve">MICROBIOLOGIE SPECIALĂ </t>
  </si>
  <si>
    <t>DS.04.10</t>
  </si>
  <si>
    <t>EPIDEMIOLOGIE ȘI SĂNĂTATE PUBLICĂ</t>
  </si>
  <si>
    <t>IGIENA SOCIETĂȚILOR DIN INDUSTRIA ALIMENTARĂ</t>
  </si>
  <si>
    <t>ANALIZĂ SENZORIALĂ</t>
  </si>
  <si>
    <t>CONTROLUL CALITĂŢII PRODUSELOR DE ORIGINE ANIMALĂ</t>
  </si>
  <si>
    <t>CONTROLUL CALITĂŢII PRODUSELOR DE ORIGINE VEGETALĂ</t>
  </si>
  <si>
    <t xml:space="preserve">METODE SPECTROSCOPICE DE ANALIZĂ A ALIMENTELOR </t>
  </si>
  <si>
    <t>PROCESAREA MINIMĂ ATERMICĂ ȘI TERMICĂ A PRODUSELOR ALIMENTARE</t>
  </si>
  <si>
    <t>METODE ENZIMATICE ȘI IMUNOLOGICE DE ANALIZĂ</t>
  </si>
  <si>
    <t>MANAGEMENTUL CALITĂȚII (1)</t>
  </si>
  <si>
    <t>MANAGEMENTUL CALITĂȚII (2)</t>
  </si>
  <si>
    <t>BIOTEHNOLOGII SPECIALE</t>
  </si>
  <si>
    <t>DS.07.04</t>
  </si>
  <si>
    <t>LEGISLAŢIE ÎN INDUSTRIA ALIMENTARĂ (1)</t>
  </si>
  <si>
    <t>LEGISLAŢIE ÎN INDUSTRIA ALIMENTARĂ (2)</t>
  </si>
  <si>
    <t xml:space="preserve">AUTENTIFICAREA ȘI FALSIFICAREA ALIMENTELOR </t>
  </si>
  <si>
    <t>CONTROL FITOSANITAR</t>
  </si>
  <si>
    <t>CHIMIE FIZICĂ (1)</t>
  </si>
  <si>
    <t>DD.03.02</t>
  </si>
  <si>
    <t>ETICA ȘI DEONTOLOGIA CERCETĂRII</t>
  </si>
  <si>
    <t xml:space="preserve">Optionale </t>
  </si>
  <si>
    <t>din care Practică</t>
  </si>
  <si>
    <t>Facultative</t>
  </si>
  <si>
    <t>DD.05.03</t>
  </si>
  <si>
    <t>DS.05.04</t>
  </si>
  <si>
    <t>DD.05.05</t>
  </si>
  <si>
    <t>DD.06.06</t>
  </si>
  <si>
    <t>DS.06.09</t>
  </si>
  <si>
    <t>DD.06.10</t>
  </si>
  <si>
    <t>DS.06.11</t>
  </si>
  <si>
    <t>DS.05.12</t>
  </si>
  <si>
    <t>DS.05.15</t>
  </si>
  <si>
    <t>CONTAMINARE MINERALĂ ŞI RADIOACTIVĂ A PRODUSELOR AGROALIMENTARE</t>
  </si>
  <si>
    <t>ETICA ŞI INTEGRITATE ACADEMICĂ</t>
  </si>
  <si>
    <t>DD.07.05</t>
  </si>
  <si>
    <t>DD.08.07</t>
  </si>
  <si>
    <t>DS.08.08</t>
  </si>
  <si>
    <t>DD.08.09</t>
  </si>
  <si>
    <t>DC.08.12</t>
  </si>
  <si>
    <t>DS.08.13</t>
  </si>
  <si>
    <t>DS.06.19</t>
  </si>
  <si>
    <t>3E, 2C</t>
  </si>
  <si>
    <t xml:space="preserve">AMBALAREA, ETICHETAREA ŞI DESIGNUL ÎN INDUSTRIA ALIMENTARĂ </t>
  </si>
  <si>
    <t>ECONOMIE GENERALĂ</t>
  </si>
  <si>
    <t>DC.08.17</t>
  </si>
  <si>
    <t>1</t>
  </si>
  <si>
    <t>DC.07.19</t>
  </si>
  <si>
    <t>DC.08.20</t>
  </si>
  <si>
    <t>TRADUCEREA TEXTELOR TEHNICE</t>
  </si>
  <si>
    <t xml:space="preserve">  Responsabil program de studiu,</t>
  </si>
  <si>
    <t>DC.03.20</t>
  </si>
  <si>
    <t>Valabil începând cu anul universitar: 2022-2023</t>
  </si>
  <si>
    <t>Valabil incepand cu anul I - anul universitar 2022-2023</t>
  </si>
  <si>
    <r>
      <t xml:space="preserve">Valabil </t>
    </r>
    <r>
      <rPr>
        <sz val="10"/>
        <rFont val="Arial"/>
        <family val="2"/>
      </rPr>
      <t>incepand cu anul I - anul universitar 2022-2023</t>
    </r>
  </si>
  <si>
    <t>Valabil începând cu anul I universitar: 2022-2023</t>
  </si>
  <si>
    <t xml:space="preserve"> Available since I university year: 2022-2023</t>
  </si>
  <si>
    <r>
      <t xml:space="preserve">Valabil </t>
    </r>
    <r>
      <rPr>
        <sz val="9"/>
        <rFont val="Arial"/>
        <family val="2"/>
      </rPr>
      <t>incepand cu anul I - anul universitar 2022-2023</t>
    </r>
  </si>
  <si>
    <t>DD.01.05</t>
  </si>
  <si>
    <t>DF.01.06</t>
  </si>
  <si>
    <t>DC.01.09</t>
  </si>
  <si>
    <t>DF.02.15</t>
  </si>
  <si>
    <t>DD.02.16</t>
  </si>
  <si>
    <t>DC.02.17</t>
  </si>
  <si>
    <t>DC.01.18</t>
  </si>
  <si>
    <t>DC.01.22</t>
  </si>
  <si>
    <t>DC.02.26</t>
  </si>
  <si>
    <t xml:space="preserve">METODE ŞI TEHNICI DE ANALIZĂ INSTRUMENTALĂ </t>
  </si>
  <si>
    <t>DD.04.11</t>
  </si>
  <si>
    <t xml:space="preserve">TEHNOLOGII GENERALE ÎN INDUSTRIA ALIMENTARĂ (1)                   </t>
  </si>
  <si>
    <t xml:space="preserve">TEHNOLOGII GENERALE ÎN INDUSTRIA ALIMENTARĂ (4)                           </t>
  </si>
  <si>
    <t>EPIDEMIOLOGIE ȘI SĂNĂTATE PUBLICĂ /IGIENA SOCIETĂȚILOR DIN INDUSTRIA ALIMENTARĂ</t>
  </si>
  <si>
    <t>METODE SPECTROSCOPICE DE ANALIZĂ A ALIMENTELOR /PROCESAREA MINIMĂ ATERMICĂ ȘI TERMICĂ A PRODUSELOR ALIMENTARE</t>
  </si>
  <si>
    <t>ALIMENTE FUNCȚIONALE/CONTROL FITOSANITAR</t>
  </si>
  <si>
    <t>METODE ENZIMATICE ȘI IMUNOLOGICE DE ANALIZĂ/METODE CROMATOGRAFICE ŞI ELECTROFORETICE DE ANALIZA ALIMENTELOR</t>
  </si>
  <si>
    <t>MERCEOLOGIA PRODUSELOR ALIMENTARE / CONTAMINARE MINERALĂ ŞI RADIOACTIVĂ A PRODUSELOR AGROALIMENTARE</t>
  </si>
  <si>
    <t>AUTENTIFICAREA ȘI FALSIFICAREA ALIMENTELOR /CONTROLUL SANITAR VETERINAR ŞI SIGURANŢA ALIMENTELOR</t>
  </si>
  <si>
    <t>ETICA ŞI INTEGRITATE ACADEMICĂ /TRADUCEREA TEXTELOR TEHNICE</t>
  </si>
  <si>
    <t>credite</t>
  </si>
  <si>
    <t>DC.07.15</t>
  </si>
  <si>
    <t>DC.07.16</t>
  </si>
  <si>
    <t>DS.08.18</t>
  </si>
  <si>
    <r>
      <t xml:space="preserve">TEHNOLOGII GENERALE ÎN INDUSTRIA ALIMENTARĂ </t>
    </r>
    <r>
      <rPr>
        <i/>
        <sz val="7"/>
        <color indexed="10"/>
        <rFont val="Arial"/>
        <family val="2"/>
      </rPr>
      <t xml:space="preserve">(2)         </t>
    </r>
    <r>
      <rPr>
        <i/>
        <sz val="7"/>
        <rFont val="Arial"/>
        <family val="2"/>
      </rPr>
      <t xml:space="preserve">                 </t>
    </r>
  </si>
  <si>
    <r>
      <t xml:space="preserve">TEHNOLOGII GENERALE ÎN INDUSTRIA ALIMENTARĂ </t>
    </r>
    <r>
      <rPr>
        <i/>
        <sz val="7"/>
        <color indexed="10"/>
        <rFont val="Arial"/>
        <family val="2"/>
      </rPr>
      <t xml:space="preserve">(3)    </t>
    </r>
    <r>
      <rPr>
        <i/>
        <sz val="7"/>
        <rFont val="Arial"/>
        <family val="2"/>
      </rPr>
      <t xml:space="preserve">                       </t>
    </r>
  </si>
  <si>
    <t>ore</t>
  </si>
  <si>
    <t>cirs</t>
  </si>
  <si>
    <t>Rector,</t>
  </si>
  <si>
    <t>Prof.univ.dr.ing. Valentin POPA</t>
  </si>
  <si>
    <t>Susținerea proiectului de diplomă</t>
  </si>
  <si>
    <t>10 credite</t>
  </si>
  <si>
    <t xml:space="preserve">CHIMIE ANALITICA (2)                     </t>
  </si>
  <si>
    <t xml:space="preserve">DF.03.01 </t>
  </si>
  <si>
    <t>DD.03.03</t>
  </si>
  <si>
    <t xml:space="preserve">TEHNOLOGII GENERALE ÎN INDUSTRIA ALIMENTARĂ (2)                          </t>
  </si>
  <si>
    <t xml:space="preserve">TEHNOLOGII GENERALE ÎN INDUSTRIA ALIMENTARĂ (3)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</si>
</sst>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 numFmtId="170" formatCode="_-* #,##0\ _l_e_i_-;\-* #,##0\ _l_e_i_-;_-* &quot;-&quot;\ _l_e_i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s>
  <fonts count="84">
    <font>
      <sz val="10"/>
      <name val="Arial"/>
      <family val="0"/>
    </font>
    <font>
      <sz val="11"/>
      <color indexed="8"/>
      <name val="Calibri"/>
      <family val="2"/>
    </font>
    <font>
      <sz val="8"/>
      <name val="Arial"/>
      <family val="2"/>
    </font>
    <font>
      <sz val="7"/>
      <name val="Arial"/>
      <family val="2"/>
    </font>
    <font>
      <sz val="12"/>
      <name val="Arial"/>
      <family val="2"/>
    </font>
    <font>
      <b/>
      <sz val="14"/>
      <name val="Arial"/>
      <family val="2"/>
    </font>
    <font>
      <b/>
      <sz val="8"/>
      <name val="Arial"/>
      <family val="2"/>
    </font>
    <font>
      <b/>
      <sz val="10"/>
      <name val="Arial"/>
      <family val="2"/>
    </font>
    <font>
      <i/>
      <sz val="8"/>
      <name val="Arial"/>
      <family val="2"/>
    </font>
    <font>
      <sz val="8"/>
      <color indexed="8"/>
      <name val="Arial"/>
      <family val="2"/>
    </font>
    <font>
      <i/>
      <sz val="8"/>
      <color indexed="8"/>
      <name val="Arial"/>
      <family val="2"/>
    </font>
    <font>
      <b/>
      <sz val="10"/>
      <name val="Times New Roman"/>
      <family val="1"/>
    </font>
    <font>
      <sz val="10"/>
      <name val="Times New Roman"/>
      <family val="1"/>
    </font>
    <font>
      <b/>
      <sz val="9"/>
      <name val="Arial"/>
      <family val="2"/>
    </font>
    <font>
      <sz val="8"/>
      <color indexed="10"/>
      <name val="Arial"/>
      <family val="2"/>
    </font>
    <font>
      <b/>
      <sz val="8"/>
      <name val="Arial CE"/>
      <family val="2"/>
    </font>
    <font>
      <b/>
      <sz val="10"/>
      <name val="Arial CE"/>
      <family val="0"/>
    </font>
    <font>
      <b/>
      <sz val="14"/>
      <name val="Arial CE"/>
      <family val="0"/>
    </font>
    <font>
      <sz val="8"/>
      <name val="Arial CE"/>
      <family val="2"/>
    </font>
    <font>
      <sz val="10"/>
      <name val="Arial CE"/>
      <family val="2"/>
    </font>
    <font>
      <sz val="10"/>
      <color indexed="10"/>
      <name val="Times New Roman"/>
      <family val="1"/>
    </font>
    <font>
      <sz val="9"/>
      <name val="Arial"/>
      <family val="2"/>
    </font>
    <font>
      <sz val="9"/>
      <name val="Times New Roman"/>
      <family val="1"/>
    </font>
    <font>
      <b/>
      <sz val="11"/>
      <name val="Times New Roman"/>
      <family val="1"/>
    </font>
    <font>
      <sz val="5"/>
      <name val="Arial"/>
      <family val="2"/>
    </font>
    <font>
      <b/>
      <sz val="8"/>
      <color indexed="10"/>
      <name val="Arial"/>
      <family val="2"/>
    </font>
    <font>
      <b/>
      <sz val="9"/>
      <name val="Times New Roman"/>
      <family val="1"/>
    </font>
    <font>
      <sz val="9"/>
      <color indexed="10"/>
      <name val="Arial"/>
      <family val="2"/>
    </font>
    <font>
      <b/>
      <sz val="10"/>
      <color indexed="10"/>
      <name val="Arial"/>
      <family val="2"/>
    </font>
    <font>
      <i/>
      <sz val="8"/>
      <color indexed="10"/>
      <name val="Arial"/>
      <family val="2"/>
    </font>
    <font>
      <sz val="8"/>
      <name val="Times New Roman"/>
      <family val="1"/>
    </font>
    <font>
      <i/>
      <sz val="7"/>
      <name val="Arial"/>
      <family val="2"/>
    </font>
    <font>
      <sz val="6"/>
      <name val="Arial"/>
      <family val="2"/>
    </font>
    <font>
      <sz val="7"/>
      <name val="Times New Roman"/>
      <family val="1"/>
    </font>
    <font>
      <b/>
      <i/>
      <sz val="9"/>
      <name val="Times New Roman"/>
      <family val="1"/>
    </font>
    <font>
      <b/>
      <i/>
      <sz val="8"/>
      <name val="Times New Roman"/>
      <family val="1"/>
    </font>
    <font>
      <b/>
      <i/>
      <sz val="7"/>
      <name val="Arial"/>
      <family val="2"/>
    </font>
    <font>
      <b/>
      <sz val="8"/>
      <name val="Times New Roman"/>
      <family val="1"/>
    </font>
    <font>
      <b/>
      <sz val="11"/>
      <name val="Arial"/>
      <family val="2"/>
    </font>
    <font>
      <sz val="7"/>
      <name val="Arial CE"/>
      <family val="2"/>
    </font>
    <font>
      <i/>
      <sz val="7"/>
      <color indexed="10"/>
      <name val="Arial"/>
      <family val="2"/>
    </font>
    <font>
      <b/>
      <sz val="7"/>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10"/>
      <color rgb="FFFF0000"/>
      <name val="Arial"/>
      <family val="2"/>
    </font>
    <font>
      <b/>
      <sz val="10"/>
      <color rgb="FFFF0000"/>
      <name val="Arial"/>
      <family val="2"/>
    </font>
    <font>
      <i/>
      <sz val="8"/>
      <color theme="1"/>
      <name val="Arial"/>
      <family val="2"/>
    </font>
    <font>
      <sz val="8"/>
      <color rgb="FFFF0000"/>
      <name val="Arial"/>
      <family val="2"/>
    </font>
    <font>
      <i/>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border>
    <border>
      <left style="thin"/>
      <right style="thin"/>
      <top/>
      <bottom style="thin"/>
    </border>
    <border>
      <left style="thin"/>
      <right/>
      <top style="thin"/>
      <bottom style="thin"/>
    </border>
    <border>
      <left style="thin"/>
      <right style="thin"/>
      <top style="thin"/>
      <bottom/>
    </border>
    <border>
      <left/>
      <right/>
      <top style="medium"/>
      <bottom/>
    </border>
    <border>
      <left style="thin"/>
      <right style="thin"/>
      <top style="thin"/>
      <bottom style="medium"/>
    </border>
    <border>
      <left style="thin"/>
      <right style="thin"/>
      <top style="medium"/>
      <bottom style="thin"/>
    </border>
    <border>
      <left style="medium"/>
      <right style="thin"/>
      <top style="thin"/>
      <bottom/>
    </border>
    <border>
      <left style="medium">
        <color theme="1"/>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thin"/>
      <right style="medium"/>
      <top style="thin"/>
      <bottom style="medium"/>
    </border>
    <border>
      <left style="thin"/>
      <right/>
      <top style="medium"/>
      <bottom style="thin"/>
    </border>
    <border>
      <left style="thin"/>
      <right/>
      <top style="thin"/>
      <bottom style="medium"/>
    </border>
    <border>
      <left/>
      <right/>
      <top style="thin"/>
      <bottom style="thin"/>
    </border>
    <border>
      <left/>
      <right style="thin"/>
      <top style="thin"/>
      <bottom style="thin"/>
    </border>
    <border>
      <left style="thin"/>
      <right/>
      <top style="thin"/>
      <bottom style="thin">
        <color theme="1"/>
      </bottom>
    </border>
    <border>
      <left/>
      <right/>
      <top style="thin"/>
      <bottom style="thin">
        <color theme="1"/>
      </bottom>
    </border>
    <border>
      <left/>
      <right style="thin"/>
      <top style="thin"/>
      <bottom style="thin">
        <color theme="1"/>
      </bottom>
    </border>
    <border>
      <left style="thin">
        <color theme="1"/>
      </left>
      <right style="thin">
        <color theme="1"/>
      </right>
      <top style="medium">
        <color theme="1"/>
      </top>
      <bottom style="thin">
        <color theme="1"/>
      </bottom>
    </border>
    <border>
      <left style="thin"/>
      <right style="thin"/>
      <top style="thin"/>
      <bottom style="medium">
        <color theme="1"/>
      </bottom>
    </border>
    <border>
      <left style="thin">
        <color theme="1"/>
      </left>
      <right style="medium">
        <color theme="1"/>
      </right>
      <top style="medium">
        <color theme="1"/>
      </top>
      <bottom style="thin">
        <color theme="1"/>
      </bottom>
    </border>
    <border>
      <left style="medium">
        <color theme="1"/>
      </left>
      <right style="thin">
        <color theme="1"/>
      </right>
      <top style="medium">
        <color theme="1"/>
      </top>
      <bottom style="thin">
        <color theme="1"/>
      </bottom>
    </border>
    <border>
      <left style="medium">
        <color theme="1"/>
      </left>
      <right style="thin"/>
      <top/>
      <bottom style="thin"/>
    </border>
    <border>
      <left style="medium">
        <color theme="1"/>
      </left>
      <right style="thin"/>
      <top style="thin"/>
      <bottom style="medium">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thin"/>
      <right style="medium">
        <color theme="1"/>
      </right>
      <top/>
      <bottom style="thin"/>
    </border>
    <border>
      <left style="thin"/>
      <right style="medium">
        <color theme="1"/>
      </right>
      <top style="thin"/>
      <bottom style="medium">
        <color theme="1"/>
      </bottom>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4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0" fontId="2" fillId="0" borderId="0" xfId="0" applyFont="1" applyBorder="1" applyAlignment="1">
      <alignment horizontal="center" vertical="center"/>
    </xf>
    <xf numFmtId="0" fontId="5" fillId="0" borderId="10" xfId="0" applyFont="1" applyBorder="1" applyAlignment="1">
      <alignment horizontal="centerContinuous"/>
    </xf>
    <xf numFmtId="0" fontId="2" fillId="0" borderId="0" xfId="0" applyFont="1" applyAlignment="1">
      <alignment horizontal="centerContinuous"/>
    </xf>
    <xf numFmtId="0" fontId="4" fillId="0" borderId="10" xfId="0" applyFont="1" applyBorder="1" applyAlignment="1">
      <alignment horizontal="centerContinuous"/>
    </xf>
    <xf numFmtId="0" fontId="7" fillId="0" borderId="0" xfId="0" applyFont="1" applyAlignment="1">
      <alignment horizontal="centerContinuous"/>
    </xf>
    <xf numFmtId="0" fontId="2" fillId="0" borderId="0" xfId="0" applyFont="1" applyBorder="1" applyAlignment="1">
      <alignment/>
    </xf>
    <xf numFmtId="0" fontId="2" fillId="0" borderId="0" xfId="0" applyFont="1" applyBorder="1" applyAlignment="1">
      <alignment horizontal="right"/>
    </xf>
    <xf numFmtId="0" fontId="9" fillId="0" borderId="11" xfId="0" applyFont="1" applyBorder="1" applyAlignment="1">
      <alignment horizontal="center"/>
    </xf>
    <xf numFmtId="0" fontId="9" fillId="0" borderId="12"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xf>
    <xf numFmtId="0" fontId="12" fillId="0" borderId="0" xfId="0" applyFont="1" applyAlignment="1">
      <alignment/>
    </xf>
    <xf numFmtId="0" fontId="0" fillId="0" borderId="0" xfId="0"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left" vertical="center"/>
    </xf>
    <xf numFmtId="0" fontId="0" fillId="0" borderId="0" xfId="0" applyAlignment="1">
      <alignment vertical="center"/>
    </xf>
    <xf numFmtId="0" fontId="0" fillId="0" borderId="0" xfId="0" applyAlignment="1">
      <alignment horizontal="left"/>
    </xf>
    <xf numFmtId="0" fontId="6" fillId="0" borderId="0" xfId="0" applyFont="1" applyAlignment="1">
      <alignment horizontal="center"/>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0" xfId="0" applyFont="1" applyAlignment="1">
      <alignment horizontal="left"/>
    </xf>
    <xf numFmtId="0" fontId="19" fillId="0" borderId="0" xfId="0" applyFont="1" applyAlignment="1">
      <alignment/>
    </xf>
    <xf numFmtId="0" fontId="2" fillId="0" borderId="13" xfId="0" applyFont="1" applyBorder="1" applyAlignment="1">
      <alignment horizontal="center"/>
    </xf>
    <xf numFmtId="0" fontId="9" fillId="0" borderId="11" xfId="0" applyFont="1" applyBorder="1" applyAlignment="1">
      <alignment horizontal="center"/>
    </xf>
    <xf numFmtId="0" fontId="8" fillId="0" borderId="11" xfId="0" applyFont="1" applyBorder="1" applyAlignment="1">
      <alignment/>
    </xf>
    <xf numFmtId="0" fontId="2" fillId="0" borderId="12" xfId="0" applyFont="1" applyFill="1" applyBorder="1" applyAlignment="1">
      <alignment horizontal="center" vertical="center" wrapText="1"/>
    </xf>
    <xf numFmtId="0" fontId="2" fillId="0" borderId="12" xfId="0" applyFont="1" applyBorder="1" applyAlignment="1">
      <alignment horizontal="center"/>
    </xf>
    <xf numFmtId="0" fontId="2" fillId="0" borderId="11" xfId="0" applyFont="1" applyBorder="1" applyAlignment="1">
      <alignment horizontal="center" vertical="center"/>
    </xf>
    <xf numFmtId="0" fontId="15" fillId="0" borderId="0" xfId="0" applyFont="1" applyAlignment="1">
      <alignment/>
    </xf>
    <xf numFmtId="0" fontId="15" fillId="0" borderId="0" xfId="0" applyFont="1" applyAlignment="1">
      <alignment horizontal="center"/>
    </xf>
    <xf numFmtId="0" fontId="16" fillId="0" borderId="0" xfId="0" applyFont="1" applyAlignment="1">
      <alignment/>
    </xf>
    <xf numFmtId="0" fontId="5" fillId="0" borderId="0" xfId="0" applyFont="1" applyAlignment="1">
      <alignment horizontal="center"/>
    </xf>
    <xf numFmtId="0" fontId="18" fillId="0" borderId="0" xfId="0" applyFont="1" applyAlignment="1">
      <alignment/>
    </xf>
    <xf numFmtId="0" fontId="15" fillId="0" borderId="0" xfId="0" applyFont="1" applyAlignment="1">
      <alignment/>
    </xf>
    <xf numFmtId="0" fontId="2" fillId="0" borderId="11" xfId="0" applyFont="1" applyBorder="1" applyAlignment="1">
      <alignment horizontal="center" vertical="center" wrapText="1"/>
    </xf>
    <xf numFmtId="0" fontId="7" fillId="0" borderId="0" xfId="0" applyFont="1" applyAlignment="1">
      <alignment horizontal="left"/>
    </xf>
    <xf numFmtId="0" fontId="6" fillId="0" borderId="0" xfId="0" applyFont="1" applyAlignment="1">
      <alignment horizontal="left"/>
    </xf>
    <xf numFmtId="1" fontId="2" fillId="0" borderId="11" xfId="0" applyNumberFormat="1" applyFont="1" applyBorder="1" applyAlignment="1">
      <alignment horizontal="center" vertical="center"/>
    </xf>
    <xf numFmtId="0" fontId="4" fillId="0" borderId="10" xfId="0" applyFont="1" applyBorder="1" applyAlignment="1">
      <alignment/>
    </xf>
    <xf numFmtId="0" fontId="7" fillId="0" borderId="0" xfId="0" applyFont="1" applyAlignment="1">
      <alignment horizontal="center"/>
    </xf>
    <xf numFmtId="0" fontId="12" fillId="0" borderId="0" xfId="0" applyFont="1" applyAlignment="1">
      <alignment horizontal="center"/>
    </xf>
    <xf numFmtId="0" fontId="2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Continuous"/>
    </xf>
    <xf numFmtId="0" fontId="0" fillId="0" borderId="0" xfId="0" applyFont="1" applyAlignment="1">
      <alignment/>
    </xf>
    <xf numFmtId="0" fontId="0" fillId="0" borderId="10" xfId="0" applyFont="1" applyBorder="1" applyAlignment="1">
      <alignment horizontal="centerContinuous"/>
    </xf>
    <xf numFmtId="0" fontId="12"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left"/>
    </xf>
    <xf numFmtId="0" fontId="11" fillId="0" borderId="0" xfId="0" applyFont="1" applyAlignment="1">
      <alignment horizontal="left"/>
    </xf>
    <xf numFmtId="0" fontId="6" fillId="0" borderId="0" xfId="0" applyFont="1" applyAlignment="1">
      <alignment/>
    </xf>
    <xf numFmtId="0" fontId="21" fillId="0" borderId="0" xfId="0" applyFont="1" applyAlignment="1">
      <alignment/>
    </xf>
    <xf numFmtId="0" fontId="21" fillId="0" borderId="0" xfId="0" applyFont="1" applyAlignment="1">
      <alignment/>
    </xf>
    <xf numFmtId="0" fontId="21" fillId="0" borderId="0" xfId="0" applyFont="1" applyAlignment="1">
      <alignment horizontal="center"/>
    </xf>
    <xf numFmtId="0" fontId="13" fillId="0" borderId="0" xfId="0" applyFont="1" applyAlignment="1">
      <alignment horizontal="left"/>
    </xf>
    <xf numFmtId="0" fontId="2" fillId="0" borderId="12" xfId="0" applyFont="1" applyBorder="1" applyAlignment="1">
      <alignment horizontal="center" vertical="center"/>
    </xf>
    <xf numFmtId="0" fontId="15" fillId="0" borderId="0" xfId="0" applyFont="1" applyAlignment="1">
      <alignment horizontal="left"/>
    </xf>
    <xf numFmtId="0" fontId="6" fillId="0" borderId="0" xfId="0" applyFont="1" applyAlignment="1">
      <alignment/>
    </xf>
    <xf numFmtId="0" fontId="6" fillId="0" borderId="0" xfId="0" applyFont="1" applyAlignment="1">
      <alignment vertical="top"/>
    </xf>
    <xf numFmtId="0" fontId="6" fillId="0" borderId="0" xfId="0" applyFont="1" applyAlignment="1">
      <alignment wrapText="1"/>
    </xf>
    <xf numFmtId="0" fontId="2" fillId="0" borderId="0" xfId="0" applyFont="1" applyAlignment="1">
      <alignment/>
    </xf>
    <xf numFmtId="0" fontId="7" fillId="0" borderId="0" xfId="0" applyFont="1" applyAlignment="1">
      <alignment/>
    </xf>
    <xf numFmtId="0" fontId="2" fillId="0" borderId="11" xfId="0" applyFont="1" applyBorder="1" applyAlignment="1">
      <alignment horizontal="center"/>
    </xf>
    <xf numFmtId="0" fontId="2" fillId="0" borderId="13" xfId="0" applyFont="1" applyFill="1" applyBorder="1" applyAlignment="1">
      <alignment horizontal="center" vertical="center" wrapText="1"/>
    </xf>
    <xf numFmtId="49" fontId="24" fillId="0" borderId="11" xfId="0" applyNumberFormat="1" applyFont="1" applyBorder="1" applyAlignment="1">
      <alignment horizontal="center"/>
    </xf>
    <xf numFmtId="0" fontId="25" fillId="0" borderId="0" xfId="0" applyFont="1" applyAlignment="1">
      <alignment horizontal="center"/>
    </xf>
    <xf numFmtId="0" fontId="16" fillId="0" borderId="0" xfId="0" applyFont="1" applyAlignment="1">
      <alignment horizontal="center"/>
    </xf>
    <xf numFmtId="0" fontId="6" fillId="0" borderId="0" xfId="0" applyFont="1" applyAlignment="1">
      <alignment horizontal="centerContinuous"/>
    </xf>
    <xf numFmtId="0" fontId="22" fillId="0" borderId="0" xfId="0" applyFont="1" applyAlignment="1">
      <alignment wrapText="1"/>
    </xf>
    <xf numFmtId="0" fontId="27" fillId="0" borderId="0" xfId="0" applyFont="1" applyAlignment="1">
      <alignment horizontal="justify" vertical="top"/>
    </xf>
    <xf numFmtId="0" fontId="26" fillId="0" borderId="14" xfId="0" applyFont="1" applyBorder="1" applyAlignment="1">
      <alignment horizontal="center" vertical="center" wrapText="1"/>
    </xf>
    <xf numFmtId="0" fontId="26" fillId="0" borderId="15" xfId="0" applyFont="1" applyBorder="1" applyAlignment="1">
      <alignment horizontal="center" vertical="center"/>
    </xf>
    <xf numFmtId="0" fontId="0" fillId="0" borderId="13" xfId="0" applyFont="1" applyBorder="1" applyAlignment="1">
      <alignment vertical="top" wrapText="1"/>
    </xf>
    <xf numFmtId="0" fontId="0" fillId="0" borderId="16" xfId="0" applyFont="1" applyBorder="1" applyAlignment="1">
      <alignment vertical="top" wrapText="1"/>
    </xf>
    <xf numFmtId="0" fontId="7" fillId="0" borderId="0" xfId="0" applyFont="1" applyAlignment="1">
      <alignment/>
    </xf>
    <xf numFmtId="0" fontId="28" fillId="0" borderId="0" xfId="0" applyFont="1" applyAlignment="1">
      <alignment horizontal="center"/>
    </xf>
    <xf numFmtId="0" fontId="23" fillId="0" borderId="14" xfId="0" applyFont="1" applyBorder="1" applyAlignment="1">
      <alignment horizontal="center" wrapText="1"/>
    </xf>
    <xf numFmtId="0" fontId="23" fillId="0" borderId="15" xfId="0" applyFont="1" applyBorder="1" applyAlignment="1">
      <alignment horizontal="center"/>
    </xf>
    <xf numFmtId="0" fontId="0" fillId="0" borderId="13" xfId="0" applyFont="1" applyBorder="1" applyAlignment="1">
      <alignment horizontal="justify" vertical="justify" wrapText="1"/>
    </xf>
    <xf numFmtId="0" fontId="0" fillId="0" borderId="16" xfId="0" applyFont="1" applyBorder="1" applyAlignment="1">
      <alignment horizontal="justify" vertical="justify" wrapText="1"/>
    </xf>
    <xf numFmtId="0" fontId="6" fillId="0" borderId="0" xfId="0" applyFont="1" applyAlignment="1">
      <alignment vertical="top" wrapText="1"/>
    </xf>
    <xf numFmtId="0" fontId="78" fillId="0" borderId="0" xfId="0" applyFont="1" applyAlignment="1">
      <alignment/>
    </xf>
    <xf numFmtId="0" fontId="9" fillId="0" borderId="11" xfId="0" applyNumberFormat="1" applyFont="1" applyBorder="1" applyAlignment="1">
      <alignment horizontal="center" vertical="center"/>
    </xf>
    <xf numFmtId="0" fontId="79" fillId="0" borderId="0" xfId="0" applyFont="1" applyAlignment="1">
      <alignment/>
    </xf>
    <xf numFmtId="0" fontId="0" fillId="0" borderId="0" xfId="0" applyAlignment="1">
      <alignment wrapText="1"/>
    </xf>
    <xf numFmtId="0" fontId="4" fillId="0" borderId="10" xfId="0" applyFont="1" applyBorder="1" applyAlignment="1">
      <alignment wrapText="1"/>
    </xf>
    <xf numFmtId="0" fontId="2" fillId="0" borderId="1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right" wrapText="1"/>
    </xf>
    <xf numFmtId="0" fontId="2" fillId="0" borderId="0" xfId="0" applyFont="1" applyAlignment="1">
      <alignment wrapText="1"/>
    </xf>
    <xf numFmtId="0" fontId="2" fillId="33" borderId="12" xfId="0" applyFont="1" applyFill="1" applyBorder="1" applyAlignment="1">
      <alignment horizontal="center" vertical="center"/>
    </xf>
    <xf numFmtId="0" fontId="79" fillId="33" borderId="0" xfId="0" applyFont="1" applyFill="1" applyAlignment="1">
      <alignment/>
    </xf>
    <xf numFmtId="0" fontId="8" fillId="33" borderId="11" xfId="0" applyFont="1" applyFill="1" applyBorder="1" applyAlignment="1">
      <alignment wrapText="1"/>
    </xf>
    <xf numFmtId="0" fontId="0" fillId="0" borderId="11" xfId="0" applyFont="1" applyBorder="1" applyAlignment="1">
      <alignment/>
    </xf>
    <xf numFmtId="49" fontId="8" fillId="33" borderId="11" xfId="0" applyNumberFormat="1" applyFont="1" applyFill="1" applyBorder="1" applyAlignment="1">
      <alignment wrapText="1"/>
    </xf>
    <xf numFmtId="0" fontId="10" fillId="33" borderId="11" xfId="0" applyFont="1" applyFill="1" applyBorder="1" applyAlignment="1">
      <alignment wrapText="1"/>
    </xf>
    <xf numFmtId="0" fontId="8" fillId="33" borderId="11" xfId="0" applyFont="1" applyFill="1" applyBorder="1" applyAlignment="1">
      <alignment/>
    </xf>
    <xf numFmtId="0" fontId="8" fillId="33" borderId="11" xfId="0" applyFont="1" applyFill="1" applyBorder="1" applyAlignment="1">
      <alignment wrapText="1"/>
    </xf>
    <xf numFmtId="0" fontId="8" fillId="33" borderId="11" xfId="0" applyFont="1" applyFill="1" applyBorder="1" applyAlignment="1">
      <alignment horizontal="left" vertical="center" wrapText="1"/>
    </xf>
    <xf numFmtId="0" fontId="2" fillId="33" borderId="11" xfId="0" applyFont="1" applyFill="1" applyBorder="1" applyAlignment="1">
      <alignment horizontal="center"/>
    </xf>
    <xf numFmtId="0" fontId="2" fillId="33" borderId="11" xfId="0" applyFont="1" applyFill="1" applyBorder="1" applyAlignment="1">
      <alignment horizontal="center"/>
    </xf>
    <xf numFmtId="0" fontId="2" fillId="0" borderId="17" xfId="0" applyFont="1" applyBorder="1" applyAlignment="1">
      <alignment horizontal="center" vertical="center"/>
    </xf>
    <xf numFmtId="0" fontId="0" fillId="0" borderId="0" xfId="0" applyFont="1" applyAlignment="1">
      <alignment horizontal="left" vertical="center"/>
    </xf>
    <xf numFmtId="0" fontId="10" fillId="33" borderId="11" xfId="0" applyFont="1" applyFill="1" applyBorder="1" applyAlignment="1">
      <alignment/>
    </xf>
    <xf numFmtId="0" fontId="8" fillId="33" borderId="11" xfId="0" applyFont="1" applyFill="1" applyBorder="1" applyAlignment="1">
      <alignment horizontal="left" vertical="center"/>
    </xf>
    <xf numFmtId="0" fontId="12" fillId="0" borderId="0" xfId="0" applyFont="1" applyBorder="1" applyAlignment="1">
      <alignment horizontal="centerContinuous"/>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2" fillId="0" borderId="18" xfId="0" applyFont="1" applyBorder="1" applyAlignment="1">
      <alignment horizontal="center" vertical="center"/>
    </xf>
    <xf numFmtId="0" fontId="8" fillId="33" borderId="11" xfId="0" applyFont="1" applyFill="1" applyBorder="1" applyAlignment="1">
      <alignment/>
    </xf>
    <xf numFmtId="0" fontId="2" fillId="0" borderId="19" xfId="0" applyFont="1" applyBorder="1" applyAlignment="1">
      <alignment horizontal="center" vertical="center"/>
    </xf>
    <xf numFmtId="0" fontId="9" fillId="0" borderId="20" xfId="0" applyFont="1" applyBorder="1" applyAlignment="1">
      <alignment horizontal="center" vertical="center"/>
    </xf>
    <xf numFmtId="0" fontId="2" fillId="0" borderId="0" xfId="0" applyFont="1" applyBorder="1" applyAlignment="1">
      <alignment horizont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33" borderId="11" xfId="0" applyFont="1" applyFill="1" applyBorder="1" applyAlignment="1">
      <alignment horizontal="center" vertical="center"/>
    </xf>
    <xf numFmtId="0" fontId="9" fillId="0" borderId="11" xfId="0" applyFont="1" applyBorder="1" applyAlignment="1">
      <alignment horizontal="center" vertical="center" wrapText="1"/>
    </xf>
    <xf numFmtId="0" fontId="0" fillId="0" borderId="12" xfId="0" applyFont="1" applyBorder="1" applyAlignment="1">
      <alignment/>
    </xf>
    <xf numFmtId="0" fontId="2" fillId="33" borderId="11" xfId="0" applyFont="1" applyFill="1" applyBorder="1" applyAlignment="1">
      <alignment horizontal="center" vertical="center"/>
    </xf>
    <xf numFmtId="0" fontId="0" fillId="0" borderId="0" xfId="0" applyFont="1" applyAlignment="1">
      <alignment/>
    </xf>
    <xf numFmtId="1" fontId="2" fillId="0" borderId="11" xfId="0" applyNumberFormat="1" applyFont="1" applyBorder="1" applyAlignment="1">
      <alignment horizontal="center" vertical="center"/>
    </xf>
    <xf numFmtId="1" fontId="2" fillId="0" borderId="20" xfId="0" applyNumberFormat="1" applyFont="1" applyBorder="1" applyAlignment="1">
      <alignment horizontal="center" vertical="center" wrapText="1"/>
    </xf>
    <xf numFmtId="1" fontId="2" fillId="0" borderId="2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80" fillId="34" borderId="0" xfId="0" applyFont="1" applyFill="1" applyAlignment="1">
      <alignment/>
    </xf>
    <xf numFmtId="0" fontId="0" fillId="34" borderId="0" xfId="0" applyFill="1" applyAlignment="1">
      <alignment/>
    </xf>
    <xf numFmtId="0" fontId="0" fillId="0" borderId="11" xfId="0" applyBorder="1" applyAlignment="1">
      <alignment/>
    </xf>
    <xf numFmtId="0" fontId="80" fillId="34" borderId="11" xfId="0" applyFont="1" applyFill="1" applyBorder="1" applyAlignment="1">
      <alignment/>
    </xf>
    <xf numFmtId="0" fontId="21" fillId="0" borderId="11" xfId="0" applyFont="1" applyBorder="1" applyAlignment="1">
      <alignment vertical="center" wrapText="1"/>
    </xf>
    <xf numFmtId="1" fontId="2" fillId="0" borderId="11" xfId="0" applyNumberFormat="1" applyFont="1" applyBorder="1" applyAlignment="1">
      <alignment horizontal="center" vertical="center" wrapText="1"/>
    </xf>
    <xf numFmtId="0" fontId="9" fillId="0" borderId="11" xfId="0" applyFont="1" applyBorder="1" applyAlignment="1">
      <alignment vertical="center" wrapText="1"/>
    </xf>
    <xf numFmtId="0" fontId="2" fillId="33" borderId="11" xfId="0" applyFont="1" applyFill="1" applyBorder="1" applyAlignment="1">
      <alignment horizontal="center" vertical="center"/>
    </xf>
    <xf numFmtId="0" fontId="0" fillId="35" borderId="0" xfId="0" applyFont="1" applyFill="1" applyAlignment="1">
      <alignment/>
    </xf>
    <xf numFmtId="0" fontId="0" fillId="36" borderId="0" xfId="0" applyFill="1" applyAlignment="1">
      <alignment/>
    </xf>
    <xf numFmtId="0" fontId="0" fillId="33" borderId="0" xfId="0" applyFont="1" applyFill="1" applyAlignment="1">
      <alignment/>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center"/>
    </xf>
    <xf numFmtId="0" fontId="0" fillId="33" borderId="0" xfId="0" applyFont="1" applyFill="1" applyAlignment="1">
      <alignment horizontal="centerContinuous"/>
    </xf>
    <xf numFmtId="0" fontId="21" fillId="33" borderId="0" xfId="0" applyFont="1" applyFill="1" applyAlignment="1">
      <alignment/>
    </xf>
    <xf numFmtId="0" fontId="13" fillId="33" borderId="0" xfId="0" applyFont="1" applyFill="1" applyAlignment="1">
      <alignment horizontal="left"/>
    </xf>
    <xf numFmtId="0" fontId="0" fillId="33" borderId="10" xfId="0" applyFont="1" applyFill="1" applyBorder="1" applyAlignment="1">
      <alignment horizontal="centerContinuous"/>
    </xf>
    <xf numFmtId="0" fontId="9" fillId="33" borderId="11" xfId="0" applyFont="1" applyFill="1" applyBorder="1" applyAlignment="1">
      <alignment horizontal="center"/>
    </xf>
    <xf numFmtId="0" fontId="9" fillId="33" borderId="11" xfId="0" applyFont="1" applyFill="1" applyBorder="1" applyAlignment="1">
      <alignment horizontal="center" vertical="center"/>
    </xf>
    <xf numFmtId="0" fontId="2" fillId="33" borderId="11" xfId="0" applyFont="1" applyFill="1" applyBorder="1" applyAlignment="1">
      <alignment horizontal="center" vertical="center"/>
    </xf>
    <xf numFmtId="0" fontId="4" fillId="33" borderId="10" xfId="0" applyFont="1" applyFill="1" applyBorder="1" applyAlignment="1">
      <alignment horizontal="centerContinuous"/>
    </xf>
    <xf numFmtId="0" fontId="2" fillId="33" borderId="10" xfId="0" applyFont="1" applyFill="1" applyBorder="1" applyAlignment="1">
      <alignment horizontal="center"/>
    </xf>
    <xf numFmtId="0" fontId="2"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33" borderId="0" xfId="0" applyFont="1" applyFill="1" applyBorder="1" applyAlignment="1">
      <alignment/>
    </xf>
    <xf numFmtId="0" fontId="2" fillId="33" borderId="0" xfId="0" applyFont="1" applyFill="1" applyAlignment="1">
      <alignment/>
    </xf>
    <xf numFmtId="0" fontId="6" fillId="33" borderId="0" xfId="0" applyFont="1" applyFill="1" applyAlignment="1">
      <alignment vertical="top"/>
    </xf>
    <xf numFmtId="0" fontId="0" fillId="33" borderId="0" xfId="0" applyFill="1" applyAlignment="1">
      <alignment/>
    </xf>
    <xf numFmtId="0" fontId="2" fillId="0" borderId="21" xfId="0" applyFont="1" applyBorder="1" applyAlignment="1">
      <alignment/>
    </xf>
    <xf numFmtId="0" fontId="3" fillId="0" borderId="21" xfId="0" applyFont="1" applyBorder="1" applyAlignment="1">
      <alignment/>
    </xf>
    <xf numFmtId="0" fontId="3" fillId="0" borderId="11" xfId="0" applyFont="1" applyFill="1" applyBorder="1" applyAlignment="1">
      <alignment horizontal="center" vertical="center" wrapText="1"/>
    </xf>
    <xf numFmtId="0" fontId="30" fillId="0" borderId="0" xfId="0" applyFont="1" applyAlignment="1">
      <alignment horizontal="left" wrapText="1"/>
    </xf>
    <xf numFmtId="0" fontId="2" fillId="0" borderId="20" xfId="0" applyFont="1" applyBorder="1" applyAlignment="1">
      <alignment/>
    </xf>
    <xf numFmtId="0" fontId="2" fillId="0" borderId="18" xfId="0" applyFont="1" applyBorder="1" applyAlignment="1">
      <alignment/>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31" fillId="0" borderId="11" xfId="0" applyFont="1" applyBorder="1" applyAlignment="1">
      <alignment wrapText="1"/>
    </xf>
    <xf numFmtId="0" fontId="3" fillId="0" borderId="0" xfId="0" applyFont="1" applyAlignment="1">
      <alignment/>
    </xf>
    <xf numFmtId="0" fontId="31" fillId="33" borderId="11" xfId="0" applyFont="1" applyFill="1" applyBorder="1" applyAlignment="1">
      <alignment wrapText="1"/>
    </xf>
    <xf numFmtId="0" fontId="31" fillId="33" borderId="11" xfId="0" applyFont="1" applyFill="1" applyBorder="1" applyAlignment="1">
      <alignment wrapText="1"/>
    </xf>
    <xf numFmtId="0" fontId="2" fillId="0" borderId="12" xfId="0" applyFont="1" applyBorder="1" applyAlignment="1">
      <alignment horizontal="center" vertical="center"/>
    </xf>
    <xf numFmtId="0" fontId="2" fillId="33" borderId="11" xfId="0" applyFont="1" applyFill="1" applyBorder="1" applyAlignment="1">
      <alignment horizontal="center"/>
    </xf>
    <xf numFmtId="0" fontId="0" fillId="35" borderId="0" xfId="0" applyFill="1" applyAlignment="1">
      <alignment/>
    </xf>
    <xf numFmtId="0" fontId="32" fillId="0" borderId="11" xfId="0" applyFont="1" applyBorder="1" applyAlignment="1">
      <alignment horizontal="center" vertical="center" wrapText="1"/>
    </xf>
    <xf numFmtId="0" fontId="32" fillId="0" borderId="11" xfId="0" applyFont="1" applyFill="1" applyBorder="1" applyAlignment="1">
      <alignment horizontal="center" vertical="center" wrapText="1"/>
    </xf>
    <xf numFmtId="0" fontId="32" fillId="0" borderId="11" xfId="0" applyFont="1" applyBorder="1" applyAlignment="1">
      <alignment horizontal="center" wrapText="1"/>
    </xf>
    <xf numFmtId="0" fontId="2" fillId="33" borderId="12" xfId="0" applyFont="1" applyFill="1" applyBorder="1" applyAlignment="1">
      <alignment horizontal="center"/>
    </xf>
    <xf numFmtId="0" fontId="6" fillId="0" borderId="11" xfId="0" applyFont="1" applyBorder="1" applyAlignment="1">
      <alignment horizontal="center" vertical="center"/>
    </xf>
    <xf numFmtId="0" fontId="33" fillId="0" borderId="0" xfId="0" applyFont="1" applyAlignment="1">
      <alignment wrapText="1"/>
    </xf>
    <xf numFmtId="0" fontId="3" fillId="0" borderId="0" xfId="0" applyFont="1" applyBorder="1" applyAlignment="1">
      <alignment/>
    </xf>
    <xf numFmtId="0" fontId="6" fillId="0" borderId="11" xfId="0" applyNumberFormat="1" applyFont="1" applyBorder="1" applyAlignment="1">
      <alignment horizontal="center" vertical="center"/>
    </xf>
    <xf numFmtId="0" fontId="2"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1" fontId="6" fillId="0" borderId="22" xfId="0" applyNumberFormat="1" applyFont="1" applyBorder="1" applyAlignment="1">
      <alignment horizontal="center" vertical="center"/>
    </xf>
    <xf numFmtId="0" fontId="2" fillId="33" borderId="11" xfId="0" applyFont="1" applyFill="1" applyBorder="1" applyAlignment="1">
      <alignment horizontal="center"/>
    </xf>
    <xf numFmtId="0" fontId="32" fillId="33"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14" xfId="0" applyFont="1" applyBorder="1" applyAlignment="1">
      <alignment horizontal="center" vertical="center"/>
    </xf>
    <xf numFmtId="0" fontId="6" fillId="0" borderId="23" xfId="0" applyFont="1" applyBorder="1" applyAlignment="1">
      <alignment horizontal="center" vertical="center"/>
    </xf>
    <xf numFmtId="0" fontId="6" fillId="33" borderId="23" xfId="0" applyFont="1" applyFill="1" applyBorder="1" applyAlignment="1">
      <alignment horizontal="center" vertical="center"/>
    </xf>
    <xf numFmtId="0" fontId="2" fillId="33" borderId="11" xfId="0" applyFont="1" applyFill="1" applyBorder="1" applyAlignment="1">
      <alignment horizontal="center" wrapText="1"/>
    </xf>
    <xf numFmtId="0" fontId="2" fillId="33" borderId="13" xfId="0" applyFont="1" applyFill="1" applyBorder="1" applyAlignment="1">
      <alignment horizontal="center" vertical="center" wrapText="1"/>
    </xf>
    <xf numFmtId="0" fontId="2" fillId="33" borderId="13" xfId="0" applyFont="1" applyFill="1" applyBorder="1" applyAlignment="1">
      <alignment horizont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1" fontId="2" fillId="0" borderId="0" xfId="0" applyNumberFormat="1" applyFont="1" applyBorder="1" applyAlignment="1">
      <alignment horizontal="center" vertical="center"/>
    </xf>
    <xf numFmtId="0" fontId="6" fillId="0" borderId="0" xfId="0" applyFont="1" applyBorder="1" applyAlignment="1">
      <alignment horizontal="center" vertical="center"/>
    </xf>
    <xf numFmtId="1"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xf>
    <xf numFmtId="1" fontId="37" fillId="0" borderId="14" xfId="0" applyNumberFormat="1" applyFont="1" applyBorder="1" applyAlignment="1">
      <alignment vertical="center"/>
    </xf>
    <xf numFmtId="1" fontId="37" fillId="0" borderId="23" xfId="0" applyNumberFormat="1" applyFont="1" applyBorder="1" applyAlignment="1">
      <alignment vertical="center"/>
    </xf>
    <xf numFmtId="0" fontId="37" fillId="0" borderId="23" xfId="0" applyFont="1" applyBorder="1" applyAlignment="1">
      <alignment vertical="center"/>
    </xf>
    <xf numFmtId="0" fontId="2"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6" fillId="0" borderId="14" xfId="0" applyFont="1" applyBorder="1" applyAlignment="1">
      <alignment/>
    </xf>
    <xf numFmtId="0" fontId="6" fillId="0" borderId="23" xfId="0" applyFont="1" applyBorder="1" applyAlignment="1">
      <alignment/>
    </xf>
    <xf numFmtId="0" fontId="8" fillId="0" borderId="11" xfId="0" applyFont="1" applyBorder="1" applyAlignment="1">
      <alignment wrapText="1"/>
    </xf>
    <xf numFmtId="0" fontId="31" fillId="33" borderId="11" xfId="0" applyFont="1" applyFill="1" applyBorder="1" applyAlignment="1">
      <alignment horizontal="left" vertical="center" wrapText="1"/>
    </xf>
    <xf numFmtId="0" fontId="31" fillId="0" borderId="11" xfId="0" applyFont="1" applyBorder="1" applyAlignment="1">
      <alignment horizontal="left" vertical="center" wrapText="1"/>
    </xf>
    <xf numFmtId="0" fontId="21" fillId="0" borderId="0" xfId="0" applyFont="1" applyAlignment="1">
      <alignment/>
    </xf>
    <xf numFmtId="0" fontId="21" fillId="0" borderId="0" xfId="0" applyFont="1" applyAlignment="1">
      <alignment horizontal="center"/>
    </xf>
    <xf numFmtId="0" fontId="21" fillId="0" borderId="0" xfId="0" applyFont="1" applyAlignment="1">
      <alignment horizontal="centerContinuous"/>
    </xf>
    <xf numFmtId="0" fontId="21" fillId="0" borderId="0" xfId="0" applyFont="1" applyAlignment="1">
      <alignment/>
    </xf>
    <xf numFmtId="0" fontId="13" fillId="0" borderId="0" xfId="0" applyFont="1" applyAlignment="1">
      <alignment/>
    </xf>
    <xf numFmtId="0" fontId="21" fillId="0" borderId="0" xfId="0" applyFont="1" applyAlignment="1">
      <alignment horizontal="left"/>
    </xf>
    <xf numFmtId="0" fontId="26" fillId="0" borderId="0" xfId="0" applyFont="1" applyAlignment="1">
      <alignment horizontal="centerContinuous"/>
    </xf>
    <xf numFmtId="0" fontId="26" fillId="0" borderId="0" xfId="0" applyFont="1" applyAlignment="1">
      <alignment horizontal="centerContinuous" wrapText="1"/>
    </xf>
    <xf numFmtId="0" fontId="22" fillId="0" borderId="0" xfId="0" applyFont="1" applyBorder="1" applyAlignment="1">
      <alignment horizontal="center"/>
    </xf>
    <xf numFmtId="0" fontId="22" fillId="0" borderId="0" xfId="0" applyFont="1" applyBorder="1" applyAlignment="1">
      <alignment wrapText="1"/>
    </xf>
    <xf numFmtId="1" fontId="22" fillId="0" borderId="0" xfId="0" applyNumberFormat="1" applyFont="1" applyBorder="1" applyAlignment="1">
      <alignment horizontal="center" vertical="center"/>
    </xf>
    <xf numFmtId="2" fontId="22" fillId="0" borderId="0" xfId="0" applyNumberFormat="1" applyFont="1" applyBorder="1" applyAlignment="1">
      <alignment horizontal="center" vertical="center"/>
    </xf>
    <xf numFmtId="0" fontId="21" fillId="0" borderId="0" xfId="0" applyFont="1" applyAlignment="1">
      <alignment horizontal="center" vertical="center"/>
    </xf>
    <xf numFmtId="2" fontId="26" fillId="33" borderId="0" xfId="0" applyNumberFormat="1" applyFont="1" applyFill="1" applyAlignment="1">
      <alignment/>
    </xf>
    <xf numFmtId="0" fontId="22" fillId="0" borderId="0" xfId="0" applyFont="1" applyAlignment="1">
      <alignment/>
    </xf>
    <xf numFmtId="0" fontId="22" fillId="0" borderId="0" xfId="0" applyFont="1" applyAlignment="1">
      <alignment wrapText="1"/>
    </xf>
    <xf numFmtId="1" fontId="22" fillId="0" borderId="0" xfId="0" applyNumberFormat="1" applyFont="1" applyAlignment="1">
      <alignment/>
    </xf>
    <xf numFmtId="0" fontId="2" fillId="0" borderId="24" xfId="0" applyFont="1" applyFill="1" applyBorder="1" applyAlignment="1">
      <alignment horizontal="center" vertical="center" wrapText="1"/>
    </xf>
    <xf numFmtId="0" fontId="3" fillId="0" borderId="0" xfId="0" applyFont="1" applyBorder="1" applyAlignment="1">
      <alignment horizontal="center"/>
    </xf>
    <xf numFmtId="0" fontId="6" fillId="0" borderId="0" xfId="0" applyFont="1" applyAlignment="1">
      <alignment horizontal="center" vertical="top"/>
    </xf>
    <xf numFmtId="0" fontId="7" fillId="0" borderId="0" xfId="0" applyFont="1" applyAlignment="1">
      <alignment/>
    </xf>
    <xf numFmtId="0" fontId="2" fillId="0" borderId="25" xfId="0" applyFont="1" applyBorder="1" applyAlignment="1">
      <alignment horizontal="center"/>
    </xf>
    <xf numFmtId="0" fontId="31" fillId="33" borderId="26" xfId="0" applyFont="1" applyFill="1" applyBorder="1" applyAlignment="1">
      <alignment wrapText="1"/>
    </xf>
    <xf numFmtId="0" fontId="2" fillId="0" borderId="26" xfId="0" applyFont="1" applyBorder="1" applyAlignment="1">
      <alignment horizontal="center"/>
    </xf>
    <xf numFmtId="0" fontId="9" fillId="0" borderId="27" xfId="0" applyFont="1" applyBorder="1" applyAlignment="1">
      <alignment horizont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79" fillId="33" borderId="27" xfId="0" applyFont="1" applyFill="1" applyBorder="1" applyAlignment="1">
      <alignment/>
    </xf>
    <xf numFmtId="0" fontId="31" fillId="33" borderId="26" xfId="0" applyFont="1" applyFill="1" applyBorder="1" applyAlignment="1">
      <alignment horizontal="left" vertical="center"/>
    </xf>
    <xf numFmtId="0" fontId="8" fillId="0" borderId="11" xfId="0" applyFont="1" applyBorder="1" applyAlignment="1">
      <alignment horizontal="left" wrapText="1"/>
    </xf>
    <xf numFmtId="0" fontId="6" fillId="0" borderId="14" xfId="0" applyFont="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xf>
    <xf numFmtId="0" fontId="2" fillId="0" borderId="22" xfId="0" applyFont="1" applyBorder="1" applyAlignment="1">
      <alignment horizontal="center"/>
    </xf>
    <xf numFmtId="0" fontId="2" fillId="33" borderId="22" xfId="0" applyFont="1" applyFill="1" applyBorder="1" applyAlignment="1">
      <alignment horizontal="center"/>
    </xf>
    <xf numFmtId="0" fontId="2" fillId="33" borderId="28" xfId="0" applyFont="1" applyFill="1" applyBorder="1" applyAlignment="1">
      <alignment horizontal="center"/>
    </xf>
    <xf numFmtId="0" fontId="37" fillId="0" borderId="14" xfId="0" applyFont="1" applyBorder="1" applyAlignment="1">
      <alignment horizontal="center" vertical="center" wrapText="1"/>
    </xf>
    <xf numFmtId="0" fontId="37" fillId="0" borderId="23" xfId="0" applyFont="1" applyBorder="1" applyAlignment="1">
      <alignment horizontal="centerContinuous" vertical="center" wrapText="1"/>
    </xf>
    <xf numFmtId="2" fontId="37" fillId="0" borderId="29" xfId="0" applyNumberFormat="1" applyFont="1" applyBorder="1" applyAlignment="1">
      <alignment horizontal="center" vertical="center" wrapText="1"/>
    </xf>
    <xf numFmtId="2" fontId="37" fillId="0" borderId="23" xfId="0" applyNumberFormat="1" applyFont="1" applyBorder="1" applyAlignment="1">
      <alignment horizontal="center" vertical="center" wrapText="1"/>
    </xf>
    <xf numFmtId="0" fontId="30" fillId="0" borderId="11" xfId="0" applyFont="1" applyBorder="1" applyAlignment="1">
      <alignment horizontal="center" wrapText="1"/>
    </xf>
    <xf numFmtId="1" fontId="30" fillId="0" borderId="19" xfId="0" applyNumberFormat="1" applyFont="1" applyBorder="1" applyAlignment="1">
      <alignment horizontal="center" vertical="center"/>
    </xf>
    <xf numFmtId="0" fontId="30" fillId="0" borderId="13" xfId="0" applyFont="1" applyBorder="1" applyAlignment="1">
      <alignment horizontal="center"/>
    </xf>
    <xf numFmtId="10" fontId="30" fillId="0" borderId="11" xfId="0" applyNumberFormat="1" applyFont="1" applyBorder="1" applyAlignment="1">
      <alignment horizontal="center" vertical="center"/>
    </xf>
    <xf numFmtId="1" fontId="30" fillId="0" borderId="11" xfId="0" applyNumberFormat="1" applyFont="1" applyBorder="1" applyAlignment="1">
      <alignment horizontal="center" vertical="center"/>
    </xf>
    <xf numFmtId="1" fontId="37" fillId="0" borderId="19" xfId="0" applyNumberFormat="1" applyFont="1" applyBorder="1" applyAlignment="1">
      <alignment horizontal="center" vertical="center"/>
    </xf>
    <xf numFmtId="1" fontId="37" fillId="0" borderId="11" xfId="0" applyNumberFormat="1" applyFont="1" applyBorder="1" applyAlignment="1">
      <alignment horizontal="center" vertical="center"/>
    </xf>
    <xf numFmtId="10" fontId="37" fillId="0" borderId="11" xfId="0" applyNumberFormat="1" applyFont="1" applyBorder="1" applyAlignment="1">
      <alignment horizontal="center" vertical="center"/>
    </xf>
    <xf numFmtId="0" fontId="30" fillId="0" borderId="16" xfId="0" applyFont="1" applyBorder="1" applyAlignment="1">
      <alignment horizontal="center"/>
    </xf>
    <xf numFmtId="0" fontId="30" fillId="0" borderId="22" xfId="0" applyFont="1" applyBorder="1" applyAlignment="1">
      <alignment horizontal="center" wrapText="1"/>
    </xf>
    <xf numFmtId="1" fontId="30" fillId="33" borderId="30" xfId="0" applyNumberFormat="1" applyFont="1" applyFill="1" applyBorder="1" applyAlignment="1">
      <alignment horizontal="center" vertical="center"/>
    </xf>
    <xf numFmtId="10" fontId="30" fillId="33" borderId="22" xfId="0" applyNumberFormat="1" applyFont="1" applyFill="1" applyBorder="1" applyAlignment="1">
      <alignment horizontal="center" vertical="center"/>
    </xf>
    <xf numFmtId="1" fontId="30" fillId="0" borderId="22" xfId="0" applyNumberFormat="1" applyFont="1" applyBorder="1" applyAlignment="1">
      <alignment horizontal="center" vertical="center"/>
    </xf>
    <xf numFmtId="10" fontId="30" fillId="0" borderId="22" xfId="0" applyNumberFormat="1" applyFont="1" applyBorder="1" applyAlignment="1">
      <alignment horizontal="center" vertical="center"/>
    </xf>
    <xf numFmtId="2" fontId="2" fillId="0" borderId="11" xfId="0" applyNumberFormat="1" applyFont="1" applyBorder="1" applyAlignment="1">
      <alignment horizontal="center" vertical="center" wrapText="1"/>
    </xf>
    <xf numFmtId="0" fontId="2" fillId="0" borderId="13" xfId="0" applyFont="1" applyBorder="1" applyAlignment="1">
      <alignment horizontal="center"/>
    </xf>
    <xf numFmtId="0" fontId="2" fillId="0" borderId="11" xfId="0" applyFont="1" applyBorder="1" applyAlignment="1">
      <alignment horizontal="center" wrapText="1"/>
    </xf>
    <xf numFmtId="10" fontId="2" fillId="0" borderId="11" xfId="0" applyNumberFormat="1" applyFont="1" applyBorder="1" applyAlignment="1">
      <alignment horizontal="center" vertical="center"/>
    </xf>
    <xf numFmtId="2" fontId="2" fillId="0" borderId="11" xfId="0" applyNumberFormat="1" applyFont="1" applyBorder="1" applyAlignment="1">
      <alignment horizontal="center" vertical="center"/>
    </xf>
    <xf numFmtId="1"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wrapText="1"/>
    </xf>
    <xf numFmtId="1" fontId="2" fillId="33" borderId="11" xfId="0" applyNumberFormat="1" applyFont="1" applyFill="1" applyBorder="1" applyAlignment="1">
      <alignment horizontal="center" vertical="center"/>
    </xf>
    <xf numFmtId="10" fontId="2" fillId="0" borderId="22" xfId="0" applyNumberFormat="1" applyFont="1" applyBorder="1" applyAlignment="1">
      <alignment horizontal="center" vertical="center"/>
    </xf>
    <xf numFmtId="2" fontId="2" fillId="0" borderId="22" xfId="0" applyNumberFormat="1" applyFont="1" applyBorder="1" applyAlignment="1">
      <alignment horizontal="center" vertical="center"/>
    </xf>
    <xf numFmtId="1" fontId="6" fillId="33" borderId="22" xfId="0" applyNumberFormat="1" applyFont="1" applyFill="1" applyBorder="1" applyAlignment="1">
      <alignment horizontal="center" vertical="center"/>
    </xf>
    <xf numFmtId="0" fontId="2" fillId="0" borderId="11" xfId="0" applyFont="1" applyBorder="1" applyAlignment="1">
      <alignment wrapText="1"/>
    </xf>
    <xf numFmtId="1" fontId="2" fillId="0" borderId="11" xfId="0" applyNumberFormat="1" applyFont="1" applyBorder="1" applyAlignment="1">
      <alignment horizontal="center"/>
    </xf>
    <xf numFmtId="1" fontId="2" fillId="33" borderId="11" xfId="0" applyNumberFormat="1" applyFont="1" applyFill="1" applyBorder="1" applyAlignment="1">
      <alignment horizontal="center"/>
    </xf>
    <xf numFmtId="0" fontId="2" fillId="0" borderId="24" xfId="0" applyFont="1" applyBorder="1" applyAlignment="1">
      <alignment horizontal="center" vertical="center"/>
    </xf>
    <xf numFmtId="0" fontId="2" fillId="0" borderId="20" xfId="0" applyFont="1" applyBorder="1" applyAlignment="1">
      <alignment wrapText="1"/>
    </xf>
    <xf numFmtId="0" fontId="2" fillId="33" borderId="20" xfId="0" applyFont="1" applyFill="1" applyBorder="1" applyAlignment="1">
      <alignment horizontal="center"/>
    </xf>
    <xf numFmtId="1" fontId="2" fillId="0" borderId="20" xfId="0" applyNumberFormat="1" applyFont="1" applyBorder="1" applyAlignment="1">
      <alignment horizontal="center"/>
    </xf>
    <xf numFmtId="0" fontId="2" fillId="0" borderId="20" xfId="0" applyFont="1" applyBorder="1" applyAlignment="1">
      <alignment horizontal="center" vertical="center"/>
    </xf>
    <xf numFmtId="0" fontId="2" fillId="0" borderId="22" xfId="0" applyFont="1" applyBorder="1" applyAlignment="1">
      <alignment horizontal="center"/>
    </xf>
    <xf numFmtId="0" fontId="6" fillId="0" borderId="0" xfId="0" applyFont="1" applyAlignment="1">
      <alignment/>
    </xf>
    <xf numFmtId="0" fontId="8" fillId="33" borderId="11" xfId="0" applyFont="1" applyFill="1" applyBorder="1" applyAlignment="1">
      <alignment vertical="center" wrapText="1"/>
    </xf>
    <xf numFmtId="0" fontId="31" fillId="33" borderId="26" xfId="0" applyFont="1" applyFill="1" applyBorder="1" applyAlignment="1">
      <alignment vertical="center" wrapText="1"/>
    </xf>
    <xf numFmtId="0" fontId="31" fillId="0" borderId="26" xfId="0" applyFont="1" applyBorder="1" applyAlignment="1">
      <alignment vertical="top" wrapText="1"/>
    </xf>
    <xf numFmtId="0" fontId="31" fillId="33" borderId="26" xfId="0" applyFont="1" applyFill="1" applyBorder="1" applyAlignment="1">
      <alignment wrapText="1"/>
    </xf>
    <xf numFmtId="0" fontId="8" fillId="0" borderId="11" xfId="0" applyFont="1" applyBorder="1" applyAlignment="1">
      <alignment vertical="top" wrapText="1"/>
    </xf>
    <xf numFmtId="0" fontId="81" fillId="0" borderId="11" xfId="0" applyFont="1" applyBorder="1" applyAlignment="1">
      <alignment wrapText="1"/>
    </xf>
    <xf numFmtId="0" fontId="81" fillId="0" borderId="11" xfId="0" applyFont="1" applyBorder="1" applyAlignment="1">
      <alignment/>
    </xf>
    <xf numFmtId="0" fontId="2" fillId="0" borderId="11" xfId="0" applyFont="1" applyBorder="1" applyAlignment="1">
      <alignment horizontal="center" vertical="center"/>
    </xf>
    <xf numFmtId="0" fontId="2"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0" borderId="0" xfId="0" applyFont="1" applyAlignment="1">
      <alignment horizontal="left"/>
    </xf>
    <xf numFmtId="0" fontId="9" fillId="0" borderId="19" xfId="0" applyFont="1" applyBorder="1" applyAlignment="1">
      <alignment vertical="center" wrapText="1"/>
    </xf>
    <xf numFmtId="0" fontId="9" fillId="0" borderId="31" xfId="0" applyFont="1" applyBorder="1" applyAlignment="1">
      <alignment vertical="center" wrapText="1"/>
    </xf>
    <xf numFmtId="0" fontId="9" fillId="0" borderId="32" xfId="0" applyFont="1" applyBorder="1" applyAlignment="1">
      <alignment vertical="center" wrapText="1"/>
    </xf>
    <xf numFmtId="0" fontId="21" fillId="33" borderId="11" xfId="0" applyFont="1" applyFill="1" applyBorder="1" applyAlignment="1">
      <alignment vertical="center" wrapText="1"/>
    </xf>
    <xf numFmtId="0" fontId="2" fillId="0" borderId="11" xfId="0" applyFont="1" applyBorder="1" applyAlignment="1">
      <alignment/>
    </xf>
    <xf numFmtId="0" fontId="31" fillId="0" borderId="11" xfId="0" applyFont="1" applyBorder="1" applyAlignment="1">
      <alignment vertical="top" wrapText="1"/>
    </xf>
    <xf numFmtId="0" fontId="31" fillId="33" borderId="11" xfId="0" applyFont="1" applyFill="1" applyBorder="1" applyAlignment="1">
      <alignment vertical="center" wrapText="1"/>
    </xf>
    <xf numFmtId="0" fontId="31" fillId="33" borderId="11" xfId="0" applyFont="1" applyFill="1" applyBorder="1" applyAlignment="1">
      <alignment horizontal="left" vertical="center"/>
    </xf>
    <xf numFmtId="0" fontId="0" fillId="37" borderId="0" xfId="0" applyFill="1" applyAlignment="1">
      <alignment/>
    </xf>
    <xf numFmtId="0" fontId="2" fillId="36" borderId="0" xfId="0" applyFont="1" applyFill="1" applyAlignment="1">
      <alignment horizontal="left" vertical="center"/>
    </xf>
    <xf numFmtId="0" fontId="21" fillId="33" borderId="33" xfId="0" applyFont="1" applyFill="1" applyBorder="1" applyAlignment="1">
      <alignment vertical="center" wrapText="1"/>
    </xf>
    <xf numFmtId="0" fontId="21" fillId="33" borderId="34" xfId="0" applyFont="1" applyFill="1" applyBorder="1" applyAlignment="1">
      <alignment vertical="center" wrapText="1"/>
    </xf>
    <xf numFmtId="0" fontId="21" fillId="33" borderId="35" xfId="0" applyFont="1" applyFill="1" applyBorder="1" applyAlignment="1">
      <alignment vertical="center" wrapText="1"/>
    </xf>
    <xf numFmtId="0" fontId="80" fillId="35" borderId="0" xfId="0" applyFont="1" applyFill="1" applyAlignment="1">
      <alignment/>
    </xf>
    <xf numFmtId="0" fontId="9" fillId="0" borderId="26" xfId="0" applyFont="1" applyBorder="1" applyAlignment="1">
      <alignment horizontal="center" vertical="center"/>
    </xf>
    <xf numFmtId="0" fontId="79" fillId="33" borderId="26" xfId="0" applyFont="1" applyFill="1" applyBorder="1" applyAlignment="1">
      <alignment vertical="center"/>
    </xf>
    <xf numFmtId="0" fontId="0" fillId="0" borderId="26" xfId="0" applyBorder="1" applyAlignment="1">
      <alignment vertical="center"/>
    </xf>
    <xf numFmtId="0" fontId="2" fillId="33" borderId="22" xfId="0" applyFont="1" applyFill="1" applyBorder="1" applyAlignment="1">
      <alignment horizontal="center"/>
    </xf>
    <xf numFmtId="1" fontId="6" fillId="33" borderId="28" xfId="0" applyNumberFormat="1" applyFont="1" applyFill="1" applyBorder="1" applyAlignment="1">
      <alignment horizontal="center" vertical="center"/>
    </xf>
    <xf numFmtId="0" fontId="2" fillId="33" borderId="11" xfId="0" applyFont="1" applyFill="1" applyBorder="1" applyAlignment="1">
      <alignment horizontal="center" vertical="center"/>
    </xf>
    <xf numFmtId="1" fontId="82" fillId="0" borderId="11" xfId="0" applyNumberFormat="1" applyFont="1" applyBorder="1" applyAlignment="1">
      <alignment horizontal="center" vertical="center"/>
    </xf>
    <xf numFmtId="0" fontId="82" fillId="0" borderId="11" xfId="0" applyFont="1" applyBorder="1" applyAlignment="1">
      <alignment horizontal="center" vertical="center"/>
    </xf>
    <xf numFmtId="0" fontId="2" fillId="33" borderId="11" xfId="0" applyFont="1" applyFill="1" applyBorder="1" applyAlignment="1">
      <alignment horizontal="center" vertical="center" wrapText="1"/>
    </xf>
    <xf numFmtId="0" fontId="6" fillId="33" borderId="23" xfId="0" applyFont="1" applyFill="1" applyBorder="1" applyAlignment="1">
      <alignment horizontal="center" vertical="center"/>
    </xf>
    <xf numFmtId="1" fontId="2" fillId="0" borderId="20"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11" xfId="0" applyNumberFormat="1" applyFont="1" applyBorder="1" applyAlignment="1">
      <alignment horizontal="center" vertical="center"/>
    </xf>
    <xf numFmtId="0" fontId="8" fillId="0" borderId="11" xfId="0" applyFont="1" applyFill="1" applyBorder="1" applyAlignment="1">
      <alignment wrapText="1"/>
    </xf>
    <xf numFmtId="0" fontId="8" fillId="0" borderId="11" xfId="0" applyFont="1" applyBorder="1" applyAlignment="1">
      <alignment/>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12"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 fillId="33" borderId="20" xfId="0" applyFont="1" applyFill="1" applyBorder="1" applyAlignment="1">
      <alignment horizontal="center" vertical="center"/>
    </xf>
    <xf numFmtId="0" fontId="2" fillId="33" borderId="17" xfId="0" applyFont="1" applyFill="1" applyBorder="1" applyAlignment="1">
      <alignment horizontal="center" vertical="center"/>
    </xf>
    <xf numFmtId="0" fontId="39" fillId="0" borderId="20" xfId="0" applyFont="1" applyBorder="1" applyAlignment="1">
      <alignment horizontal="center" vertical="center"/>
    </xf>
    <xf numFmtId="0" fontId="3" fillId="0" borderId="11" xfId="0" applyFont="1" applyBorder="1" applyAlignment="1">
      <alignment horizontal="center" vertical="center"/>
    </xf>
    <xf numFmtId="0" fontId="83" fillId="33" borderId="11" xfId="0" applyFont="1" applyFill="1" applyBorder="1" applyAlignment="1">
      <alignment wrapText="1"/>
    </xf>
    <xf numFmtId="0" fontId="83" fillId="33" borderId="11" xfId="0" applyFont="1" applyFill="1" applyBorder="1" applyAlignment="1">
      <alignment wrapText="1"/>
    </xf>
    <xf numFmtId="0" fontId="82" fillId="0" borderId="11" xfId="0" applyFont="1" applyBorder="1" applyAlignment="1">
      <alignment horizontal="center"/>
    </xf>
    <xf numFmtId="0" fontId="82" fillId="0" borderId="26" xfId="0" applyFont="1" applyBorder="1" applyAlignment="1">
      <alignment horizontal="center" vertical="center"/>
    </xf>
    <xf numFmtId="0" fontId="83" fillId="0" borderId="0" xfId="0" applyFont="1" applyAlignment="1">
      <alignment vertical="center" wrapText="1"/>
    </xf>
    <xf numFmtId="0" fontId="82" fillId="0" borderId="11" xfId="0" applyFont="1" applyBorder="1" applyAlignment="1">
      <alignment horizontal="center" vertical="center"/>
    </xf>
    <xf numFmtId="0" fontId="3" fillId="0" borderId="20" xfId="0" applyFont="1" applyBorder="1" applyAlignment="1">
      <alignment horizontal="center" vertical="center"/>
    </xf>
    <xf numFmtId="0" fontId="2" fillId="0" borderId="24" xfId="0" applyFont="1" applyBorder="1" applyAlignment="1">
      <alignment horizontal="center"/>
    </xf>
    <xf numFmtId="0" fontId="8" fillId="33" borderId="26" xfId="0" applyFont="1" applyFill="1" applyBorder="1" applyAlignment="1">
      <alignment wrapText="1"/>
    </xf>
    <xf numFmtId="0" fontId="8" fillId="33" borderId="26" xfId="0" applyFont="1" applyFill="1" applyBorder="1" applyAlignment="1">
      <alignment horizontal="left" vertical="center" wrapText="1"/>
    </xf>
    <xf numFmtId="49" fontId="8" fillId="33" borderId="26" xfId="0" applyNumberFormat="1" applyFont="1" applyFill="1" applyBorder="1" applyAlignment="1">
      <alignment wrapText="1"/>
    </xf>
    <xf numFmtId="0" fontId="83" fillId="0" borderId="11" xfId="0" applyFont="1" applyBorder="1" applyAlignment="1">
      <alignment vertical="center" wrapText="1"/>
    </xf>
    <xf numFmtId="0" fontId="8" fillId="33" borderId="0" xfId="0" applyFont="1" applyFill="1" applyBorder="1" applyAlignment="1">
      <alignment wrapText="1"/>
    </xf>
    <xf numFmtId="0" fontId="2" fillId="33" borderId="26" xfId="0" applyFont="1" applyFill="1" applyBorder="1" applyAlignment="1">
      <alignment horizontal="center"/>
    </xf>
    <xf numFmtId="0" fontId="9" fillId="0" borderId="11" xfId="0" applyFont="1" applyBorder="1" applyAlignment="1">
      <alignment horizontal="center" vertical="center"/>
    </xf>
    <xf numFmtId="0" fontId="82" fillId="0" borderId="26" xfId="0" applyFont="1" applyBorder="1" applyAlignment="1">
      <alignment horizontal="center"/>
    </xf>
    <xf numFmtId="0" fontId="9" fillId="0" borderId="20" xfId="0" applyFont="1" applyBorder="1" applyAlignment="1">
      <alignment horizontal="center"/>
    </xf>
    <xf numFmtId="0" fontId="0" fillId="0" borderId="11" xfId="0" applyBorder="1" applyAlignment="1">
      <alignment vertical="center"/>
    </xf>
    <xf numFmtId="0" fontId="39" fillId="0" borderId="11" xfId="0" applyFont="1" applyBorder="1" applyAlignment="1">
      <alignment horizontal="center" vertical="center"/>
    </xf>
    <xf numFmtId="0" fontId="9" fillId="0" borderId="20" xfId="0" applyFont="1" applyBorder="1" applyAlignment="1">
      <alignment horizontal="center" vertical="center" wrapText="1"/>
    </xf>
    <xf numFmtId="1" fontId="2" fillId="0" borderId="11" xfId="0" applyNumberFormat="1" applyFont="1" applyBorder="1" applyAlignment="1">
      <alignment horizontal="center" vertical="center"/>
    </xf>
    <xf numFmtId="0" fontId="2" fillId="0" borderId="20" xfId="0" applyFont="1" applyBorder="1" applyAlignment="1">
      <alignment horizontal="center"/>
    </xf>
    <xf numFmtId="0" fontId="9" fillId="33" borderId="20" xfId="0" applyFont="1" applyFill="1" applyBorder="1" applyAlignment="1">
      <alignment horizontal="center"/>
    </xf>
    <xf numFmtId="0" fontId="82" fillId="0" borderId="26" xfId="0" applyFont="1" applyBorder="1" applyAlignment="1">
      <alignment horizontal="center" vertical="center"/>
    </xf>
    <xf numFmtId="0" fontId="9" fillId="33" borderId="19" xfId="0" applyFont="1" applyFill="1" applyBorder="1" applyAlignment="1">
      <alignment horizontal="center"/>
    </xf>
    <xf numFmtId="0" fontId="79" fillId="33" borderId="11" xfId="0" applyFont="1" applyFill="1" applyBorder="1" applyAlignment="1">
      <alignment vertical="center"/>
    </xf>
    <xf numFmtId="0" fontId="9" fillId="0" borderId="20" xfId="0" applyFont="1" applyBorder="1" applyAlignment="1">
      <alignment vertical="center" wrapText="1"/>
    </xf>
    <xf numFmtId="0" fontId="9" fillId="0" borderId="19" xfId="0" applyFont="1" applyBorder="1" applyAlignment="1">
      <alignment horizontal="center" vertical="center"/>
    </xf>
    <xf numFmtId="0" fontId="2" fillId="33" borderId="20" xfId="0" applyFont="1" applyFill="1" applyBorder="1" applyAlignment="1">
      <alignment horizontal="center" vertical="center"/>
    </xf>
    <xf numFmtId="0" fontId="2" fillId="0" borderId="33" xfId="0" applyFont="1" applyBorder="1" applyAlignment="1">
      <alignment horizontal="center" vertical="center"/>
    </xf>
    <xf numFmtId="0" fontId="9" fillId="0" borderId="31" xfId="0" applyFont="1" applyBorder="1" applyAlignment="1">
      <alignment horizontal="center" vertical="center"/>
    </xf>
    <xf numFmtId="0" fontId="2" fillId="0" borderId="34" xfId="0" applyFont="1" applyBorder="1" applyAlignment="1">
      <alignment horizontal="center" vertical="center"/>
    </xf>
    <xf numFmtId="0" fontId="9" fillId="0" borderId="32" xfId="0" applyFont="1" applyBorder="1" applyAlignment="1">
      <alignment horizontal="center" vertical="center"/>
    </xf>
    <xf numFmtId="0" fontId="18" fillId="0" borderId="20" xfId="0" applyFont="1" applyBorder="1" applyAlignment="1">
      <alignment horizontal="center" vertical="center"/>
    </xf>
    <xf numFmtId="0" fontId="2" fillId="0" borderId="35" xfId="0" applyFont="1" applyBorder="1" applyAlignment="1">
      <alignment horizontal="center"/>
    </xf>
    <xf numFmtId="0" fontId="2" fillId="0" borderId="27" xfId="0" applyFont="1" applyBorder="1" applyAlignment="1">
      <alignment horizontal="center"/>
    </xf>
    <xf numFmtId="0" fontId="2" fillId="33" borderId="27" xfId="0" applyFont="1" applyFill="1" applyBorder="1" applyAlignment="1">
      <alignment horizontal="center" vertical="center"/>
    </xf>
    <xf numFmtId="0" fontId="79" fillId="33" borderId="12" xfId="0" applyFont="1" applyFill="1" applyBorder="1" applyAlignment="1">
      <alignment/>
    </xf>
    <xf numFmtId="0" fontId="39" fillId="0" borderId="12" xfId="0" applyFont="1" applyBorder="1" applyAlignment="1">
      <alignment horizontal="center" vertical="center"/>
    </xf>
    <xf numFmtId="0" fontId="9" fillId="0" borderId="17" xfId="0" applyFont="1" applyBorder="1" applyAlignment="1">
      <alignment horizontal="center" vertical="center"/>
    </xf>
    <xf numFmtId="0" fontId="2" fillId="0" borderId="17" xfId="0" applyFont="1" applyBorder="1" applyAlignment="1">
      <alignment horizontal="center" vertical="center"/>
    </xf>
    <xf numFmtId="0" fontId="2" fillId="35" borderId="11" xfId="0" applyFont="1" applyFill="1" applyBorder="1" applyAlignment="1">
      <alignment horizontal="center" wrapText="1"/>
    </xf>
    <xf numFmtId="0" fontId="39" fillId="35" borderId="11" xfId="0" applyFont="1" applyFill="1" applyBorder="1" applyAlignment="1">
      <alignment horizontal="center" vertical="center"/>
    </xf>
    <xf numFmtId="0" fontId="82" fillId="33" borderId="11" xfId="0" applyFont="1" applyFill="1" applyBorder="1" applyAlignment="1">
      <alignment horizontal="center"/>
    </xf>
    <xf numFmtId="0" fontId="82" fillId="0" borderId="12" xfId="0" applyFont="1" applyBorder="1" applyAlignment="1">
      <alignment horizontal="center"/>
    </xf>
    <xf numFmtId="0" fontId="82" fillId="0" borderId="27" xfId="0" applyFont="1" applyBorder="1" applyAlignment="1">
      <alignment horizontal="center" vertical="center"/>
    </xf>
    <xf numFmtId="0" fontId="2" fillId="33" borderId="11" xfId="0" applyFont="1" applyFill="1" applyBorder="1" applyAlignment="1">
      <alignment horizontal="center" vertical="center"/>
    </xf>
    <xf numFmtId="0" fontId="2" fillId="0" borderId="26" xfId="0" applyFont="1" applyBorder="1" applyAlignment="1">
      <alignment horizontal="center" vertical="center"/>
    </xf>
    <xf numFmtId="0" fontId="2" fillId="33" borderId="26" xfId="0" applyFont="1" applyFill="1" applyBorder="1" applyAlignment="1">
      <alignment horizontal="center" vertical="center"/>
    </xf>
    <xf numFmtId="0" fontId="2" fillId="33" borderId="11" xfId="0" applyFont="1" applyFill="1" applyBorder="1" applyAlignment="1">
      <alignment horizontal="center" vertical="center"/>
    </xf>
    <xf numFmtId="0" fontId="21" fillId="0" borderId="26" xfId="0" applyFont="1" applyBorder="1" applyAlignment="1">
      <alignment vertical="center" wrapText="1"/>
    </xf>
    <xf numFmtId="0" fontId="82" fillId="0" borderId="12" xfId="0" applyFont="1" applyBorder="1" applyAlignment="1">
      <alignment horizontal="center" vertical="center"/>
    </xf>
    <xf numFmtId="0" fontId="2" fillId="34" borderId="26" xfId="0" applyFont="1" applyFill="1" applyBorder="1" applyAlignment="1">
      <alignment horizontal="center"/>
    </xf>
    <xf numFmtId="0" fontId="2" fillId="34" borderId="26" xfId="0" applyFont="1" applyFill="1" applyBorder="1" applyAlignment="1">
      <alignment horizontal="center" vertical="center"/>
    </xf>
    <xf numFmtId="0" fontId="2" fillId="37" borderId="11" xfId="0" applyFont="1" applyFill="1" applyBorder="1" applyAlignment="1">
      <alignment horizontal="center"/>
    </xf>
    <xf numFmtId="0" fontId="9" fillId="37" borderId="20" xfId="0" applyFont="1" applyFill="1" applyBorder="1" applyAlignment="1">
      <alignment horizontal="center"/>
    </xf>
    <xf numFmtId="0" fontId="0" fillId="36" borderId="0" xfId="0" applyFont="1" applyFill="1" applyAlignment="1">
      <alignment/>
    </xf>
    <xf numFmtId="0" fontId="6" fillId="0" borderId="0" xfId="0" applyFont="1" applyFill="1" applyAlignment="1">
      <alignment horizontal="center" vertical="top" wrapText="1"/>
    </xf>
    <xf numFmtId="0" fontId="6" fillId="0" borderId="0" xfId="0" applyFont="1" applyFill="1" applyAlignment="1">
      <alignment horizontal="center" wrapText="1"/>
    </xf>
    <xf numFmtId="0" fontId="8" fillId="0" borderId="11" xfId="0" applyFont="1" applyFill="1" applyBorder="1" applyAlignment="1">
      <alignment horizontal="center" wrapText="1"/>
    </xf>
    <xf numFmtId="0" fontId="7" fillId="0" borderId="10" xfId="0" applyFont="1" applyBorder="1" applyAlignment="1">
      <alignment/>
    </xf>
    <xf numFmtId="0" fontId="0" fillId="0" borderId="10" xfId="0" applyFont="1" applyBorder="1" applyAlignment="1">
      <alignment/>
    </xf>
    <xf numFmtId="0" fontId="2" fillId="33" borderId="11" xfId="0" applyFont="1" applyFill="1" applyBorder="1" applyAlignment="1">
      <alignment horizontal="center" vertical="center"/>
    </xf>
    <xf numFmtId="0" fontId="6"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33" borderId="26" xfId="0" applyFont="1" applyFill="1" applyBorder="1" applyAlignment="1">
      <alignment horizontal="center" vertical="center"/>
    </xf>
    <xf numFmtId="0" fontId="41" fillId="0" borderId="11" xfId="0" applyFont="1" applyBorder="1" applyAlignment="1">
      <alignment horizontal="center" vertical="center"/>
    </xf>
    <xf numFmtId="0" fontId="41" fillId="38" borderId="11" xfId="0" applyFont="1" applyFill="1" applyBorder="1" applyAlignment="1">
      <alignment horizontal="center" vertical="center"/>
    </xf>
    <xf numFmtId="0" fontId="6" fillId="0" borderId="0" xfId="0" applyFont="1" applyBorder="1" applyAlignment="1">
      <alignment horizontal="left"/>
    </xf>
    <xf numFmtId="0" fontId="2" fillId="0" borderId="0" xfId="0" applyFont="1" applyBorder="1" applyAlignment="1">
      <alignment horizontal="center"/>
    </xf>
    <xf numFmtId="0" fontId="41" fillId="0" borderId="0" xfId="0" applyFont="1" applyBorder="1" applyAlignment="1">
      <alignment horizontal="center" vertical="center"/>
    </xf>
    <xf numFmtId="0" fontId="41" fillId="38" borderId="0" xfId="0" applyFont="1" applyFill="1" applyBorder="1" applyAlignment="1">
      <alignment horizontal="center" vertical="center"/>
    </xf>
    <xf numFmtId="0" fontId="0" fillId="0" borderId="0" xfId="0" applyBorder="1" applyAlignment="1">
      <alignment horizontal="center" vertical="center"/>
    </xf>
    <xf numFmtId="0" fontId="42" fillId="0" borderId="11" xfId="0" applyFont="1" applyBorder="1" applyAlignment="1">
      <alignment horizontal="left"/>
    </xf>
    <xf numFmtId="0" fontId="8"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0" fillId="33" borderId="26" xfId="0" applyFont="1" applyFill="1" applyBorder="1" applyAlignment="1">
      <alignment vertical="center"/>
    </xf>
    <xf numFmtId="0" fontId="0" fillId="33" borderId="27" xfId="0" applyFont="1" applyFill="1" applyBorder="1" applyAlignment="1">
      <alignment/>
    </xf>
    <xf numFmtId="0" fontId="0" fillId="0" borderId="26" xfId="0" applyFont="1" applyBorder="1" applyAlignment="1">
      <alignment vertical="center"/>
    </xf>
    <xf numFmtId="0" fontId="31" fillId="33" borderId="26" xfId="0" applyFont="1" applyFill="1" applyBorder="1" applyAlignment="1">
      <alignment horizontal="left" vertical="center"/>
    </xf>
    <xf numFmtId="0" fontId="8" fillId="0" borderId="0" xfId="0" applyFont="1" applyAlignment="1">
      <alignment vertical="center" wrapText="1"/>
    </xf>
    <xf numFmtId="0" fontId="8" fillId="33" borderId="11" xfId="0" applyFont="1" applyFill="1" applyBorder="1" applyAlignment="1">
      <alignment vertical="center" wrapText="1"/>
    </xf>
    <xf numFmtId="1" fontId="2" fillId="0" borderId="20" xfId="0" applyNumberFormat="1" applyFont="1" applyBorder="1" applyAlignment="1">
      <alignment horizontal="center" vertical="center" wrapText="1"/>
    </xf>
    <xf numFmtId="0" fontId="17" fillId="0" borderId="0" xfId="0" applyFont="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Fill="1" applyBorder="1" applyAlignment="1">
      <alignment horizontal="center" vertical="center" wrapText="1"/>
    </xf>
    <xf numFmtId="0" fontId="6" fillId="0" borderId="22" xfId="0" applyFont="1" applyBorder="1" applyAlignment="1">
      <alignment horizontal="center" vertical="center"/>
    </xf>
    <xf numFmtId="0" fontId="2" fillId="33" borderId="11" xfId="0" applyFont="1" applyFill="1" applyBorder="1" applyAlignment="1">
      <alignment horizontal="center" vertical="center"/>
    </xf>
    <xf numFmtId="0" fontId="2" fillId="33" borderId="22" xfId="0" applyFont="1" applyFill="1" applyBorder="1" applyAlignment="1">
      <alignment horizontal="center" vertical="center"/>
    </xf>
    <xf numFmtId="0" fontId="6" fillId="0" borderId="23" xfId="0" applyFont="1" applyBorder="1" applyAlignment="1">
      <alignment horizontal="center" vertical="center"/>
    </xf>
    <xf numFmtId="0" fontId="6" fillId="33" borderId="23" xfId="0" applyFont="1" applyFill="1" applyBorder="1" applyAlignment="1">
      <alignment horizontal="center" vertical="center"/>
    </xf>
    <xf numFmtId="0" fontId="6" fillId="33" borderId="22" xfId="0" applyFont="1" applyFill="1" applyBorder="1" applyAlignment="1">
      <alignment horizontal="center" vertical="center"/>
    </xf>
    <xf numFmtId="0" fontId="3" fillId="0" borderId="11"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28" xfId="0" applyFont="1" applyBorder="1" applyAlignment="1">
      <alignment horizontal="center" vertical="center"/>
    </xf>
    <xf numFmtId="0" fontId="3" fillId="0" borderId="12" xfId="0" applyFont="1" applyFill="1" applyBorder="1" applyAlignment="1">
      <alignment horizontal="center" vertical="center" wrapText="1"/>
    </xf>
    <xf numFmtId="0" fontId="2" fillId="0" borderId="0" xfId="0" applyFont="1" applyBorder="1" applyAlignment="1">
      <alignment horizontal="center" vertical="center"/>
    </xf>
    <xf numFmtId="0" fontId="7" fillId="0" borderId="2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xf>
    <xf numFmtId="0" fontId="0" fillId="0" borderId="23" xfId="0" applyFont="1" applyFill="1" applyBorder="1" applyAlignment="1">
      <alignment horizontal="center" vertical="center" wrapText="1"/>
    </xf>
    <xf numFmtId="0" fontId="6" fillId="0" borderId="16"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6" fillId="0" borderId="15" xfId="0" applyFont="1" applyBorder="1" applyAlignment="1">
      <alignment horizontal="center" vertical="center"/>
    </xf>
    <xf numFmtId="0" fontId="6" fillId="0" borderId="28" xfId="0" applyFont="1" applyBorder="1" applyAlignment="1">
      <alignment horizontal="center" vertical="center"/>
    </xf>
    <xf numFmtId="0" fontId="2" fillId="33" borderId="16" xfId="0" applyFont="1" applyFill="1" applyBorder="1" applyAlignment="1">
      <alignment horizontal="center" vertical="center"/>
    </xf>
    <xf numFmtId="0" fontId="3" fillId="0" borderId="11" xfId="0" applyFont="1" applyFill="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center" vertical="top"/>
    </xf>
    <xf numFmtId="0" fontId="22" fillId="0" borderId="0" xfId="0" applyFont="1" applyAlignment="1">
      <alignment horizontal="left" wrapText="1"/>
    </xf>
    <xf numFmtId="0" fontId="6" fillId="0" borderId="0" xfId="0" applyFont="1" applyAlignment="1">
      <alignment horizontal="center"/>
    </xf>
    <xf numFmtId="0" fontId="2" fillId="0" borderId="23" xfId="0" applyFont="1" applyFill="1" applyBorder="1" applyAlignment="1">
      <alignment horizontal="center" vertical="center" wrapText="1"/>
    </xf>
    <xf numFmtId="0" fontId="6" fillId="0" borderId="0" xfId="0" applyFont="1" applyAlignment="1">
      <alignment horizontal="center" vertical="top" wrapText="1"/>
    </xf>
    <xf numFmtId="0" fontId="0" fillId="0" borderId="15" xfId="0" applyFont="1" applyFill="1" applyBorder="1" applyAlignment="1">
      <alignment horizontal="center" vertical="center" wrapText="1"/>
    </xf>
    <xf numFmtId="0" fontId="2" fillId="0" borderId="0" xfId="0" applyFont="1" applyAlignment="1">
      <alignment/>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5" fillId="33" borderId="0" xfId="0" applyFont="1" applyFill="1" applyAlignment="1">
      <alignment horizontal="center"/>
    </xf>
    <xf numFmtId="0" fontId="7" fillId="33" borderId="0" xfId="0" applyFont="1" applyFill="1" applyAlignment="1">
      <alignment horizontal="center"/>
    </xf>
    <xf numFmtId="0" fontId="2" fillId="0" borderId="0" xfId="0" applyFont="1" applyAlignment="1">
      <alignment horizontal="left"/>
    </xf>
    <xf numFmtId="0" fontId="0" fillId="0" borderId="0" xfId="0" applyAlignment="1">
      <alignment/>
    </xf>
    <xf numFmtId="0" fontId="2" fillId="0" borderId="11" xfId="0" applyFont="1" applyBorder="1" applyAlignment="1">
      <alignment horizontal="center" vertical="center"/>
    </xf>
    <xf numFmtId="0" fontId="3" fillId="33" borderId="11" xfId="0" applyFont="1" applyFill="1" applyBorder="1" applyAlignment="1">
      <alignment horizontal="center" vertical="center" wrapText="1"/>
    </xf>
    <xf numFmtId="0" fontId="6" fillId="0" borderId="12" xfId="0" applyFont="1" applyBorder="1" applyAlignment="1">
      <alignment horizontal="center" vertical="center"/>
    </xf>
    <xf numFmtId="0" fontId="6" fillId="33"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33" borderId="11" xfId="0" applyFont="1" applyFill="1" applyBorder="1" applyAlignment="1">
      <alignment horizontal="center" vertical="center"/>
    </xf>
    <xf numFmtId="0" fontId="0" fillId="0" borderId="0" xfId="0" applyFont="1" applyAlignment="1">
      <alignment horizontal="center"/>
    </xf>
    <xf numFmtId="0" fontId="3"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2" xfId="0" applyFont="1" applyFill="1" applyBorder="1" applyAlignment="1">
      <alignment horizontal="center" vertical="center"/>
    </xf>
    <xf numFmtId="0" fontId="21" fillId="0" borderId="0" xfId="0" applyFont="1" applyAlignment="1">
      <alignmen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0" fillId="0" borderId="0" xfId="0" applyAlignment="1">
      <alignment horizontal="left"/>
    </xf>
    <xf numFmtId="0" fontId="21" fillId="0" borderId="0" xfId="0" applyFont="1" applyAlignment="1">
      <alignment horizontal="left" wrapText="1"/>
    </xf>
    <xf numFmtId="0" fontId="6" fillId="0" borderId="11" xfId="0" applyFont="1" applyBorder="1" applyAlignment="1">
      <alignment horizontal="center" vertical="center"/>
    </xf>
    <xf numFmtId="0" fontId="30" fillId="0" borderId="0" xfId="0" applyFont="1" applyAlignment="1">
      <alignment horizontal="left" wrapText="1"/>
    </xf>
    <xf numFmtId="0" fontId="2" fillId="0" borderId="21" xfId="0" applyFont="1" applyBorder="1" applyAlignment="1">
      <alignment horizontal="center" vertical="center"/>
    </xf>
    <xf numFmtId="0" fontId="2" fillId="33" borderId="21" xfId="0" applyFont="1" applyFill="1" applyBorder="1" applyAlignment="1">
      <alignment horizontal="center" vertical="center"/>
    </xf>
    <xf numFmtId="0" fontId="7" fillId="0" borderId="3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37" xfId="0" applyFont="1" applyBorder="1" applyAlignment="1">
      <alignment horizontal="center" vertical="center"/>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9" fillId="0" borderId="11"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 fillId="0" borderId="3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9" fillId="0" borderId="12" xfId="0" applyFont="1" applyBorder="1" applyAlignment="1">
      <alignment horizontal="center"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1" xfId="0" applyFont="1" applyBorder="1" applyAlignment="1">
      <alignment horizontal="center" vertical="center"/>
    </xf>
    <xf numFmtId="0" fontId="32" fillId="0" borderId="23"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 fillId="0" borderId="26" xfId="0" applyFont="1" applyFill="1" applyBorder="1" applyAlignment="1">
      <alignment horizontal="center" vertical="center" wrapText="1"/>
    </xf>
    <xf numFmtId="0" fontId="0" fillId="0" borderId="0" xfId="0" applyFont="1" applyAlignment="1">
      <alignment horizontal="left" wrapText="1"/>
    </xf>
    <xf numFmtId="0" fontId="12" fillId="0" borderId="0" xfId="0" applyFont="1" applyAlignment="1">
      <alignment/>
    </xf>
    <xf numFmtId="0" fontId="7" fillId="0" borderId="0" xfId="0" applyFont="1" applyBorder="1" applyAlignment="1">
      <alignment horizontal="right"/>
    </xf>
    <xf numFmtId="0" fontId="0" fillId="0" borderId="0" xfId="0" applyFont="1" applyBorder="1" applyAlignment="1">
      <alignment horizontal="right"/>
    </xf>
    <xf numFmtId="0" fontId="11" fillId="33" borderId="0" xfId="0" applyFont="1" applyFill="1" applyAlignment="1">
      <alignment horizontal="center"/>
    </xf>
    <xf numFmtId="0" fontId="7" fillId="0" borderId="0" xfId="0" applyFont="1" applyAlignment="1">
      <alignment horizontal="center"/>
    </xf>
    <xf numFmtId="0" fontId="6" fillId="0" borderId="27" xfId="0" applyFont="1" applyBorder="1" applyAlignment="1">
      <alignment horizontal="center" vertical="center"/>
    </xf>
    <xf numFmtId="0" fontId="6" fillId="0" borderId="44" xfId="0" applyFont="1" applyBorder="1" applyAlignment="1">
      <alignment horizontal="center" vertical="center"/>
    </xf>
    <xf numFmtId="0" fontId="12" fillId="0" borderId="0" xfId="0" applyFont="1" applyBorder="1" applyAlignment="1">
      <alignment horizontal="center"/>
    </xf>
    <xf numFmtId="0" fontId="21" fillId="0" borderId="26" xfId="0" applyFont="1" applyBorder="1" applyAlignment="1">
      <alignment horizontal="center" vertical="center" wrapText="1"/>
    </xf>
    <xf numFmtId="0" fontId="2" fillId="33" borderId="26" xfId="0" applyFont="1" applyFill="1" applyBorder="1" applyAlignment="1">
      <alignment horizontal="center" vertical="center"/>
    </xf>
    <xf numFmtId="0" fontId="2" fillId="33" borderId="43" xfId="0" applyFont="1" applyFill="1" applyBorder="1" applyAlignment="1">
      <alignment horizontal="center" vertical="center"/>
    </xf>
    <xf numFmtId="0" fontId="6" fillId="0" borderId="26" xfId="0" applyFont="1" applyBorder="1" applyAlignment="1">
      <alignment horizontal="center" vertical="center"/>
    </xf>
    <xf numFmtId="0" fontId="6" fillId="0" borderId="4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6" fillId="0" borderId="16" xfId="0" applyFont="1" applyBorder="1" applyAlignment="1">
      <alignment horizontal="center"/>
    </xf>
    <xf numFmtId="0" fontId="6" fillId="0" borderId="22" xfId="0" applyFont="1" applyBorder="1" applyAlignment="1">
      <alignment horizontal="center"/>
    </xf>
    <xf numFmtId="0" fontId="3" fillId="0" borderId="11"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0" fillId="0" borderId="11" xfId="0" applyFont="1" applyBorder="1" applyAlignment="1">
      <alignment horizontal="center" vertical="center"/>
    </xf>
    <xf numFmtId="0" fontId="2" fillId="33" borderId="11" xfId="0" applyFont="1" applyFill="1" applyBorder="1" applyAlignment="1">
      <alignment horizontal="center" vertical="center"/>
    </xf>
    <xf numFmtId="0" fontId="37" fillId="0" borderId="23" xfId="0" applyFont="1" applyBorder="1" applyAlignment="1">
      <alignment horizontal="center" vertical="center"/>
    </xf>
    <xf numFmtId="0" fontId="37" fillId="0" borderId="22"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49" fontId="2" fillId="0" borderId="22"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2" fillId="0" borderId="22" xfId="0" applyFont="1" applyBorder="1" applyAlignment="1">
      <alignment horizontal="center" vertical="center"/>
    </xf>
    <xf numFmtId="0" fontId="0" fillId="0" borderId="10" xfId="0" applyFont="1" applyBorder="1" applyAlignment="1">
      <alignment horizontal="center"/>
    </xf>
    <xf numFmtId="0" fontId="7" fillId="0" borderId="10" xfId="0" applyFont="1" applyBorder="1" applyAlignment="1">
      <alignment horizontal="center"/>
    </xf>
    <xf numFmtId="0" fontId="9" fillId="0" borderId="11" xfId="0" applyFont="1" applyBorder="1" applyAlignment="1">
      <alignment horizontal="center"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33" borderId="12" xfId="0" applyFont="1" applyFill="1" applyBorder="1" applyAlignment="1">
      <alignment horizontal="center" vertical="center"/>
    </xf>
    <xf numFmtId="1" fontId="6" fillId="0" borderId="22" xfId="0" applyNumberFormat="1" applyFont="1" applyBorder="1" applyAlignment="1">
      <alignment horizontal="center" vertical="center"/>
    </xf>
    <xf numFmtId="1" fontId="2" fillId="0" borderId="11" xfId="0" applyNumberFormat="1" applyFont="1" applyBorder="1" applyAlignment="1">
      <alignment horizontal="center" vertical="center"/>
    </xf>
    <xf numFmtId="1" fontId="2" fillId="0" borderId="22" xfId="0" applyNumberFormat="1"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1" fontId="37" fillId="0" borderId="23" xfId="0" applyNumberFormat="1" applyFont="1" applyBorder="1" applyAlignment="1">
      <alignment horizontal="center" vertical="center"/>
    </xf>
    <xf numFmtId="0" fontId="11" fillId="0" borderId="15" xfId="0" applyFont="1" applyBorder="1" applyAlignment="1">
      <alignment horizontal="center" vertical="center"/>
    </xf>
    <xf numFmtId="0" fontId="11" fillId="0" borderId="28" xfId="0" applyFont="1" applyBorder="1" applyAlignment="1">
      <alignment horizontal="center" vertical="center"/>
    </xf>
    <xf numFmtId="49" fontId="37" fillId="0" borderId="16" xfId="0" applyNumberFormat="1" applyFont="1" applyBorder="1" applyAlignment="1">
      <alignment horizontal="center" vertical="center"/>
    </xf>
    <xf numFmtId="0" fontId="37" fillId="33" borderId="23" xfId="0" applyFont="1" applyFill="1" applyBorder="1" applyAlignment="1">
      <alignment horizontal="center" vertical="center"/>
    </xf>
    <xf numFmtId="0" fontId="37" fillId="33" borderId="22" xfId="0" applyFont="1" applyFill="1" applyBorder="1" applyAlignment="1">
      <alignment horizontal="center" vertical="center"/>
    </xf>
    <xf numFmtId="49" fontId="37" fillId="0" borderId="22"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41" fillId="0" borderId="19" xfId="0" applyFont="1" applyBorder="1" applyAlignment="1">
      <alignment horizontal="center" vertical="center"/>
    </xf>
    <xf numFmtId="0" fontId="0" fillId="0" borderId="32" xfId="0"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xf>
    <xf numFmtId="0" fontId="6" fillId="0" borderId="0" xfId="0" applyFont="1" applyAlignment="1">
      <alignment horizontal="center" vertical="top"/>
    </xf>
    <xf numFmtId="0" fontId="6" fillId="0" borderId="0" xfId="0" applyFont="1" applyAlignment="1">
      <alignment horizontal="center"/>
    </xf>
    <xf numFmtId="0" fontId="0" fillId="0" borderId="12" xfId="0" applyFont="1" applyBorder="1" applyAlignment="1">
      <alignment horizontal="left" wrapText="1"/>
    </xf>
    <xf numFmtId="0" fontId="0" fillId="0" borderId="12" xfId="0" applyFont="1" applyBorder="1" applyAlignment="1">
      <alignment horizontal="left" vertical="top" wrapText="1"/>
    </xf>
    <xf numFmtId="0" fontId="0" fillId="0" borderId="28" xfId="0" applyFont="1" applyBorder="1" applyAlignment="1">
      <alignment horizontal="left" vertical="top" wrapText="1"/>
    </xf>
    <xf numFmtId="0" fontId="7" fillId="0" borderId="0" xfId="0" applyFont="1" applyAlignment="1">
      <alignment/>
    </xf>
    <xf numFmtId="0" fontId="5" fillId="0" borderId="0" xfId="0" applyFont="1" applyAlignment="1">
      <alignment horizontal="center"/>
    </xf>
    <xf numFmtId="0" fontId="0" fillId="0" borderId="12" xfId="0" applyFont="1" applyBorder="1" applyAlignment="1">
      <alignment horizontal="justify" vertical="justify" wrapText="1"/>
    </xf>
    <xf numFmtId="0" fontId="0" fillId="0" borderId="28" xfId="0" applyFont="1" applyBorder="1" applyAlignment="1">
      <alignment horizontal="justify" vertical="justify" wrapText="1"/>
    </xf>
    <xf numFmtId="0" fontId="6" fillId="0" borderId="0" xfId="0" applyFont="1" applyAlignment="1">
      <alignment horizontal="left"/>
    </xf>
    <xf numFmtId="10" fontId="2" fillId="33" borderId="11" xfId="0" applyNumberFormat="1" applyFont="1" applyFill="1" applyBorder="1" applyAlignment="1">
      <alignment horizontal="center"/>
    </xf>
    <xf numFmtId="10" fontId="2" fillId="33" borderId="12" xfId="0" applyNumberFormat="1" applyFont="1" applyFill="1" applyBorder="1" applyAlignment="1">
      <alignment horizontal="center"/>
    </xf>
    <xf numFmtId="10" fontId="2" fillId="33" borderId="19" xfId="0" applyNumberFormat="1" applyFont="1" applyFill="1" applyBorder="1" applyAlignment="1">
      <alignment horizontal="center"/>
    </xf>
    <xf numFmtId="10" fontId="2" fillId="33" borderId="51" xfId="0" applyNumberFormat="1" applyFont="1" applyFill="1" applyBorder="1" applyAlignment="1">
      <alignment horizontal="center"/>
    </xf>
    <xf numFmtId="10" fontId="2" fillId="33" borderId="22" xfId="0" applyNumberFormat="1" applyFont="1" applyFill="1" applyBorder="1" applyAlignment="1">
      <alignment horizontal="center"/>
    </xf>
    <xf numFmtId="10" fontId="2" fillId="33" borderId="28" xfId="0" applyNumberFormat="1" applyFont="1" applyFill="1" applyBorder="1" applyAlignment="1">
      <alignment horizontal="center"/>
    </xf>
    <xf numFmtId="0" fontId="22" fillId="0" borderId="0" xfId="0" applyFont="1" applyAlignment="1">
      <alignment horizontal="center"/>
    </xf>
    <xf numFmtId="0" fontId="22" fillId="0" borderId="0" xfId="0" applyFont="1" applyAlignment="1">
      <alignment horizontal="center" wrapText="1"/>
    </xf>
    <xf numFmtId="0" fontId="6" fillId="0" borderId="0" xfId="0" applyFont="1" applyBorder="1" applyAlignment="1">
      <alignment horizont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right"/>
    </xf>
    <xf numFmtId="0" fontId="6" fillId="0" borderId="22" xfId="0" applyFont="1" applyBorder="1" applyAlignment="1">
      <alignment horizontal="right"/>
    </xf>
    <xf numFmtId="0" fontId="6" fillId="0" borderId="0" xfId="0" applyFont="1" applyFill="1" applyAlignment="1">
      <alignment horizontal="center" wrapText="1"/>
    </xf>
    <xf numFmtId="0" fontId="6" fillId="0" borderId="0" xfId="0" applyFont="1" applyFill="1" applyAlignment="1">
      <alignment horizontal="center" vertical="top" wrapText="1"/>
    </xf>
    <xf numFmtId="0" fontId="2" fillId="0" borderId="11" xfId="0" applyFont="1" applyBorder="1" applyAlignment="1">
      <alignment wrapText="1"/>
    </xf>
    <xf numFmtId="2" fontId="6" fillId="0" borderId="23"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10" fontId="30" fillId="0" borderId="11" xfId="0" applyNumberFormat="1" applyFont="1" applyBorder="1" applyAlignment="1">
      <alignment horizontal="center" vertical="center"/>
    </xf>
    <xf numFmtId="1" fontId="30" fillId="0" borderId="11" xfId="0" applyNumberFormat="1" applyFont="1" applyBorder="1" applyAlignment="1">
      <alignment horizontal="center" vertical="center"/>
    </xf>
    <xf numFmtId="1" fontId="30" fillId="0" borderId="12" xfId="0" applyNumberFormat="1" applyFont="1" applyBorder="1" applyAlignment="1">
      <alignment horizontal="center" vertical="center"/>
    </xf>
    <xf numFmtId="2" fontId="6" fillId="0" borderId="15" xfId="0" applyNumberFormat="1" applyFont="1" applyBorder="1" applyAlignment="1">
      <alignment horizontal="center" vertical="center" wrapText="1"/>
    </xf>
    <xf numFmtId="0" fontId="2" fillId="0" borderId="16" xfId="0" applyFont="1" applyBorder="1" applyAlignment="1">
      <alignment horizontal="center" wrapText="1"/>
    </xf>
    <xf numFmtId="0" fontId="2" fillId="0" borderId="22" xfId="0" applyFont="1" applyBorder="1" applyAlignment="1">
      <alignment horizontal="center" wrapText="1"/>
    </xf>
    <xf numFmtId="0" fontId="30" fillId="0" borderId="13" xfId="0" applyFont="1" applyBorder="1" applyAlignment="1">
      <alignment horizontal="center" vertical="center"/>
    </xf>
    <xf numFmtId="0" fontId="2" fillId="0" borderId="0" xfId="0" applyFont="1" applyBorder="1" applyAlignment="1">
      <alignment horizontal="left"/>
    </xf>
    <xf numFmtId="0" fontId="30" fillId="0" borderId="47" xfId="0" applyFont="1" applyBorder="1" applyAlignment="1">
      <alignment horizontal="center" wrapText="1"/>
    </xf>
    <xf numFmtId="0" fontId="30" fillId="0" borderId="32" xfId="0" applyFont="1" applyBorder="1" applyAlignment="1">
      <alignment horizontal="center" wrapText="1"/>
    </xf>
    <xf numFmtId="49" fontId="30" fillId="0" borderId="22" xfId="0" applyNumberFormat="1" applyFont="1" applyBorder="1" applyAlignment="1">
      <alignment horizontal="center" vertical="center"/>
    </xf>
    <xf numFmtId="49" fontId="30" fillId="0" borderId="28" xfId="0" applyNumberFormat="1" applyFont="1" applyBorder="1" applyAlignment="1">
      <alignment horizontal="center" vertical="center"/>
    </xf>
    <xf numFmtId="2" fontId="37" fillId="0" borderId="23" xfId="0" applyNumberFormat="1" applyFont="1" applyBorder="1" applyAlignment="1">
      <alignment horizontal="center" vertical="center" wrapText="1"/>
    </xf>
    <xf numFmtId="2" fontId="37" fillId="0" borderId="15" xfId="0" applyNumberFormat="1" applyFont="1" applyBorder="1" applyAlignment="1">
      <alignment horizontal="center" vertical="center" wrapText="1"/>
    </xf>
    <xf numFmtId="0" fontId="38" fillId="0" borderId="0" xfId="0" applyFont="1" applyAlignment="1">
      <alignment horizontal="center"/>
    </xf>
    <xf numFmtId="0" fontId="21" fillId="0" borderId="0" xfId="0" applyFont="1" applyAlignment="1">
      <alignment horizontal="left"/>
    </xf>
    <xf numFmtId="0" fontId="21" fillId="0" borderId="0" xfId="0" applyFont="1" applyAlignment="1">
      <alignment horizontal="left"/>
    </xf>
    <xf numFmtId="0" fontId="21" fillId="0" borderId="0" xfId="0" applyFont="1" applyAlignment="1">
      <alignment horizontal="left" wrapText="1"/>
    </xf>
    <xf numFmtId="0" fontId="6" fillId="0" borderId="23" xfId="0" applyFont="1" applyBorder="1" applyAlignment="1">
      <alignment horizontal="center" vertical="center" wrapText="1"/>
    </xf>
    <xf numFmtId="0" fontId="6" fillId="0" borderId="23" xfId="0" applyFont="1" applyBorder="1" applyAlignment="1">
      <alignment/>
    </xf>
    <xf numFmtId="0" fontId="6" fillId="0" borderId="23" xfId="0" applyFont="1" applyBorder="1" applyAlignment="1">
      <alignment horizontal="center" vertical="center"/>
    </xf>
    <xf numFmtId="0" fontId="6" fillId="0" borderId="15"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3"/>
  <sheetViews>
    <sheetView zoomScalePageLayoutView="0" workbookViewId="0" topLeftCell="A1">
      <selection activeCell="A27" sqref="A27"/>
    </sheetView>
  </sheetViews>
  <sheetFormatPr defaultColWidth="9.140625" defaultRowHeight="12.75"/>
  <sheetData>
    <row r="1" spans="1:3" ht="12.75">
      <c r="A1" s="75" t="s">
        <v>136</v>
      </c>
      <c r="B1" s="75"/>
      <c r="C1" s="75"/>
    </row>
    <row r="2" spans="1:3" ht="12.75">
      <c r="A2" s="75" t="s">
        <v>30</v>
      </c>
      <c r="B2" s="75"/>
      <c r="C2" s="75"/>
    </row>
    <row r="3" spans="1:3" ht="12.75">
      <c r="A3" s="46"/>
      <c r="B3" s="44"/>
      <c r="C3" s="44"/>
    </row>
    <row r="4" spans="1:3" ht="12.75">
      <c r="A4" s="46"/>
      <c r="B4" s="44"/>
      <c r="C4" s="44"/>
    </row>
    <row r="5" spans="1:3" ht="12.75">
      <c r="A5" s="46"/>
      <c r="B5" s="44"/>
      <c r="C5" s="44"/>
    </row>
    <row r="6" spans="1:3" ht="12.75">
      <c r="A6" s="46"/>
      <c r="B6" s="44"/>
      <c r="C6" s="44"/>
    </row>
    <row r="7" spans="1:3" ht="12.75">
      <c r="A7" s="46"/>
      <c r="B7" s="44"/>
      <c r="C7" s="44"/>
    </row>
    <row r="8" spans="1:3" ht="12.75">
      <c r="A8" s="46"/>
      <c r="B8" s="44"/>
      <c r="C8" s="44"/>
    </row>
    <row r="9" spans="1:3" ht="12.75">
      <c r="A9" s="46"/>
      <c r="B9" s="44"/>
      <c r="C9" s="44"/>
    </row>
    <row r="10" spans="1:3" ht="12.75">
      <c r="A10" s="46"/>
      <c r="B10" s="44"/>
      <c r="C10" s="44"/>
    </row>
    <row r="11" spans="1:3" ht="12.75">
      <c r="A11" s="46"/>
      <c r="B11" s="44"/>
      <c r="C11" s="44"/>
    </row>
    <row r="12" spans="1:3" ht="12.75">
      <c r="A12" s="46"/>
      <c r="B12" s="44"/>
      <c r="C12" s="44"/>
    </row>
    <row r="13" spans="1:3" ht="12.75">
      <c r="A13" s="46"/>
      <c r="B13" s="44"/>
      <c r="C13" s="44"/>
    </row>
    <row r="14" spans="1:10" ht="18" customHeight="1">
      <c r="A14" s="440" t="s">
        <v>75</v>
      </c>
      <c r="B14" s="440"/>
      <c r="C14" s="440"/>
      <c r="D14" s="440"/>
      <c r="E14" s="440"/>
      <c r="F14" s="440"/>
      <c r="G14" s="440"/>
      <c r="H14" s="440"/>
      <c r="I14" s="440"/>
      <c r="J14" s="440"/>
    </row>
    <row r="15" spans="1:3" ht="14.25" customHeight="1">
      <c r="A15" s="47"/>
      <c r="B15" s="47"/>
      <c r="C15" s="47"/>
    </row>
    <row r="16" spans="1:3" ht="14.25" customHeight="1">
      <c r="A16" s="47"/>
      <c r="B16" s="47"/>
      <c r="C16" s="47"/>
    </row>
    <row r="17" spans="1:3" ht="14.25" customHeight="1">
      <c r="A17" s="47"/>
      <c r="B17" s="47"/>
      <c r="C17" s="47"/>
    </row>
    <row r="18" spans="1:3" ht="14.25" customHeight="1">
      <c r="A18" s="47"/>
      <c r="B18" s="47"/>
      <c r="C18" s="47"/>
    </row>
    <row r="19" spans="1:3" ht="14.25" customHeight="1">
      <c r="A19" s="47"/>
      <c r="B19" s="47"/>
      <c r="C19" s="47"/>
    </row>
    <row r="20" spans="1:3" ht="14.25" customHeight="1">
      <c r="A20" s="47"/>
      <c r="B20" s="47"/>
      <c r="C20" s="47"/>
    </row>
    <row r="21" spans="1:3" ht="14.25" customHeight="1">
      <c r="A21" s="47"/>
      <c r="B21" s="47"/>
      <c r="C21" s="47"/>
    </row>
    <row r="22" spans="1:3" ht="12.75">
      <c r="A22" s="74"/>
      <c r="B22" s="74"/>
      <c r="C22" s="74"/>
    </row>
    <row r="23" spans="1:3" ht="12.75">
      <c r="A23" s="74" t="s">
        <v>76</v>
      </c>
      <c r="B23" s="30"/>
      <c r="C23" s="30"/>
    </row>
    <row r="24" spans="1:3" ht="12.75">
      <c r="A24" s="74" t="s">
        <v>83</v>
      </c>
      <c r="B24" s="74"/>
      <c r="C24" s="74"/>
    </row>
    <row r="25" spans="1:3" ht="12.75">
      <c r="A25" s="74" t="s">
        <v>107</v>
      </c>
      <c r="B25" s="74"/>
      <c r="C25" s="74"/>
    </row>
    <row r="26" spans="1:3" ht="12.75">
      <c r="A26" s="74" t="s">
        <v>16</v>
      </c>
      <c r="B26" s="74"/>
      <c r="C26" s="74"/>
    </row>
    <row r="27" spans="1:3" ht="12.75">
      <c r="A27" s="36" t="s">
        <v>364</v>
      </c>
      <c r="B27" s="30"/>
      <c r="C27" s="30"/>
    </row>
    <row r="30" ht="12.75">
      <c r="A30" s="138" t="s">
        <v>287</v>
      </c>
    </row>
    <row r="32" ht="12.75">
      <c r="A32" s="138" t="s">
        <v>288</v>
      </c>
    </row>
    <row r="33" ht="12.75">
      <c r="A33" s="138" t="s">
        <v>286</v>
      </c>
    </row>
  </sheetData>
  <sheetProtection/>
  <mergeCells count="1">
    <mergeCell ref="A14:J14"/>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T91"/>
  <sheetViews>
    <sheetView zoomScale="85" zoomScaleNormal="85" zoomScalePageLayoutView="0" workbookViewId="0" topLeftCell="A1">
      <pane ySplit="1" topLeftCell="A50" activePane="bottomLeft" state="frozen"/>
      <selection pane="topLeft" activeCell="A1" sqref="A1"/>
      <selection pane="bottomLeft" activeCell="T44" sqref="T44"/>
    </sheetView>
  </sheetViews>
  <sheetFormatPr defaultColWidth="9.140625" defaultRowHeight="12.75"/>
  <cols>
    <col min="2" max="2" width="55.00390625" style="0" customWidth="1"/>
    <col min="14" max="15" width="11.421875" style="0" bestFit="1" customWidth="1"/>
  </cols>
  <sheetData>
    <row r="1" spans="4:20" ht="12.75">
      <c r="D1" s="143" t="s">
        <v>4</v>
      </c>
      <c r="E1" s="143" t="s">
        <v>5</v>
      </c>
      <c r="F1" s="143" t="s">
        <v>6</v>
      </c>
      <c r="G1" s="143" t="s">
        <v>7</v>
      </c>
      <c r="H1" s="143"/>
      <c r="I1" s="143" t="s">
        <v>260</v>
      </c>
      <c r="J1" s="143" t="s">
        <v>261</v>
      </c>
      <c r="K1" s="143" t="s">
        <v>4</v>
      </c>
      <c r="L1" s="143" t="s">
        <v>5</v>
      </c>
      <c r="M1" s="143" t="s">
        <v>6</v>
      </c>
      <c r="N1" s="143" t="s">
        <v>7</v>
      </c>
      <c r="O1" s="143"/>
      <c r="P1" s="143" t="s">
        <v>260</v>
      </c>
      <c r="Q1" s="143" t="s">
        <v>261</v>
      </c>
      <c r="R1" s="143" t="s">
        <v>396</v>
      </c>
      <c r="S1" s="143" t="s">
        <v>397</v>
      </c>
      <c r="T1" s="143" t="s">
        <v>390</v>
      </c>
    </row>
    <row r="2" spans="1:17" s="59" customFormat="1" ht="17.25" customHeight="1">
      <c r="A2" s="38">
        <v>1</v>
      </c>
      <c r="B2" s="110" t="s">
        <v>211</v>
      </c>
      <c r="C2" s="18" t="s">
        <v>88</v>
      </c>
      <c r="D2" s="18">
        <v>2</v>
      </c>
      <c r="E2" s="18">
        <v>2</v>
      </c>
      <c r="F2" s="18"/>
      <c r="G2" s="18"/>
      <c r="H2" s="18"/>
      <c r="I2" s="18" t="s">
        <v>8</v>
      </c>
      <c r="J2" s="18">
        <v>5</v>
      </c>
      <c r="K2" s="18"/>
      <c r="L2" s="18"/>
      <c r="M2" s="18"/>
      <c r="N2" s="18"/>
      <c r="O2" s="18"/>
      <c r="P2" s="18"/>
      <c r="Q2" s="19"/>
    </row>
    <row r="3" spans="1:17" s="59" customFormat="1" ht="14.25" customHeight="1">
      <c r="A3" s="38">
        <v>2</v>
      </c>
      <c r="B3" s="112" t="s">
        <v>224</v>
      </c>
      <c r="C3" s="18" t="s">
        <v>89</v>
      </c>
      <c r="D3" s="18">
        <v>2</v>
      </c>
      <c r="E3" s="18"/>
      <c r="F3" s="18">
        <v>2</v>
      </c>
      <c r="G3" s="18"/>
      <c r="H3" s="18"/>
      <c r="I3" s="18" t="s">
        <v>8</v>
      </c>
      <c r="J3" s="18">
        <v>4</v>
      </c>
      <c r="K3" s="18"/>
      <c r="L3" s="18"/>
      <c r="M3" s="18"/>
      <c r="N3" s="18"/>
      <c r="O3" s="18"/>
      <c r="P3" s="18"/>
      <c r="Q3" s="19"/>
    </row>
    <row r="4" spans="1:17" s="59" customFormat="1" ht="12.75">
      <c r="A4" s="38">
        <v>3</v>
      </c>
      <c r="B4" s="110" t="s">
        <v>228</v>
      </c>
      <c r="C4" s="18" t="s">
        <v>90</v>
      </c>
      <c r="D4" s="358">
        <v>2</v>
      </c>
      <c r="E4" s="18"/>
      <c r="F4" s="18">
        <v>2</v>
      </c>
      <c r="G4" s="18"/>
      <c r="H4" s="18"/>
      <c r="I4" s="18" t="s">
        <v>8</v>
      </c>
      <c r="J4" s="18">
        <v>4</v>
      </c>
      <c r="K4" s="18"/>
      <c r="L4" s="18"/>
      <c r="M4" s="18"/>
      <c r="N4" s="18"/>
      <c r="O4" s="18"/>
      <c r="P4" s="18"/>
      <c r="Q4" s="19"/>
    </row>
    <row r="5" spans="1:17" s="59" customFormat="1" ht="12.75">
      <c r="A5" s="38">
        <v>4</v>
      </c>
      <c r="B5" s="110" t="s">
        <v>202</v>
      </c>
      <c r="C5" s="18" t="s">
        <v>91</v>
      </c>
      <c r="D5" s="358">
        <v>2</v>
      </c>
      <c r="E5" s="18"/>
      <c r="F5" s="18">
        <v>2</v>
      </c>
      <c r="G5" s="18"/>
      <c r="H5" s="18"/>
      <c r="I5" s="18" t="s">
        <v>8</v>
      </c>
      <c r="J5" s="18">
        <v>4</v>
      </c>
      <c r="K5" s="18"/>
      <c r="L5" s="18"/>
      <c r="M5" s="18"/>
      <c r="N5" s="18"/>
      <c r="O5" s="18"/>
      <c r="P5" s="18"/>
      <c r="Q5" s="19"/>
    </row>
    <row r="6" spans="1:17" s="59" customFormat="1" ht="12" customHeight="1">
      <c r="A6" s="38">
        <v>5</v>
      </c>
      <c r="B6" s="356" t="s">
        <v>210</v>
      </c>
      <c r="C6" s="18" t="s">
        <v>370</v>
      </c>
      <c r="D6" s="358">
        <v>2</v>
      </c>
      <c r="E6" s="358">
        <v>1</v>
      </c>
      <c r="F6" s="18"/>
      <c r="G6" s="18"/>
      <c r="H6" s="18"/>
      <c r="I6" s="18" t="s">
        <v>8</v>
      </c>
      <c r="J6" s="18">
        <v>4</v>
      </c>
      <c r="K6" s="18"/>
      <c r="L6" s="18"/>
      <c r="M6" s="18"/>
      <c r="N6" s="18"/>
      <c r="O6" s="18"/>
      <c r="P6" s="18"/>
      <c r="Q6" s="19"/>
    </row>
    <row r="7" spans="1:17" s="59" customFormat="1" ht="12.75">
      <c r="A7" s="38">
        <v>6</v>
      </c>
      <c r="B7" s="110" t="s">
        <v>212</v>
      </c>
      <c r="C7" s="18" t="s">
        <v>371</v>
      </c>
      <c r="D7" s="17"/>
      <c r="E7" s="17"/>
      <c r="F7" s="17">
        <v>2</v>
      </c>
      <c r="G7" s="17"/>
      <c r="H7" s="18"/>
      <c r="I7" s="361" t="s">
        <v>4</v>
      </c>
      <c r="J7" s="17">
        <v>3</v>
      </c>
      <c r="K7" s="17"/>
      <c r="L7" s="17"/>
      <c r="M7" s="17"/>
      <c r="N7" s="17"/>
      <c r="O7" s="17"/>
      <c r="P7" s="17"/>
      <c r="Q7" s="27"/>
    </row>
    <row r="8" spans="1:17" s="59" customFormat="1" ht="12.75">
      <c r="A8" s="38">
        <v>7</v>
      </c>
      <c r="B8" s="110" t="s">
        <v>200</v>
      </c>
      <c r="C8" s="18" t="s">
        <v>92</v>
      </c>
      <c r="D8" s="18"/>
      <c r="E8" s="18">
        <v>2</v>
      </c>
      <c r="F8" s="18"/>
      <c r="G8" s="18"/>
      <c r="H8" s="18"/>
      <c r="I8" s="18" t="s">
        <v>4</v>
      </c>
      <c r="J8" s="18">
        <v>3</v>
      </c>
      <c r="K8" s="18"/>
      <c r="L8" s="18"/>
      <c r="M8" s="18"/>
      <c r="N8" s="18"/>
      <c r="O8" s="18"/>
      <c r="P8" s="18"/>
      <c r="Q8" s="19"/>
    </row>
    <row r="9" spans="1:17" s="59" customFormat="1" ht="12.75">
      <c r="A9" s="38">
        <v>8</v>
      </c>
      <c r="B9" s="110" t="s">
        <v>87</v>
      </c>
      <c r="C9" s="18" t="s">
        <v>93</v>
      </c>
      <c r="D9" s="18"/>
      <c r="E9" s="18">
        <v>2</v>
      </c>
      <c r="F9" s="18"/>
      <c r="G9" s="18"/>
      <c r="H9" s="18"/>
      <c r="I9" s="18" t="s">
        <v>4</v>
      </c>
      <c r="J9" s="18">
        <v>3</v>
      </c>
      <c r="K9" s="18"/>
      <c r="L9" s="18"/>
      <c r="M9" s="18"/>
      <c r="N9" s="18"/>
      <c r="O9" s="18"/>
      <c r="P9" s="18"/>
      <c r="Q9" s="19"/>
    </row>
    <row r="10" spans="1:17" s="59" customFormat="1" ht="21.75" customHeight="1">
      <c r="A10" s="38">
        <v>9</v>
      </c>
      <c r="B10" s="110" t="s">
        <v>250</v>
      </c>
      <c r="C10" s="18" t="s">
        <v>372</v>
      </c>
      <c r="D10" s="18"/>
      <c r="E10" s="18">
        <v>1</v>
      </c>
      <c r="F10" s="18"/>
      <c r="G10" s="18"/>
      <c r="H10" s="18"/>
      <c r="I10" s="185" t="s">
        <v>282</v>
      </c>
      <c r="J10" s="185" t="s">
        <v>249</v>
      </c>
      <c r="K10" s="18"/>
      <c r="L10" s="18"/>
      <c r="M10" s="18"/>
      <c r="N10" s="18"/>
      <c r="O10" s="18"/>
      <c r="P10" s="18"/>
      <c r="Q10" s="19"/>
    </row>
    <row r="11" spans="1:17" s="59" customFormat="1" ht="22.5" customHeight="1">
      <c r="A11" s="38">
        <v>10</v>
      </c>
      <c r="B11" s="110" t="s">
        <v>230</v>
      </c>
      <c r="C11" s="18" t="s">
        <v>94</v>
      </c>
      <c r="D11" s="18"/>
      <c r="E11" s="18"/>
      <c r="F11" s="18"/>
      <c r="G11" s="18"/>
      <c r="H11" s="18"/>
      <c r="I11" s="18"/>
      <c r="J11" s="18"/>
      <c r="K11" s="18">
        <v>2</v>
      </c>
      <c r="L11" s="18">
        <v>1</v>
      </c>
      <c r="M11" s="18"/>
      <c r="N11" s="18"/>
      <c r="O11" s="18"/>
      <c r="P11" s="18" t="s">
        <v>8</v>
      </c>
      <c r="Q11" s="19">
        <v>4</v>
      </c>
    </row>
    <row r="12" spans="1:17" s="59" customFormat="1" ht="12.75">
      <c r="A12" s="38">
        <v>11</v>
      </c>
      <c r="B12" s="110" t="s">
        <v>213</v>
      </c>
      <c r="C12" s="18" t="s">
        <v>95</v>
      </c>
      <c r="D12" s="18"/>
      <c r="E12" s="18"/>
      <c r="F12" s="18"/>
      <c r="G12" s="18"/>
      <c r="H12" s="18"/>
      <c r="I12" s="18"/>
      <c r="J12" s="18"/>
      <c r="K12" s="18">
        <v>1</v>
      </c>
      <c r="L12" s="18">
        <v>1</v>
      </c>
      <c r="M12" s="18"/>
      <c r="N12" s="18"/>
      <c r="O12" s="18"/>
      <c r="P12" s="18" t="s">
        <v>8</v>
      </c>
      <c r="Q12" s="19">
        <v>3</v>
      </c>
    </row>
    <row r="13" spans="1:17" s="59" customFormat="1" ht="12.75">
      <c r="A13" s="38">
        <v>12</v>
      </c>
      <c r="B13" s="110" t="s">
        <v>214</v>
      </c>
      <c r="C13" s="18" t="s">
        <v>96</v>
      </c>
      <c r="D13" s="18"/>
      <c r="E13" s="18"/>
      <c r="F13" s="18"/>
      <c r="G13" s="18"/>
      <c r="H13" s="18"/>
      <c r="I13" s="18"/>
      <c r="J13" s="18"/>
      <c r="K13" s="18">
        <v>2</v>
      </c>
      <c r="L13" s="18"/>
      <c r="M13" s="18">
        <v>1</v>
      </c>
      <c r="N13" s="18"/>
      <c r="O13" s="18"/>
      <c r="P13" s="18" t="s">
        <v>8</v>
      </c>
      <c r="Q13" s="19">
        <v>4</v>
      </c>
    </row>
    <row r="14" spans="1:17" ht="12.75">
      <c r="A14" s="38">
        <v>13</v>
      </c>
      <c r="B14" s="110" t="s">
        <v>229</v>
      </c>
      <c r="C14" s="18" t="s">
        <v>97</v>
      </c>
      <c r="D14" s="18"/>
      <c r="E14" s="18"/>
      <c r="F14" s="18"/>
      <c r="G14" s="18"/>
      <c r="H14" s="18"/>
      <c r="I14" s="18"/>
      <c r="J14" s="18"/>
      <c r="K14" s="18">
        <v>3</v>
      </c>
      <c r="L14" s="18"/>
      <c r="M14" s="18">
        <v>2</v>
      </c>
      <c r="N14" s="18"/>
      <c r="O14" s="18"/>
      <c r="P14" s="18" t="s">
        <v>8</v>
      </c>
      <c r="Q14" s="19">
        <v>5</v>
      </c>
    </row>
    <row r="15" spans="1:17" ht="14.25" customHeight="1">
      <c r="A15" s="38">
        <v>14</v>
      </c>
      <c r="B15" s="113" t="s">
        <v>203</v>
      </c>
      <c r="C15" s="39" t="s">
        <v>201</v>
      </c>
      <c r="D15" s="12"/>
      <c r="E15" s="12"/>
      <c r="F15" s="12"/>
      <c r="G15" s="12"/>
      <c r="H15" s="12"/>
      <c r="I15" s="12"/>
      <c r="J15" s="12"/>
      <c r="K15" s="12">
        <v>2</v>
      </c>
      <c r="L15" s="12"/>
      <c r="M15" s="12">
        <v>2</v>
      </c>
      <c r="N15" s="12"/>
      <c r="O15" s="18"/>
      <c r="P15" s="12" t="s">
        <v>8</v>
      </c>
      <c r="Q15" s="13">
        <v>4</v>
      </c>
    </row>
    <row r="16" spans="1:17" ht="23.25" customHeight="1">
      <c r="A16" s="38">
        <v>15</v>
      </c>
      <c r="B16" s="110" t="s">
        <v>267</v>
      </c>
      <c r="C16" s="39" t="s">
        <v>373</v>
      </c>
      <c r="D16" s="21"/>
      <c r="E16" s="21"/>
      <c r="F16" s="21"/>
      <c r="G16" s="21"/>
      <c r="H16" s="21"/>
      <c r="I16" s="21"/>
      <c r="J16" s="21"/>
      <c r="K16" s="21">
        <v>1</v>
      </c>
      <c r="L16" s="21"/>
      <c r="M16" s="21">
        <v>2</v>
      </c>
      <c r="N16" s="21"/>
      <c r="O16" s="18"/>
      <c r="P16" s="21" t="s">
        <v>4</v>
      </c>
      <c r="Q16" s="22">
        <v>4</v>
      </c>
    </row>
    <row r="17" spans="1:17" ht="12.75">
      <c r="A17" s="38">
        <v>16</v>
      </c>
      <c r="B17" s="110" t="s">
        <v>179</v>
      </c>
      <c r="C17" s="39" t="s">
        <v>374</v>
      </c>
      <c r="D17" s="14"/>
      <c r="E17" s="14"/>
      <c r="F17" s="14"/>
      <c r="G17" s="14"/>
      <c r="H17" s="14"/>
      <c r="I17" s="14"/>
      <c r="J17" s="14"/>
      <c r="K17" s="14">
        <v>2</v>
      </c>
      <c r="L17" s="14">
        <v>1</v>
      </c>
      <c r="M17" s="199"/>
      <c r="N17" s="14"/>
      <c r="O17" s="18"/>
      <c r="P17" s="14" t="s">
        <v>4</v>
      </c>
      <c r="Q17" s="15">
        <v>3</v>
      </c>
    </row>
    <row r="18" spans="1:17" ht="12.75">
      <c r="A18" s="38">
        <v>17</v>
      </c>
      <c r="B18" s="113" t="s">
        <v>98</v>
      </c>
      <c r="C18" s="39" t="s">
        <v>375</v>
      </c>
      <c r="D18" s="12"/>
      <c r="E18" s="12"/>
      <c r="F18" s="12"/>
      <c r="G18" s="12"/>
      <c r="H18" s="12"/>
      <c r="I18" s="12"/>
      <c r="J18" s="12"/>
      <c r="K18" s="161"/>
      <c r="L18" s="12">
        <v>2</v>
      </c>
      <c r="M18" s="161"/>
      <c r="N18" s="12"/>
      <c r="O18" s="18"/>
      <c r="P18" s="12" t="s">
        <v>4</v>
      </c>
      <c r="Q18" s="13">
        <v>3</v>
      </c>
    </row>
    <row r="19" spans="1:18" ht="12.75">
      <c r="A19" s="38">
        <v>18</v>
      </c>
      <c r="B19" s="113" t="s">
        <v>251</v>
      </c>
      <c r="C19" s="39" t="s">
        <v>376</v>
      </c>
      <c r="D19" s="12"/>
      <c r="E19" s="12"/>
      <c r="F19" s="12"/>
      <c r="G19" s="12"/>
      <c r="H19" s="12"/>
      <c r="I19" s="12"/>
      <c r="J19" s="12"/>
      <c r="K19" s="161"/>
      <c r="L19" s="12">
        <v>1</v>
      </c>
      <c r="M19" s="161"/>
      <c r="N19" s="12"/>
      <c r="O19" s="18"/>
      <c r="P19" s="185" t="s">
        <v>282</v>
      </c>
      <c r="Q19" s="190" t="s">
        <v>249</v>
      </c>
      <c r="R19" s="125"/>
    </row>
    <row r="20" spans="1:18" ht="12.75">
      <c r="A20" s="38">
        <v>19</v>
      </c>
      <c r="B20" s="115" t="s">
        <v>330</v>
      </c>
      <c r="C20" s="39" t="s">
        <v>204</v>
      </c>
      <c r="D20" s="12">
        <v>2</v>
      </c>
      <c r="E20" s="12"/>
      <c r="F20" s="80">
        <v>1</v>
      </c>
      <c r="G20" s="12"/>
      <c r="H20" s="18"/>
      <c r="I20" s="161" t="s">
        <v>8</v>
      </c>
      <c r="J20" s="161">
        <v>4</v>
      </c>
      <c r="K20" s="161"/>
      <c r="L20" s="161"/>
      <c r="M20" s="161"/>
      <c r="N20" s="161"/>
      <c r="O20" s="161"/>
      <c r="P20" s="161"/>
      <c r="Q20" s="13"/>
      <c r="R20" s="125"/>
    </row>
    <row r="21" spans="1:18" ht="12.75">
      <c r="A21" s="38">
        <v>20</v>
      </c>
      <c r="B21" s="113" t="s">
        <v>102</v>
      </c>
      <c r="C21" s="18" t="s">
        <v>331</v>
      </c>
      <c r="D21" s="12">
        <v>3</v>
      </c>
      <c r="E21" s="12"/>
      <c r="F21" s="12">
        <v>2</v>
      </c>
      <c r="G21" s="12"/>
      <c r="H21" s="18"/>
      <c r="I21" s="161" t="s">
        <v>8</v>
      </c>
      <c r="J21" s="161">
        <v>5</v>
      </c>
      <c r="K21" s="161"/>
      <c r="L21" s="161"/>
      <c r="M21" s="161"/>
      <c r="N21" s="161"/>
      <c r="O21" s="161"/>
      <c r="P21" s="161"/>
      <c r="Q21" s="13"/>
      <c r="R21" s="125"/>
    </row>
    <row r="22" spans="1:18" ht="12.75">
      <c r="A22" s="38">
        <v>21</v>
      </c>
      <c r="B22" s="110" t="s">
        <v>308</v>
      </c>
      <c r="C22" s="39" t="s">
        <v>205</v>
      </c>
      <c r="D22" s="12">
        <v>3</v>
      </c>
      <c r="E22" s="12"/>
      <c r="F22" s="80">
        <v>2</v>
      </c>
      <c r="G22" s="12"/>
      <c r="H22" s="18"/>
      <c r="I22" s="161" t="s">
        <v>8</v>
      </c>
      <c r="J22" s="161">
        <v>5</v>
      </c>
      <c r="K22" s="161"/>
      <c r="L22" s="161"/>
      <c r="M22" s="161"/>
      <c r="N22" s="161"/>
      <c r="O22" s="161"/>
      <c r="P22" s="161"/>
      <c r="Q22" s="13"/>
      <c r="R22" s="125"/>
    </row>
    <row r="23" spans="1:18" ht="12.75">
      <c r="A23" s="38">
        <v>22</v>
      </c>
      <c r="B23" s="113" t="s">
        <v>379</v>
      </c>
      <c r="C23" s="39" t="s">
        <v>101</v>
      </c>
      <c r="D23" s="12">
        <v>2</v>
      </c>
      <c r="E23" s="12"/>
      <c r="F23" s="80">
        <v>1</v>
      </c>
      <c r="G23" s="12"/>
      <c r="H23" s="18"/>
      <c r="I23" s="161" t="s">
        <v>8</v>
      </c>
      <c r="J23" s="161">
        <v>4</v>
      </c>
      <c r="K23" s="161"/>
      <c r="L23" s="161"/>
      <c r="M23" s="161"/>
      <c r="N23" s="161"/>
      <c r="O23" s="161"/>
      <c r="P23" s="161"/>
      <c r="Q23" s="13"/>
      <c r="R23" s="124"/>
    </row>
    <row r="24" spans="1:18" ht="12.75">
      <c r="A24" s="38">
        <v>23</v>
      </c>
      <c r="B24" s="121" t="s">
        <v>21</v>
      </c>
      <c r="C24" s="18" t="s">
        <v>180</v>
      </c>
      <c r="D24" s="21">
        <v>2</v>
      </c>
      <c r="E24" s="21">
        <v>1</v>
      </c>
      <c r="F24" s="43"/>
      <c r="G24" s="21"/>
      <c r="H24" s="18"/>
      <c r="I24" s="162" t="s">
        <v>4</v>
      </c>
      <c r="J24" s="405">
        <v>4</v>
      </c>
      <c r="K24" s="405"/>
      <c r="L24" s="405"/>
      <c r="M24" s="405"/>
      <c r="N24" s="405"/>
      <c r="O24" s="405"/>
      <c r="P24" s="405"/>
      <c r="Q24" s="184"/>
      <c r="R24" s="125"/>
    </row>
    <row r="25" spans="1:18" ht="12.75">
      <c r="A25" s="38">
        <v>24</v>
      </c>
      <c r="B25" s="113" t="s">
        <v>99</v>
      </c>
      <c r="C25" s="39" t="s">
        <v>105</v>
      </c>
      <c r="D25" s="12"/>
      <c r="E25" s="12">
        <v>2</v>
      </c>
      <c r="F25" s="12"/>
      <c r="G25" s="12"/>
      <c r="H25" s="18"/>
      <c r="I25" s="161" t="s">
        <v>4</v>
      </c>
      <c r="J25" s="161">
        <v>4</v>
      </c>
      <c r="K25" s="161"/>
      <c r="L25" s="161"/>
      <c r="M25" s="161"/>
      <c r="N25" s="161"/>
      <c r="O25" s="161"/>
      <c r="P25" s="161"/>
      <c r="Q25" s="13"/>
      <c r="R25" s="125"/>
    </row>
    <row r="26" spans="1:18" ht="12.75">
      <c r="A26" s="38">
        <v>25</v>
      </c>
      <c r="B26" s="114" t="s">
        <v>252</v>
      </c>
      <c r="C26" s="18" t="s">
        <v>181</v>
      </c>
      <c r="D26" s="17"/>
      <c r="E26" s="17">
        <v>1</v>
      </c>
      <c r="F26" s="17"/>
      <c r="G26" s="17"/>
      <c r="H26" s="18"/>
      <c r="I26" s="185" t="s">
        <v>282</v>
      </c>
      <c r="J26" s="185" t="s">
        <v>249</v>
      </c>
      <c r="K26" s="402"/>
      <c r="L26" s="402"/>
      <c r="M26" s="402"/>
      <c r="N26" s="402"/>
      <c r="O26" s="402"/>
      <c r="P26" s="185"/>
      <c r="Q26" s="42"/>
      <c r="R26" s="125"/>
    </row>
    <row r="27" spans="1:18" ht="12.75">
      <c r="A27" s="38">
        <v>26</v>
      </c>
      <c r="B27" s="110" t="s">
        <v>307</v>
      </c>
      <c r="C27" s="18" t="s">
        <v>311</v>
      </c>
      <c r="D27" s="12"/>
      <c r="E27" s="12"/>
      <c r="F27" s="12"/>
      <c r="G27" s="12"/>
      <c r="H27" s="12"/>
      <c r="I27" s="161"/>
      <c r="J27" s="161"/>
      <c r="K27" s="161">
        <v>2</v>
      </c>
      <c r="L27" s="161"/>
      <c r="M27" s="118">
        <v>2</v>
      </c>
      <c r="N27" s="118"/>
      <c r="O27" s="18"/>
      <c r="P27" s="118" t="s">
        <v>8</v>
      </c>
      <c r="Q27" s="42">
        <v>4</v>
      </c>
      <c r="R27" s="125"/>
    </row>
    <row r="28" spans="1:18" ht="12.75">
      <c r="A28" s="38">
        <v>27</v>
      </c>
      <c r="B28" s="110" t="s">
        <v>309</v>
      </c>
      <c r="C28" s="18" t="s">
        <v>310</v>
      </c>
      <c r="D28" s="12"/>
      <c r="E28" s="12"/>
      <c r="F28" s="12"/>
      <c r="G28" s="12"/>
      <c r="H28" s="12"/>
      <c r="I28" s="161"/>
      <c r="J28" s="161"/>
      <c r="K28" s="161">
        <v>2</v>
      </c>
      <c r="L28" s="161"/>
      <c r="M28" s="118">
        <v>2</v>
      </c>
      <c r="N28" s="118"/>
      <c r="O28" s="18"/>
      <c r="P28" s="118" t="s">
        <v>8</v>
      </c>
      <c r="Q28" s="42">
        <v>4</v>
      </c>
      <c r="R28" s="125"/>
    </row>
    <row r="29" spans="1:18" ht="12.75">
      <c r="A29" s="38">
        <v>28</v>
      </c>
      <c r="B29" s="110" t="s">
        <v>312</v>
      </c>
      <c r="C29" s="18" t="s">
        <v>313</v>
      </c>
      <c r="D29" s="12"/>
      <c r="E29" s="12"/>
      <c r="F29" s="12"/>
      <c r="G29" s="12"/>
      <c r="H29" s="12"/>
      <c r="I29" s="161"/>
      <c r="J29" s="161"/>
      <c r="K29" s="161">
        <v>3</v>
      </c>
      <c r="L29" s="161"/>
      <c r="M29" s="118">
        <v>3</v>
      </c>
      <c r="N29" s="118"/>
      <c r="O29" s="18"/>
      <c r="P29" s="118" t="s">
        <v>8</v>
      </c>
      <c r="Q29" s="42">
        <v>6</v>
      </c>
      <c r="R29" s="125"/>
    </row>
    <row r="30" spans="1:18" ht="10.5" customHeight="1">
      <c r="A30" s="38">
        <v>29</v>
      </c>
      <c r="B30" s="357" t="s">
        <v>381</v>
      </c>
      <c r="C30" s="358" t="s">
        <v>380</v>
      </c>
      <c r="D30" s="358"/>
      <c r="E30" s="358"/>
      <c r="F30" s="358"/>
      <c r="G30" s="358"/>
      <c r="H30" s="358"/>
      <c r="I30" s="399"/>
      <c r="J30" s="399"/>
      <c r="K30" s="399">
        <v>2</v>
      </c>
      <c r="L30" s="399"/>
      <c r="M30" s="399">
        <v>2</v>
      </c>
      <c r="N30" s="399">
        <v>1</v>
      </c>
      <c r="O30" s="358"/>
      <c r="P30" s="399" t="s">
        <v>8</v>
      </c>
      <c r="Q30" s="400">
        <v>5</v>
      </c>
      <c r="R30" s="124"/>
    </row>
    <row r="31" spans="1:18" ht="12.75">
      <c r="A31" s="38">
        <v>30</v>
      </c>
      <c r="B31" s="121" t="s">
        <v>22</v>
      </c>
      <c r="C31" s="18" t="s">
        <v>182</v>
      </c>
      <c r="D31" s="21"/>
      <c r="E31" s="21"/>
      <c r="F31" s="21"/>
      <c r="G31" s="21"/>
      <c r="H31" s="21"/>
      <c r="I31" s="162"/>
      <c r="J31" s="405"/>
      <c r="K31" s="405">
        <v>2</v>
      </c>
      <c r="L31" s="405">
        <v>2</v>
      </c>
      <c r="M31" s="405"/>
      <c r="N31" s="405"/>
      <c r="O31" s="18"/>
      <c r="P31" s="405" t="s">
        <v>4</v>
      </c>
      <c r="Q31" s="184">
        <v>4</v>
      </c>
      <c r="R31" s="125"/>
    </row>
    <row r="32" spans="1:18" ht="12.75">
      <c r="A32" s="38">
        <v>31</v>
      </c>
      <c r="B32" s="113" t="s">
        <v>100</v>
      </c>
      <c r="C32" s="39" t="s">
        <v>183</v>
      </c>
      <c r="D32" s="12"/>
      <c r="E32" s="12"/>
      <c r="F32" s="12"/>
      <c r="G32" s="12"/>
      <c r="H32" s="12"/>
      <c r="I32" s="161"/>
      <c r="J32" s="161"/>
      <c r="K32" s="161"/>
      <c r="L32" s="118">
        <v>2</v>
      </c>
      <c r="M32" s="161"/>
      <c r="N32" s="161"/>
      <c r="O32" s="18"/>
      <c r="P32" s="161" t="s">
        <v>4</v>
      </c>
      <c r="Q32" s="13">
        <v>3</v>
      </c>
      <c r="R32" s="125"/>
    </row>
    <row r="33" spans="1:18" ht="12.75">
      <c r="A33" s="38">
        <v>32</v>
      </c>
      <c r="B33" s="114" t="s">
        <v>253</v>
      </c>
      <c r="C33" s="18" t="s">
        <v>184</v>
      </c>
      <c r="D33" s="17"/>
      <c r="E33" s="17"/>
      <c r="F33" s="17"/>
      <c r="G33" s="17"/>
      <c r="H33" s="17"/>
      <c r="I33" s="185"/>
      <c r="J33" s="185"/>
      <c r="K33" s="402"/>
      <c r="L33" s="402">
        <v>1</v>
      </c>
      <c r="M33" s="402"/>
      <c r="N33" s="402"/>
      <c r="O33" s="18"/>
      <c r="P33" s="185" t="s">
        <v>284</v>
      </c>
      <c r="Q33" s="190" t="s">
        <v>249</v>
      </c>
      <c r="R33" s="125"/>
    </row>
    <row r="34" spans="1:18" s="29" customFormat="1" ht="13.5" customHeight="1">
      <c r="A34" s="38">
        <v>33</v>
      </c>
      <c r="B34" s="122" t="s">
        <v>215</v>
      </c>
      <c r="C34" s="17" t="s">
        <v>185</v>
      </c>
      <c r="D34" s="21"/>
      <c r="E34" s="21"/>
      <c r="F34" s="21"/>
      <c r="G34" s="21"/>
      <c r="H34" s="21"/>
      <c r="I34" s="162"/>
      <c r="J34" s="162"/>
      <c r="K34" s="328" t="s">
        <v>85</v>
      </c>
      <c r="L34" s="329"/>
      <c r="M34" s="329"/>
      <c r="N34" s="329">
        <f>90/14</f>
        <v>6.428571428571429</v>
      </c>
      <c r="O34" s="330"/>
      <c r="P34" s="163" t="s">
        <v>4</v>
      </c>
      <c r="Q34" s="73">
        <v>4</v>
      </c>
      <c r="R34" s="126"/>
    </row>
    <row r="35" spans="1:17" ht="12.75">
      <c r="A35" s="38">
        <v>34</v>
      </c>
      <c r="B35" s="251" t="s">
        <v>206</v>
      </c>
      <c r="C35" s="403" t="s">
        <v>264</v>
      </c>
      <c r="D35" s="254">
        <v>2</v>
      </c>
      <c r="E35" s="359">
        <v>1</v>
      </c>
      <c r="F35" s="254"/>
      <c r="G35" s="254"/>
      <c r="H35" s="403"/>
      <c r="I35" s="254" t="s">
        <v>8</v>
      </c>
      <c r="J35" s="254">
        <v>4</v>
      </c>
      <c r="K35" s="254"/>
      <c r="L35" s="254"/>
      <c r="M35" s="254"/>
      <c r="N35" s="254"/>
      <c r="O35" s="254"/>
      <c r="P35" s="254"/>
      <c r="Q35" s="253"/>
    </row>
    <row r="36" spans="1:17" ht="12.75">
      <c r="A36" s="38">
        <v>35</v>
      </c>
      <c r="B36" s="251" t="s">
        <v>394</v>
      </c>
      <c r="C36" s="332" t="s">
        <v>265</v>
      </c>
      <c r="D36" s="254">
        <v>2</v>
      </c>
      <c r="E36" s="254"/>
      <c r="F36" s="359">
        <v>2</v>
      </c>
      <c r="G36" s="257">
        <v>1</v>
      </c>
      <c r="H36" s="403"/>
      <c r="I36" s="254" t="s">
        <v>8</v>
      </c>
      <c r="J36" s="254">
        <v>5</v>
      </c>
      <c r="K36" s="254"/>
      <c r="L36" s="254"/>
      <c r="M36" s="254"/>
      <c r="N36" s="254"/>
      <c r="O36" s="254"/>
      <c r="P36" s="254"/>
      <c r="Q36" s="255"/>
    </row>
    <row r="37" spans="1:17" s="59" customFormat="1" ht="12.75">
      <c r="A37" s="38">
        <v>36</v>
      </c>
      <c r="B37" s="310" t="s">
        <v>316</v>
      </c>
      <c r="C37" s="403" t="s">
        <v>336</v>
      </c>
      <c r="D37" s="403">
        <v>2</v>
      </c>
      <c r="E37" s="403"/>
      <c r="F37" s="403">
        <v>2</v>
      </c>
      <c r="G37" s="403"/>
      <c r="H37" s="403"/>
      <c r="I37" s="403" t="s">
        <v>8</v>
      </c>
      <c r="J37" s="403">
        <v>4</v>
      </c>
      <c r="K37" s="403"/>
      <c r="L37" s="403"/>
      <c r="M37" s="403"/>
      <c r="N37" s="403"/>
      <c r="O37" s="403"/>
      <c r="P37" s="403"/>
      <c r="Q37" s="256"/>
    </row>
    <row r="38" spans="1:17" ht="12.75">
      <c r="A38" s="38">
        <v>37</v>
      </c>
      <c r="B38" s="309" t="s">
        <v>318</v>
      </c>
      <c r="C38" s="332" t="s">
        <v>337</v>
      </c>
      <c r="D38" s="254">
        <v>2</v>
      </c>
      <c r="E38" s="254"/>
      <c r="F38" s="257">
        <v>1</v>
      </c>
      <c r="G38" s="254"/>
      <c r="H38" s="403"/>
      <c r="I38" s="254" t="s">
        <v>4</v>
      </c>
      <c r="J38" s="254">
        <v>4</v>
      </c>
      <c r="K38" s="254"/>
      <c r="L38" s="254"/>
      <c r="M38" s="254"/>
      <c r="N38" s="254"/>
      <c r="O38" s="254"/>
      <c r="P38" s="254"/>
      <c r="Q38" s="255"/>
    </row>
    <row r="39" spans="1:17" s="109" customFormat="1" ht="12.75">
      <c r="A39" s="38">
        <v>38</v>
      </c>
      <c r="B39" s="251" t="s">
        <v>192</v>
      </c>
      <c r="C39" s="404" t="s">
        <v>338</v>
      </c>
      <c r="D39" s="404">
        <v>2</v>
      </c>
      <c r="E39" s="404">
        <v>1</v>
      </c>
      <c r="F39" s="404"/>
      <c r="G39" s="404"/>
      <c r="H39" s="403"/>
      <c r="I39" s="404" t="s">
        <v>4</v>
      </c>
      <c r="J39" s="404">
        <v>5</v>
      </c>
      <c r="K39" s="333"/>
      <c r="L39" s="333"/>
      <c r="M39" s="333"/>
      <c r="N39" s="333"/>
      <c r="O39" s="333"/>
      <c r="P39" s="333"/>
      <c r="Q39" s="258"/>
    </row>
    <row r="40" spans="1:17" ht="12.75">
      <c r="A40" s="38">
        <v>39</v>
      </c>
      <c r="B40" s="251" t="s">
        <v>207</v>
      </c>
      <c r="C40" s="403" t="s">
        <v>339</v>
      </c>
      <c r="D40" s="254"/>
      <c r="E40" s="254"/>
      <c r="F40" s="254"/>
      <c r="G40" s="254"/>
      <c r="H40" s="254"/>
      <c r="I40" s="254"/>
      <c r="J40" s="254"/>
      <c r="K40" s="254">
        <v>2</v>
      </c>
      <c r="L40" s="257">
        <v>1</v>
      </c>
      <c r="M40" s="254"/>
      <c r="N40" s="257">
        <v>1</v>
      </c>
      <c r="O40" s="403"/>
      <c r="P40" s="254" t="s">
        <v>8</v>
      </c>
      <c r="Q40" s="255">
        <v>4</v>
      </c>
    </row>
    <row r="41" spans="1:17" ht="12.75">
      <c r="A41" s="38">
        <v>40</v>
      </c>
      <c r="B41" s="251" t="s">
        <v>395</v>
      </c>
      <c r="C41" s="332" t="s">
        <v>266</v>
      </c>
      <c r="D41" s="254"/>
      <c r="E41" s="254"/>
      <c r="F41" s="254"/>
      <c r="G41" s="254"/>
      <c r="H41" s="254"/>
      <c r="I41" s="254"/>
      <c r="J41" s="254"/>
      <c r="K41" s="254">
        <v>2</v>
      </c>
      <c r="L41" s="254"/>
      <c r="M41" s="359">
        <v>2</v>
      </c>
      <c r="N41" s="257">
        <v>1</v>
      </c>
      <c r="O41" s="403"/>
      <c r="P41" s="254" t="s">
        <v>8</v>
      </c>
      <c r="Q41" s="255">
        <v>5</v>
      </c>
    </row>
    <row r="42" spans="1:17" ht="12.75">
      <c r="A42" s="38">
        <v>41</v>
      </c>
      <c r="B42" s="251" t="s">
        <v>244</v>
      </c>
      <c r="C42" s="403" t="s">
        <v>108</v>
      </c>
      <c r="D42" s="334"/>
      <c r="E42" s="334"/>
      <c r="F42" s="334"/>
      <c r="G42" s="334"/>
      <c r="H42" s="334"/>
      <c r="I42" s="334"/>
      <c r="J42" s="334"/>
      <c r="K42" s="254">
        <v>2</v>
      </c>
      <c r="L42" s="254"/>
      <c r="M42" s="254"/>
      <c r="N42" s="359">
        <v>2</v>
      </c>
      <c r="O42" s="403"/>
      <c r="P42" s="254" t="s">
        <v>8</v>
      </c>
      <c r="Q42" s="401">
        <v>4</v>
      </c>
    </row>
    <row r="43" spans="1:17" ht="12.75">
      <c r="A43" s="38">
        <v>42</v>
      </c>
      <c r="B43" s="308" t="s">
        <v>317</v>
      </c>
      <c r="C43" s="332" t="s">
        <v>340</v>
      </c>
      <c r="D43" s="254"/>
      <c r="E43" s="254"/>
      <c r="F43" s="254"/>
      <c r="G43" s="254"/>
      <c r="H43" s="254"/>
      <c r="I43" s="254"/>
      <c r="J43" s="254"/>
      <c r="K43" s="254">
        <v>2</v>
      </c>
      <c r="L43" s="254"/>
      <c r="M43" s="359">
        <v>1</v>
      </c>
      <c r="N43" s="254"/>
      <c r="O43" s="403"/>
      <c r="P43" s="254" t="s">
        <v>4</v>
      </c>
      <c r="Q43" s="401">
        <v>3</v>
      </c>
    </row>
    <row r="44" spans="1:17" s="59" customFormat="1" ht="26.25" customHeight="1">
      <c r="A44" s="38">
        <v>43</v>
      </c>
      <c r="B44" s="251" t="s">
        <v>227</v>
      </c>
      <c r="C44" s="403" t="s">
        <v>341</v>
      </c>
      <c r="D44" s="403"/>
      <c r="E44" s="403"/>
      <c r="F44" s="403"/>
      <c r="G44" s="403"/>
      <c r="H44" s="403"/>
      <c r="I44" s="403"/>
      <c r="J44" s="403"/>
      <c r="K44" s="403">
        <v>2</v>
      </c>
      <c r="L44" s="403"/>
      <c r="M44" s="403">
        <v>1</v>
      </c>
      <c r="N44" s="403"/>
      <c r="O44" s="403"/>
      <c r="P44" s="403" t="s">
        <v>4</v>
      </c>
      <c r="Q44" s="256">
        <v>3</v>
      </c>
    </row>
    <row r="45" spans="1:17" s="28" customFormat="1" ht="15" customHeight="1">
      <c r="A45" s="38">
        <v>44</v>
      </c>
      <c r="B45" s="259" t="s">
        <v>74</v>
      </c>
      <c r="C45" s="403" t="s">
        <v>342</v>
      </c>
      <c r="D45" s="257"/>
      <c r="E45" s="257"/>
      <c r="F45" s="257"/>
      <c r="G45" s="257"/>
      <c r="H45" s="257"/>
      <c r="I45" s="257"/>
      <c r="J45" s="257"/>
      <c r="K45" s="406" t="s">
        <v>103</v>
      </c>
      <c r="L45" s="406"/>
      <c r="M45" s="406"/>
      <c r="N45" s="406">
        <f>90/14</f>
        <v>6.428571428571429</v>
      </c>
      <c r="O45" s="406"/>
      <c r="P45" s="403" t="s">
        <v>4</v>
      </c>
      <c r="Q45" s="256">
        <v>4</v>
      </c>
    </row>
    <row r="46" spans="1:17" ht="12.75">
      <c r="A46" s="38">
        <v>45</v>
      </c>
      <c r="B46" s="113" t="s">
        <v>29</v>
      </c>
      <c r="C46" s="39" t="s">
        <v>45</v>
      </c>
      <c r="D46" s="12">
        <v>3</v>
      </c>
      <c r="E46" s="12"/>
      <c r="F46" s="12">
        <v>2</v>
      </c>
      <c r="G46" s="12"/>
      <c r="H46" s="18"/>
      <c r="I46" s="12" t="s">
        <v>8</v>
      </c>
      <c r="J46" s="12">
        <v>6</v>
      </c>
      <c r="K46" s="12"/>
      <c r="L46" s="12"/>
      <c r="M46" s="12"/>
      <c r="N46" s="80"/>
      <c r="O46" s="12"/>
      <c r="P46" s="12"/>
      <c r="Q46" s="13"/>
    </row>
    <row r="47" spans="1:18" ht="12.75">
      <c r="A47" s="38">
        <v>46</v>
      </c>
      <c r="B47" s="128" t="s">
        <v>322</v>
      </c>
      <c r="C47" s="18" t="s">
        <v>104</v>
      </c>
      <c r="D47" s="342">
        <v>2</v>
      </c>
      <c r="E47" s="342">
        <v>1</v>
      </c>
      <c r="F47" s="342"/>
      <c r="G47" s="342"/>
      <c r="H47" s="18"/>
      <c r="I47" s="133" t="s">
        <v>8</v>
      </c>
      <c r="J47" s="343">
        <v>4</v>
      </c>
      <c r="K47" s="344"/>
      <c r="L47" s="344"/>
      <c r="M47" s="17"/>
      <c r="N47" s="17"/>
      <c r="O47" s="17"/>
      <c r="P47" s="17"/>
      <c r="Q47" s="27"/>
      <c r="R47" s="125"/>
    </row>
    <row r="48" spans="1:18" ht="12.75">
      <c r="A48" s="38">
        <v>47</v>
      </c>
      <c r="B48" s="360" t="s">
        <v>382</v>
      </c>
      <c r="C48" s="361" t="s">
        <v>257</v>
      </c>
      <c r="D48" s="338">
        <v>2</v>
      </c>
      <c r="E48" s="338"/>
      <c r="F48" s="338">
        <v>2</v>
      </c>
      <c r="G48" s="338">
        <v>1</v>
      </c>
      <c r="H48" s="17"/>
      <c r="I48" s="21" t="s">
        <v>8</v>
      </c>
      <c r="J48" s="21">
        <v>6</v>
      </c>
      <c r="K48" s="100"/>
      <c r="L48" s="100"/>
      <c r="M48" s="21"/>
      <c r="N48" s="43"/>
      <c r="O48" s="21"/>
      <c r="P48" s="21"/>
      <c r="Q48" s="22"/>
      <c r="R48" s="124"/>
    </row>
    <row r="49" spans="1:18" s="59" customFormat="1" ht="12.75">
      <c r="A49" s="38">
        <v>48</v>
      </c>
      <c r="B49" s="128" t="s">
        <v>324</v>
      </c>
      <c r="C49" s="18" t="s">
        <v>325</v>
      </c>
      <c r="D49" s="142">
        <v>2</v>
      </c>
      <c r="E49" s="142"/>
      <c r="F49" s="43">
        <v>2</v>
      </c>
      <c r="G49" s="339">
        <v>1</v>
      </c>
      <c r="H49" s="18"/>
      <c r="I49" s="17" t="s">
        <v>8</v>
      </c>
      <c r="J49" s="129">
        <v>5</v>
      </c>
      <c r="K49" s="111"/>
      <c r="L49" s="111"/>
      <c r="M49" s="111"/>
      <c r="N49" s="111"/>
      <c r="O49" s="111"/>
      <c r="P49" s="111"/>
      <c r="Q49" s="136"/>
      <c r="R49" s="124"/>
    </row>
    <row r="50" spans="1:18" ht="15.75" customHeight="1">
      <c r="A50" s="38">
        <v>49</v>
      </c>
      <c r="B50" s="307" t="s">
        <v>326</v>
      </c>
      <c r="C50" s="18" t="s">
        <v>347</v>
      </c>
      <c r="D50" s="139">
        <v>2</v>
      </c>
      <c r="E50" s="338">
        <v>1</v>
      </c>
      <c r="F50" s="139"/>
      <c r="G50" s="139"/>
      <c r="H50" s="18"/>
      <c r="I50" s="21" t="s">
        <v>4</v>
      </c>
      <c r="J50" s="21">
        <v>3</v>
      </c>
      <c r="K50" s="100"/>
      <c r="L50" s="100"/>
      <c r="M50" s="21"/>
      <c r="N50" s="43"/>
      <c r="O50" s="21"/>
      <c r="P50" s="21"/>
      <c r="Q50" s="22"/>
      <c r="R50" s="125"/>
    </row>
    <row r="51" spans="1:18" ht="12.75">
      <c r="A51" s="38">
        <v>50</v>
      </c>
      <c r="B51" s="114" t="s">
        <v>243</v>
      </c>
      <c r="C51" s="18" t="s">
        <v>222</v>
      </c>
      <c r="D51" s="140">
        <v>2</v>
      </c>
      <c r="E51" s="141">
        <v>2</v>
      </c>
      <c r="F51" s="141"/>
      <c r="G51" s="141"/>
      <c r="H51" s="18"/>
      <c r="I51" s="130" t="s">
        <v>4</v>
      </c>
      <c r="J51" s="130">
        <v>5</v>
      </c>
      <c r="K51" s="100"/>
      <c r="L51" s="100"/>
      <c r="M51" s="21"/>
      <c r="N51" s="43"/>
      <c r="O51" s="21"/>
      <c r="P51" s="21"/>
      <c r="Q51" s="22"/>
      <c r="R51" s="125"/>
    </row>
    <row r="52" spans="1:18" s="59" customFormat="1" ht="12.75">
      <c r="A52" s="38">
        <v>51</v>
      </c>
      <c r="B52" s="110" t="s">
        <v>355</v>
      </c>
      <c r="C52" s="18" t="s">
        <v>348</v>
      </c>
      <c r="D52" s="17"/>
      <c r="E52" s="17"/>
      <c r="F52" s="17"/>
      <c r="G52" s="17"/>
      <c r="H52" s="17"/>
      <c r="I52" s="17"/>
      <c r="J52" s="17"/>
      <c r="K52" s="17">
        <v>2</v>
      </c>
      <c r="L52" s="17">
        <v>1</v>
      </c>
      <c r="M52" s="17"/>
      <c r="N52" s="17"/>
      <c r="O52" s="18"/>
      <c r="P52" s="17" t="s">
        <v>8</v>
      </c>
      <c r="Q52" s="27">
        <v>3</v>
      </c>
      <c r="R52" s="124"/>
    </row>
    <row r="53" spans="1:18" s="59" customFormat="1" ht="12.75">
      <c r="A53" s="38">
        <v>52</v>
      </c>
      <c r="B53" s="116" t="s">
        <v>323</v>
      </c>
      <c r="C53" s="185" t="s">
        <v>349</v>
      </c>
      <c r="D53" s="402"/>
      <c r="E53" s="402"/>
      <c r="F53" s="402"/>
      <c r="G53" s="402"/>
      <c r="H53" s="402"/>
      <c r="I53" s="402"/>
      <c r="J53" s="402"/>
      <c r="K53" s="133">
        <v>2</v>
      </c>
      <c r="L53" s="133"/>
      <c r="M53" s="133"/>
      <c r="N53" s="133">
        <v>1</v>
      </c>
      <c r="O53" s="18"/>
      <c r="P53" s="133" t="s">
        <v>8</v>
      </c>
      <c r="Q53" s="119">
        <v>3</v>
      </c>
      <c r="R53" s="124"/>
    </row>
    <row r="54" spans="1:18" s="59" customFormat="1" ht="12.75">
      <c r="A54" s="38">
        <v>53</v>
      </c>
      <c r="B54" s="116" t="s">
        <v>245</v>
      </c>
      <c r="C54" s="185" t="s">
        <v>350</v>
      </c>
      <c r="D54" s="402"/>
      <c r="E54" s="402"/>
      <c r="F54" s="402"/>
      <c r="G54" s="402"/>
      <c r="H54" s="402"/>
      <c r="I54" s="402"/>
      <c r="J54" s="402"/>
      <c r="K54" s="402">
        <v>2</v>
      </c>
      <c r="L54" s="402">
        <v>1</v>
      </c>
      <c r="M54" s="402"/>
      <c r="N54" s="402"/>
      <c r="O54" s="18"/>
      <c r="P54" s="402" t="s">
        <v>8</v>
      </c>
      <c r="Q54" s="108">
        <v>3</v>
      </c>
      <c r="R54" s="124"/>
    </row>
    <row r="55" spans="1:17" s="59" customFormat="1" ht="14.25" customHeight="1">
      <c r="A55" s="38">
        <v>54</v>
      </c>
      <c r="B55" s="110" t="s">
        <v>25</v>
      </c>
      <c r="C55" s="18" t="s">
        <v>248</v>
      </c>
      <c r="D55" s="17"/>
      <c r="E55" s="17"/>
      <c r="F55" s="17"/>
      <c r="G55" s="17"/>
      <c r="H55" s="17"/>
      <c r="I55" s="17"/>
      <c r="J55" s="17"/>
      <c r="K55" s="17">
        <v>2</v>
      </c>
      <c r="L55" s="17"/>
      <c r="M55" s="17">
        <v>1</v>
      </c>
      <c r="N55" s="17"/>
      <c r="O55" s="18"/>
      <c r="P55" s="17" t="s">
        <v>4</v>
      </c>
      <c r="Q55" s="27">
        <v>3</v>
      </c>
    </row>
    <row r="56" spans="1:17" s="59" customFormat="1" ht="14.25" customHeight="1">
      <c r="A56" s="38">
        <v>55</v>
      </c>
      <c r="B56" s="116" t="s">
        <v>327</v>
      </c>
      <c r="C56" s="185" t="s">
        <v>226</v>
      </c>
      <c r="D56" s="402"/>
      <c r="E56" s="402"/>
      <c r="F56" s="402"/>
      <c r="G56" s="402"/>
      <c r="H56" s="402"/>
      <c r="I56" s="402"/>
      <c r="J56" s="402"/>
      <c r="K56" s="402">
        <v>2</v>
      </c>
      <c r="L56" s="402">
        <v>2</v>
      </c>
      <c r="M56" s="402"/>
      <c r="N56" s="402"/>
      <c r="O56" s="18"/>
      <c r="P56" s="402" t="s">
        <v>4</v>
      </c>
      <c r="Q56" s="108">
        <v>4</v>
      </c>
    </row>
    <row r="57" spans="1:17" s="59" customFormat="1" ht="12.75">
      <c r="A57" s="38">
        <v>56</v>
      </c>
      <c r="B57" s="116" t="s">
        <v>233</v>
      </c>
      <c r="C57" s="185" t="s">
        <v>351</v>
      </c>
      <c r="D57" s="402"/>
      <c r="E57" s="402"/>
      <c r="F57" s="402"/>
      <c r="G57" s="402"/>
      <c r="H57" s="402"/>
      <c r="I57" s="402"/>
      <c r="J57" s="402"/>
      <c r="K57" s="402"/>
      <c r="L57" s="402">
        <v>2</v>
      </c>
      <c r="M57" s="402"/>
      <c r="N57" s="402"/>
      <c r="O57" s="18"/>
      <c r="P57" s="402" t="s">
        <v>4</v>
      </c>
      <c r="Q57" s="108">
        <v>3</v>
      </c>
    </row>
    <row r="58" spans="1:17" s="120" customFormat="1" ht="14.25" customHeight="1">
      <c r="A58" s="38">
        <v>57</v>
      </c>
      <c r="B58" s="116" t="s">
        <v>209</v>
      </c>
      <c r="C58" s="17" t="s">
        <v>352</v>
      </c>
      <c r="D58" s="50"/>
      <c r="E58" s="50"/>
      <c r="F58" s="50"/>
      <c r="G58" s="50"/>
      <c r="H58" s="50"/>
      <c r="I58" s="50"/>
      <c r="J58" s="50"/>
      <c r="K58" s="17"/>
      <c r="L58" s="17"/>
      <c r="M58" s="17"/>
      <c r="N58" s="17">
        <v>4</v>
      </c>
      <c r="O58" s="18"/>
      <c r="P58" s="17" t="s">
        <v>4</v>
      </c>
      <c r="Q58" s="27">
        <v>4</v>
      </c>
    </row>
    <row r="59" spans="1:20" s="26" customFormat="1" ht="21.75" customHeight="1">
      <c r="A59" s="38">
        <v>58</v>
      </c>
      <c r="B59" s="116" t="s">
        <v>208</v>
      </c>
      <c r="C59" s="17" t="s">
        <v>221</v>
      </c>
      <c r="D59" s="135"/>
      <c r="E59" s="135"/>
      <c r="F59" s="135"/>
      <c r="G59" s="135"/>
      <c r="H59" s="135"/>
      <c r="I59" s="135"/>
      <c r="J59" s="135"/>
      <c r="K59" s="318" t="s">
        <v>86</v>
      </c>
      <c r="L59" s="319"/>
      <c r="M59" s="319"/>
      <c r="N59" s="319">
        <f>60/14</f>
        <v>4.285714285714286</v>
      </c>
      <c r="O59" s="320"/>
      <c r="P59" s="21" t="s">
        <v>4</v>
      </c>
      <c r="Q59" s="22">
        <v>2</v>
      </c>
      <c r="T59" s="120" t="s">
        <v>390</v>
      </c>
    </row>
    <row r="60" spans="4:20" ht="30.75" customHeight="1">
      <c r="D60" s="186">
        <f>SUM(D2:D59)</f>
        <v>45</v>
      </c>
      <c r="E60" s="186">
        <f aca="true" t="shared" si="0" ref="E60:Q60">SUM(E2:E59)</f>
        <v>18</v>
      </c>
      <c r="F60" s="186">
        <f t="shared" si="0"/>
        <v>25</v>
      </c>
      <c r="G60" s="186">
        <f t="shared" si="0"/>
        <v>3</v>
      </c>
      <c r="H60" s="186"/>
      <c r="I60" s="186">
        <f t="shared" si="0"/>
        <v>0</v>
      </c>
      <c r="J60" s="186">
        <f t="shared" si="0"/>
        <v>107</v>
      </c>
      <c r="K60" s="186">
        <f t="shared" si="0"/>
        <v>44</v>
      </c>
      <c r="L60" s="186">
        <f t="shared" si="0"/>
        <v>18</v>
      </c>
      <c r="M60" s="186">
        <f t="shared" si="0"/>
        <v>21</v>
      </c>
      <c r="N60" s="186">
        <f t="shared" si="0"/>
        <v>27.142857142857142</v>
      </c>
      <c r="O60" s="186"/>
      <c r="P60" s="186">
        <f t="shared" si="0"/>
        <v>0</v>
      </c>
      <c r="Q60" s="186">
        <f t="shared" si="0"/>
        <v>108</v>
      </c>
      <c r="R60" s="186">
        <f>(SUM(D60:Q60)-T60)*14</f>
        <v>2816.0000000000005</v>
      </c>
      <c r="S60" s="186">
        <f>(D60+K60)*14</f>
        <v>1246</v>
      </c>
      <c r="T60" s="186">
        <f>Q60+J60</f>
        <v>215</v>
      </c>
    </row>
    <row r="61" ht="12.75">
      <c r="Q61" s="138"/>
    </row>
    <row r="62" ht="12.75">
      <c r="Q62" s="138"/>
    </row>
    <row r="63" ht="12.75">
      <c r="B63" s="138" t="s">
        <v>333</v>
      </c>
    </row>
    <row r="64" spans="1:17" ht="24" customHeight="1">
      <c r="A64" s="246">
        <v>59</v>
      </c>
      <c r="B64" s="311" t="s">
        <v>383</v>
      </c>
      <c r="C64" s="18" t="s">
        <v>193</v>
      </c>
      <c r="D64" s="17">
        <v>2</v>
      </c>
      <c r="E64" s="314"/>
      <c r="F64" s="314"/>
      <c r="G64" s="17">
        <v>2</v>
      </c>
      <c r="H64" s="314"/>
      <c r="I64" s="347" t="s">
        <v>8</v>
      </c>
      <c r="J64" s="347">
        <v>4</v>
      </c>
      <c r="K64" s="348"/>
      <c r="L64" s="348"/>
      <c r="M64" s="348"/>
      <c r="N64" s="348"/>
      <c r="O64" s="176"/>
      <c r="P64" s="348"/>
      <c r="Q64" s="349"/>
    </row>
    <row r="65" spans="1:17" ht="18">
      <c r="A65" s="32">
        <v>60</v>
      </c>
      <c r="B65" s="227" t="s">
        <v>384</v>
      </c>
      <c r="C65" s="18" t="s">
        <v>343</v>
      </c>
      <c r="D65" s="21">
        <v>2</v>
      </c>
      <c r="E65" s="21"/>
      <c r="F65" s="43">
        <v>2</v>
      </c>
      <c r="G65" s="21"/>
      <c r="H65" s="314"/>
      <c r="I65" s="21" t="s">
        <v>8</v>
      </c>
      <c r="J65" s="21">
        <v>5</v>
      </c>
      <c r="K65" s="21"/>
      <c r="L65" s="21"/>
      <c r="M65" s="21"/>
      <c r="N65" s="21"/>
      <c r="O65" s="21"/>
      <c r="P65" s="21"/>
      <c r="Q65" s="22"/>
    </row>
    <row r="66" spans="1:17" ht="17.25" customHeight="1">
      <c r="A66" s="246">
        <v>61</v>
      </c>
      <c r="B66" s="228" t="s">
        <v>385</v>
      </c>
      <c r="C66" s="18" t="s">
        <v>219</v>
      </c>
      <c r="D66" s="21">
        <v>2</v>
      </c>
      <c r="E66" s="21"/>
      <c r="F66" s="43">
        <v>2</v>
      </c>
      <c r="G66" s="21"/>
      <c r="H66" s="21"/>
      <c r="I66" s="21" t="s">
        <v>8</v>
      </c>
      <c r="J66" s="21">
        <v>3</v>
      </c>
      <c r="K66" s="21"/>
      <c r="L66" s="21"/>
      <c r="M66" s="21"/>
      <c r="N66" s="21"/>
      <c r="O66" s="21"/>
      <c r="P66" s="21"/>
      <c r="Q66" s="22"/>
    </row>
    <row r="67" spans="1:17" ht="22.5" customHeight="1">
      <c r="A67" s="32">
        <v>62</v>
      </c>
      <c r="B67" s="228" t="s">
        <v>386</v>
      </c>
      <c r="C67" s="18" t="s">
        <v>196</v>
      </c>
      <c r="D67" s="21"/>
      <c r="E67" s="21"/>
      <c r="F67" s="21"/>
      <c r="G67" s="21"/>
      <c r="H67" s="21"/>
      <c r="I67" s="21"/>
      <c r="J67" s="21"/>
      <c r="K67" s="21">
        <v>2</v>
      </c>
      <c r="L67" s="21"/>
      <c r="M67" s="21">
        <v>2</v>
      </c>
      <c r="N67" s="21"/>
      <c r="O67" s="21"/>
      <c r="P67" s="21" t="s">
        <v>8</v>
      </c>
      <c r="Q67" s="22">
        <v>4</v>
      </c>
    </row>
    <row r="68" spans="1:17" ht="19.5">
      <c r="A68" s="246">
        <v>63</v>
      </c>
      <c r="B68" s="182" t="s">
        <v>387</v>
      </c>
      <c r="C68" s="39" t="s">
        <v>220</v>
      </c>
      <c r="D68" s="21"/>
      <c r="E68" s="21"/>
      <c r="F68" s="21"/>
      <c r="G68" s="21"/>
      <c r="H68" s="21"/>
      <c r="I68" s="21"/>
      <c r="J68" s="21"/>
      <c r="K68" s="350">
        <v>2</v>
      </c>
      <c r="L68" s="350"/>
      <c r="M68" s="350">
        <v>1</v>
      </c>
      <c r="N68" s="350"/>
      <c r="O68" s="350"/>
      <c r="P68" s="350" t="s">
        <v>8</v>
      </c>
      <c r="Q68" s="351">
        <v>3</v>
      </c>
    </row>
    <row r="69" spans="1:17" ht="22.5">
      <c r="A69" s="32">
        <v>64</v>
      </c>
      <c r="B69" s="110" t="s">
        <v>388</v>
      </c>
      <c r="C69" s="118" t="s">
        <v>247</v>
      </c>
      <c r="D69" s="352"/>
      <c r="E69" s="352"/>
      <c r="F69" s="352"/>
      <c r="G69" s="352"/>
      <c r="H69" s="352"/>
      <c r="I69" s="352"/>
      <c r="J69" s="352"/>
      <c r="K69" s="352">
        <v>2</v>
      </c>
      <c r="L69" s="352"/>
      <c r="M69" s="352">
        <v>2</v>
      </c>
      <c r="N69" s="352"/>
      <c r="O69" s="21"/>
      <c r="P69" s="352" t="s">
        <v>8</v>
      </c>
      <c r="Q69" s="353">
        <v>5</v>
      </c>
    </row>
    <row r="70" spans="1:20" s="124" customFormat="1" ht="13.5" customHeight="1">
      <c r="A70" s="246">
        <v>65</v>
      </c>
      <c r="B70" s="345" t="s">
        <v>389</v>
      </c>
      <c r="C70" s="178" t="s">
        <v>357</v>
      </c>
      <c r="D70" s="354">
        <v>0</v>
      </c>
      <c r="E70" s="354">
        <v>1</v>
      </c>
      <c r="F70" s="354"/>
      <c r="G70" s="354"/>
      <c r="H70" s="362"/>
      <c r="I70" s="354" t="s">
        <v>4</v>
      </c>
      <c r="J70" s="354">
        <v>1</v>
      </c>
      <c r="K70" s="354"/>
      <c r="L70" s="354"/>
      <c r="M70" s="354"/>
      <c r="N70" s="354"/>
      <c r="O70" s="362"/>
      <c r="P70" s="354"/>
      <c r="Q70" s="354"/>
      <c r="T70" s="124" t="s">
        <v>390</v>
      </c>
    </row>
    <row r="71" spans="4:20" ht="12.75">
      <c r="D71" s="152">
        <f>SUM(D64:D70)</f>
        <v>6</v>
      </c>
      <c r="E71" s="152">
        <f>SUM(E64:E70)</f>
        <v>1</v>
      </c>
      <c r="F71" s="152">
        <f>SUM(F64:F70)</f>
        <v>4</v>
      </c>
      <c r="G71" s="152">
        <f>SUM(G64:G70)</f>
        <v>2</v>
      </c>
      <c r="H71" s="152"/>
      <c r="I71" s="152">
        <f aca="true" t="shared" si="1" ref="I71:N71">SUM(I64:I70)</f>
        <v>0</v>
      </c>
      <c r="J71" s="152">
        <f t="shared" si="1"/>
        <v>13</v>
      </c>
      <c r="K71" s="152">
        <f t="shared" si="1"/>
        <v>6</v>
      </c>
      <c r="L71" s="152">
        <f t="shared" si="1"/>
        <v>0</v>
      </c>
      <c r="M71" s="152">
        <f t="shared" si="1"/>
        <v>5</v>
      </c>
      <c r="N71" s="152">
        <f t="shared" si="1"/>
        <v>0</v>
      </c>
      <c r="O71" s="152"/>
      <c r="P71" s="152">
        <f>SUM(P64:P70)</f>
        <v>0</v>
      </c>
      <c r="Q71" s="152">
        <f>SUM(Q64:Q70)</f>
        <v>12</v>
      </c>
      <c r="R71" s="152">
        <f>(SUM(D71:Q71)-T71)*14</f>
        <v>336</v>
      </c>
      <c r="S71" s="152">
        <f>14*(D71+K71)</f>
        <v>168</v>
      </c>
      <c r="T71" s="152">
        <f>J71+Q71</f>
        <v>25</v>
      </c>
    </row>
    <row r="72" spans="2:20" ht="12.75">
      <c r="B72" s="138" t="s">
        <v>335</v>
      </c>
      <c r="R72" s="331">
        <f>R60+R71</f>
        <v>3152.0000000000005</v>
      </c>
      <c r="S72" s="331">
        <f>S60+S71</f>
        <v>1414</v>
      </c>
      <c r="T72" s="331">
        <f>T60+T71</f>
        <v>240</v>
      </c>
    </row>
    <row r="73" spans="1:17" s="59" customFormat="1" ht="16.5">
      <c r="A73" s="32">
        <v>18</v>
      </c>
      <c r="B73" s="260" t="s">
        <v>119</v>
      </c>
      <c r="C73" s="187" t="s">
        <v>120</v>
      </c>
      <c r="D73" s="18">
        <v>2</v>
      </c>
      <c r="E73" s="18">
        <v>2</v>
      </c>
      <c r="F73" s="18"/>
      <c r="G73" s="18"/>
      <c r="H73" s="18"/>
      <c r="I73" s="18" t="s">
        <v>4</v>
      </c>
      <c r="J73" s="18">
        <v>5</v>
      </c>
      <c r="K73" s="33"/>
      <c r="L73" s="33"/>
      <c r="M73" s="33"/>
      <c r="N73" s="33"/>
      <c r="O73" s="80"/>
      <c r="P73" s="34"/>
      <c r="Q73" s="41"/>
    </row>
    <row r="74" spans="1:17" s="59" customFormat="1" ht="12.75">
      <c r="A74" s="32">
        <v>19</v>
      </c>
      <c r="B74" s="226" t="s">
        <v>123</v>
      </c>
      <c r="C74" s="315" t="s">
        <v>234</v>
      </c>
      <c r="D74" s="17"/>
      <c r="E74" s="17">
        <v>1</v>
      </c>
      <c r="F74" s="17"/>
      <c r="G74" s="17"/>
      <c r="H74" s="18"/>
      <c r="I74" s="18" t="s">
        <v>4</v>
      </c>
      <c r="J74" s="18">
        <v>1</v>
      </c>
      <c r="K74" s="17"/>
      <c r="L74" s="17"/>
      <c r="M74" s="17"/>
      <c r="N74" s="17"/>
      <c r="O74" s="80"/>
      <c r="P74" s="18"/>
      <c r="Q74" s="42"/>
    </row>
    <row r="75" spans="1:17" s="1" customFormat="1" ht="11.25">
      <c r="A75" s="32">
        <v>20</v>
      </c>
      <c r="B75" s="312" t="s">
        <v>124</v>
      </c>
      <c r="C75" s="315" t="s">
        <v>235</v>
      </c>
      <c r="D75" s="17"/>
      <c r="E75" s="17">
        <v>1</v>
      </c>
      <c r="F75" s="17"/>
      <c r="G75" s="17"/>
      <c r="H75" s="18"/>
      <c r="I75" s="18" t="s">
        <v>4</v>
      </c>
      <c r="J75" s="18">
        <v>1</v>
      </c>
      <c r="K75" s="17"/>
      <c r="L75" s="17"/>
      <c r="M75" s="17"/>
      <c r="N75" s="17"/>
      <c r="O75" s="80"/>
      <c r="P75" s="18"/>
      <c r="Q75" s="42"/>
    </row>
    <row r="76" spans="1:17" s="1" customFormat="1" ht="11.25">
      <c r="A76" s="38">
        <v>21</v>
      </c>
      <c r="B76" s="226" t="s">
        <v>125</v>
      </c>
      <c r="C76" s="315" t="s">
        <v>294</v>
      </c>
      <c r="D76" s="80"/>
      <c r="E76" s="80">
        <v>1</v>
      </c>
      <c r="F76" s="80"/>
      <c r="G76" s="80"/>
      <c r="H76" s="18"/>
      <c r="I76" s="80" t="s">
        <v>4</v>
      </c>
      <c r="J76" s="80">
        <v>1</v>
      </c>
      <c r="K76" s="80"/>
      <c r="L76" s="80"/>
      <c r="M76" s="80"/>
      <c r="N76" s="80"/>
      <c r="O76" s="80"/>
      <c r="P76" s="80"/>
      <c r="Q76" s="42"/>
    </row>
    <row r="77" spans="1:17" s="1" customFormat="1" ht="12" customHeight="1">
      <c r="A77" s="32">
        <v>22</v>
      </c>
      <c r="B77" s="260" t="s">
        <v>121</v>
      </c>
      <c r="C77" s="200" t="s">
        <v>122</v>
      </c>
      <c r="D77" s="18"/>
      <c r="E77" s="18"/>
      <c r="F77" s="18"/>
      <c r="G77" s="18"/>
      <c r="H77" s="80"/>
      <c r="I77" s="18"/>
      <c r="J77" s="18"/>
      <c r="K77" s="33">
        <v>2</v>
      </c>
      <c r="L77" s="33">
        <v>2</v>
      </c>
      <c r="M77" s="33"/>
      <c r="N77" s="33"/>
      <c r="O77" s="18"/>
      <c r="P77" s="34" t="s">
        <v>4</v>
      </c>
      <c r="Q77" s="41">
        <v>5</v>
      </c>
    </row>
    <row r="78" spans="1:17" s="1" customFormat="1" ht="11.25">
      <c r="A78" s="32">
        <v>23</v>
      </c>
      <c r="B78" s="226" t="s">
        <v>126</v>
      </c>
      <c r="C78" s="201" t="s">
        <v>236</v>
      </c>
      <c r="D78" s="17"/>
      <c r="E78" s="17"/>
      <c r="F78" s="17"/>
      <c r="G78" s="17"/>
      <c r="H78" s="12"/>
      <c r="I78" s="18"/>
      <c r="J78" s="18"/>
      <c r="K78" s="17"/>
      <c r="L78" s="17">
        <v>1</v>
      </c>
      <c r="M78" s="17"/>
      <c r="N78" s="17"/>
      <c r="O78" s="18"/>
      <c r="P78" s="18" t="s">
        <v>4</v>
      </c>
      <c r="Q78" s="42">
        <v>1</v>
      </c>
    </row>
    <row r="79" spans="1:17" s="1" customFormat="1" ht="11.25">
      <c r="A79" s="32">
        <v>24</v>
      </c>
      <c r="B79" s="312" t="s">
        <v>127</v>
      </c>
      <c r="C79" s="201" t="s">
        <v>295</v>
      </c>
      <c r="D79" s="17"/>
      <c r="E79" s="17"/>
      <c r="F79" s="17"/>
      <c r="G79" s="17"/>
      <c r="H79" s="12"/>
      <c r="I79" s="18"/>
      <c r="J79" s="18"/>
      <c r="K79" s="17"/>
      <c r="L79" s="17">
        <v>1</v>
      </c>
      <c r="M79" s="17"/>
      <c r="N79" s="17"/>
      <c r="O79" s="18"/>
      <c r="P79" s="18" t="s">
        <v>4</v>
      </c>
      <c r="Q79" s="42">
        <v>1</v>
      </c>
    </row>
    <row r="80" spans="1:17" s="1" customFormat="1" ht="11.25">
      <c r="A80" s="38">
        <v>25</v>
      </c>
      <c r="B80" s="226" t="s">
        <v>128</v>
      </c>
      <c r="C80" s="201" t="s">
        <v>296</v>
      </c>
      <c r="D80" s="12"/>
      <c r="E80" s="12"/>
      <c r="F80" s="12"/>
      <c r="G80" s="12"/>
      <c r="H80" s="12"/>
      <c r="I80" s="12"/>
      <c r="J80" s="12"/>
      <c r="K80" s="12"/>
      <c r="L80" s="12">
        <v>1</v>
      </c>
      <c r="M80" s="12"/>
      <c r="N80" s="12"/>
      <c r="O80" s="18"/>
      <c r="P80" s="12" t="s">
        <v>4</v>
      </c>
      <c r="Q80" s="13">
        <v>1</v>
      </c>
    </row>
    <row r="81" spans="1:20" s="1" customFormat="1" ht="11.25">
      <c r="A81" s="81">
        <v>20</v>
      </c>
      <c r="B81" s="40" t="s">
        <v>130</v>
      </c>
      <c r="C81" s="82" t="s">
        <v>131</v>
      </c>
      <c r="D81" s="80">
        <v>2</v>
      </c>
      <c r="E81" s="80">
        <v>2</v>
      </c>
      <c r="F81" s="80"/>
      <c r="G81" s="80"/>
      <c r="H81" s="18"/>
      <c r="I81" s="118" t="s">
        <v>8</v>
      </c>
      <c r="J81" s="118">
        <v>5</v>
      </c>
      <c r="K81" s="166"/>
      <c r="L81" s="166"/>
      <c r="M81" s="166"/>
      <c r="N81" s="166"/>
      <c r="O81" s="166"/>
      <c r="P81" s="316"/>
      <c r="Q81" s="41"/>
      <c r="R81" s="2"/>
      <c r="S81" s="2"/>
      <c r="T81" s="2"/>
    </row>
    <row r="82" spans="1:20" s="1" customFormat="1" ht="11.25">
      <c r="A82" s="81">
        <v>21</v>
      </c>
      <c r="B82" s="40" t="s">
        <v>150</v>
      </c>
      <c r="C82" s="315" t="s">
        <v>297</v>
      </c>
      <c r="D82" s="18"/>
      <c r="E82" s="18">
        <v>2</v>
      </c>
      <c r="F82" s="18"/>
      <c r="G82" s="18"/>
      <c r="H82" s="18"/>
      <c r="I82" s="185" t="s">
        <v>4</v>
      </c>
      <c r="J82" s="185">
        <v>2</v>
      </c>
      <c r="K82" s="166"/>
      <c r="L82" s="166"/>
      <c r="M82" s="166"/>
      <c r="N82" s="166"/>
      <c r="O82" s="166"/>
      <c r="P82" s="316"/>
      <c r="Q82" s="41"/>
      <c r="R82" s="2"/>
      <c r="S82" s="2"/>
      <c r="T82" s="2"/>
    </row>
    <row r="83" spans="1:17" ht="12.75">
      <c r="A83" s="81">
        <v>22</v>
      </c>
      <c r="B83" s="40" t="s">
        <v>132</v>
      </c>
      <c r="C83" s="82" t="s">
        <v>133</v>
      </c>
      <c r="D83" s="43"/>
      <c r="E83" s="43"/>
      <c r="F83" s="43"/>
      <c r="G83" s="43"/>
      <c r="H83" s="18"/>
      <c r="I83" s="118"/>
      <c r="J83" s="118"/>
      <c r="K83" s="150">
        <v>2</v>
      </c>
      <c r="L83" s="150">
        <v>2</v>
      </c>
      <c r="M83" s="150"/>
      <c r="N83" s="150"/>
      <c r="O83" s="18"/>
      <c r="P83" s="118" t="s">
        <v>8</v>
      </c>
      <c r="Q83" s="42">
        <v>5</v>
      </c>
    </row>
    <row r="84" spans="1:17" s="138" customFormat="1" ht="21" customHeight="1">
      <c r="A84" s="32">
        <v>19</v>
      </c>
      <c r="B84" s="180" t="s">
        <v>271</v>
      </c>
      <c r="C84" s="188" t="s">
        <v>272</v>
      </c>
      <c r="D84" s="33">
        <v>1</v>
      </c>
      <c r="E84" s="33">
        <v>1</v>
      </c>
      <c r="F84" s="33"/>
      <c r="G84" s="33"/>
      <c r="H84" s="18"/>
      <c r="I84" s="33" t="s">
        <v>4</v>
      </c>
      <c r="J84" s="33">
        <v>2</v>
      </c>
      <c r="K84" s="33"/>
      <c r="L84" s="33"/>
      <c r="M84" s="33"/>
      <c r="N84" s="33"/>
      <c r="O84" s="33"/>
      <c r="P84" s="34"/>
      <c r="Q84" s="35"/>
    </row>
    <row r="85" spans="1:17" s="138" customFormat="1" ht="21.75" customHeight="1">
      <c r="A85" s="32">
        <v>20</v>
      </c>
      <c r="B85" s="180" t="s">
        <v>273</v>
      </c>
      <c r="C85" s="188" t="s">
        <v>274</v>
      </c>
      <c r="D85" s="33"/>
      <c r="E85" s="33">
        <v>3</v>
      </c>
      <c r="F85" s="33"/>
      <c r="G85" s="33"/>
      <c r="H85" s="18"/>
      <c r="I85" s="33" t="s">
        <v>4</v>
      </c>
      <c r="J85" s="33">
        <v>3</v>
      </c>
      <c r="K85" s="33"/>
      <c r="L85" s="33"/>
      <c r="M85" s="33"/>
      <c r="N85" s="33"/>
      <c r="O85" s="33"/>
      <c r="P85" s="34"/>
      <c r="Q85" s="35"/>
    </row>
    <row r="86" spans="1:17" s="138" customFormat="1" ht="20.25" customHeight="1">
      <c r="A86" s="32">
        <v>21</v>
      </c>
      <c r="B86" s="180" t="s">
        <v>275</v>
      </c>
      <c r="C86" s="189" t="s">
        <v>276</v>
      </c>
      <c r="D86" s="17"/>
      <c r="E86" s="17"/>
      <c r="F86" s="17"/>
      <c r="G86" s="17"/>
      <c r="H86" s="17"/>
      <c r="I86" s="18"/>
      <c r="J86" s="18"/>
      <c r="K86" s="18">
        <v>2</v>
      </c>
      <c r="L86" s="18">
        <v>1</v>
      </c>
      <c r="M86" s="18"/>
      <c r="N86" s="18"/>
      <c r="O86" s="18"/>
      <c r="P86" s="18" t="s">
        <v>4</v>
      </c>
      <c r="Q86" s="19">
        <v>3</v>
      </c>
    </row>
    <row r="87" spans="1:17" s="138" customFormat="1" ht="22.5" customHeight="1">
      <c r="A87" s="32">
        <v>22</v>
      </c>
      <c r="B87" s="180" t="s">
        <v>277</v>
      </c>
      <c r="C87" s="188" t="s">
        <v>278</v>
      </c>
      <c r="D87" s="33"/>
      <c r="E87" s="33"/>
      <c r="F87" s="33"/>
      <c r="G87" s="33"/>
      <c r="H87" s="33"/>
      <c r="I87" s="34"/>
      <c r="J87" s="174"/>
      <c r="K87" s="178"/>
      <c r="L87" s="178">
        <v>3</v>
      </c>
      <c r="M87" s="178"/>
      <c r="N87" s="178"/>
      <c r="O87" s="18"/>
      <c r="P87" s="18" t="s">
        <v>4</v>
      </c>
      <c r="Q87" s="179">
        <v>2</v>
      </c>
    </row>
    <row r="88" spans="1:17" s="138" customFormat="1" ht="18.75" customHeight="1">
      <c r="A88" s="32">
        <v>23</v>
      </c>
      <c r="B88" s="180" t="s">
        <v>279</v>
      </c>
      <c r="C88" s="189" t="s">
        <v>280</v>
      </c>
      <c r="D88" s="18"/>
      <c r="E88" s="18"/>
      <c r="F88" s="18"/>
      <c r="G88" s="18"/>
      <c r="H88" s="18"/>
      <c r="I88" s="18"/>
      <c r="J88" s="18"/>
      <c r="K88" s="178"/>
      <c r="L88" s="178"/>
      <c r="M88" s="178"/>
      <c r="N88" s="178"/>
      <c r="O88" s="18"/>
      <c r="P88" s="18" t="s">
        <v>8</v>
      </c>
      <c r="Q88" s="179">
        <v>5</v>
      </c>
    </row>
    <row r="89" spans="1:17" ht="12" customHeight="1">
      <c r="A89" s="207">
        <v>18</v>
      </c>
      <c r="B89" s="40" t="s">
        <v>304</v>
      </c>
      <c r="C89" s="206" t="s">
        <v>305</v>
      </c>
      <c r="D89" s="18">
        <v>2</v>
      </c>
      <c r="E89" s="18">
        <v>1</v>
      </c>
      <c r="F89" s="18"/>
      <c r="G89" s="18"/>
      <c r="H89" s="18"/>
      <c r="I89" s="18" t="s">
        <v>4</v>
      </c>
      <c r="J89" s="18">
        <v>3</v>
      </c>
      <c r="K89" s="33"/>
      <c r="L89" s="33"/>
      <c r="M89" s="33"/>
      <c r="N89" s="33"/>
      <c r="O89" s="33"/>
      <c r="P89" s="34"/>
      <c r="Q89" s="35"/>
    </row>
    <row r="90" spans="1:17" ht="12" customHeight="1">
      <c r="A90" s="208">
        <v>19</v>
      </c>
      <c r="B90" s="313" t="s">
        <v>332</v>
      </c>
      <c r="C90" s="315" t="s">
        <v>306</v>
      </c>
      <c r="D90" s="17"/>
      <c r="E90" s="17"/>
      <c r="F90" s="17"/>
      <c r="G90" s="17"/>
      <c r="H90" s="17"/>
      <c r="I90" s="18"/>
      <c r="J90" s="18"/>
      <c r="K90" s="17">
        <v>2</v>
      </c>
      <c r="L90" s="17">
        <v>1</v>
      </c>
      <c r="M90" s="17"/>
      <c r="N90" s="17"/>
      <c r="O90" s="18"/>
      <c r="P90" s="18" t="s">
        <v>4</v>
      </c>
      <c r="Q90" s="19">
        <v>3</v>
      </c>
    </row>
    <row r="91" spans="4:20" ht="12.75">
      <c r="D91" s="144">
        <f>SUM(D73:D90)</f>
        <v>7</v>
      </c>
      <c r="E91" s="144">
        <f aca="true" t="shared" si="2" ref="E91:Q91">SUM(E73:E90)</f>
        <v>14</v>
      </c>
      <c r="F91" s="144">
        <f t="shared" si="2"/>
        <v>0</v>
      </c>
      <c r="G91" s="144">
        <f t="shared" si="2"/>
        <v>0</v>
      </c>
      <c r="H91" s="144"/>
      <c r="I91" s="144">
        <f t="shared" si="2"/>
        <v>0</v>
      </c>
      <c r="J91" s="144">
        <f t="shared" si="2"/>
        <v>23</v>
      </c>
      <c r="K91" s="144">
        <f t="shared" si="2"/>
        <v>8</v>
      </c>
      <c r="L91" s="144">
        <f t="shared" si="2"/>
        <v>12</v>
      </c>
      <c r="M91" s="144">
        <f t="shared" si="2"/>
        <v>0</v>
      </c>
      <c r="N91" s="144">
        <f t="shared" si="2"/>
        <v>0</v>
      </c>
      <c r="O91" s="144"/>
      <c r="P91" s="144">
        <f t="shared" si="2"/>
        <v>0</v>
      </c>
      <c r="Q91" s="144">
        <f t="shared" si="2"/>
        <v>26</v>
      </c>
      <c r="R91" s="144">
        <f>(SUM(D91:Q91)-T91)*14</f>
        <v>574</v>
      </c>
      <c r="S91" s="144"/>
      <c r="T91" s="144">
        <f>Q91+J91</f>
        <v>49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62"/>
  <sheetViews>
    <sheetView tabSelected="1" zoomScale="130" zoomScaleNormal="130" zoomScalePageLayoutView="0" workbookViewId="0" topLeftCell="A1">
      <selection activeCell="T27" sqref="T27"/>
    </sheetView>
  </sheetViews>
  <sheetFormatPr defaultColWidth="9.140625" defaultRowHeight="12.75"/>
  <cols>
    <col min="1" max="1" width="3.28125" style="0" customWidth="1"/>
    <col min="2" max="2" width="30.421875" style="102" customWidth="1"/>
    <col min="3" max="3" width="12.140625" style="3" customWidth="1"/>
    <col min="4" max="5" width="2.421875" style="0" customWidth="1"/>
    <col min="6" max="7" width="2.7109375" style="0" customWidth="1"/>
    <col min="8" max="8" width="3.57421875" style="0" customWidth="1"/>
    <col min="9" max="9" width="6.421875" style="0" customWidth="1"/>
    <col min="10" max="10" width="5.28125" style="0" customWidth="1"/>
    <col min="11" max="11" width="2.7109375" style="0" customWidth="1"/>
    <col min="12" max="12" width="2.421875" style="0" customWidth="1"/>
    <col min="13" max="13" width="2.7109375" style="0" customWidth="1"/>
    <col min="14" max="14" width="2.8515625" style="0" customWidth="1"/>
    <col min="15" max="15" width="3.421875" style="0" customWidth="1"/>
    <col min="16" max="16" width="6.7109375" style="0" customWidth="1"/>
    <col min="17" max="17" width="4.8515625" style="0" customWidth="1"/>
  </cols>
  <sheetData>
    <row r="1" spans="1:18" ht="15.75" customHeight="1">
      <c r="A1" s="138" t="s">
        <v>302</v>
      </c>
      <c r="D1" s="7"/>
      <c r="E1" s="7"/>
      <c r="F1" s="7"/>
      <c r="G1" s="7"/>
      <c r="H1" s="7"/>
      <c r="I1" s="7"/>
      <c r="J1" s="7"/>
      <c r="K1" s="7"/>
      <c r="L1" s="7"/>
      <c r="M1" s="7"/>
      <c r="N1" s="7"/>
      <c r="O1" s="7"/>
      <c r="P1" s="7"/>
      <c r="Q1" s="7"/>
      <c r="R1" s="4"/>
    </row>
    <row r="2" spans="1:18" ht="12.75">
      <c r="A2" s="482" t="s">
        <v>15</v>
      </c>
      <c r="B2" s="482"/>
      <c r="R2" s="2"/>
    </row>
    <row r="3" spans="1:17" ht="21.75" customHeight="1">
      <c r="A3" s="479" t="s">
        <v>75</v>
      </c>
      <c r="B3" s="480"/>
      <c r="C3" s="480"/>
      <c r="D3" s="480"/>
      <c r="E3" s="480"/>
      <c r="F3" s="480"/>
      <c r="G3" s="480"/>
      <c r="H3" s="480"/>
      <c r="I3" s="480"/>
      <c r="J3" s="480"/>
      <c r="K3" s="480"/>
      <c r="L3" s="480"/>
      <c r="M3" s="480"/>
      <c r="N3" s="480"/>
      <c r="O3" s="480"/>
      <c r="P3" s="480"/>
      <c r="Q3" s="9"/>
    </row>
    <row r="4" spans="1:8" s="1" customFormat="1" ht="15" customHeight="1">
      <c r="A4" s="481" t="s">
        <v>365</v>
      </c>
      <c r="B4" s="481"/>
      <c r="C4" s="481"/>
      <c r="D4" s="481"/>
      <c r="E4" s="481"/>
      <c r="F4" s="481"/>
      <c r="G4" s="481"/>
      <c r="H4" s="481"/>
    </row>
    <row r="5" spans="1:17" s="1" customFormat="1" ht="11.25">
      <c r="A5" s="78" t="s">
        <v>18</v>
      </c>
      <c r="B5" s="107"/>
      <c r="C5" s="16"/>
      <c r="D5" s="472"/>
      <c r="E5" s="472"/>
      <c r="F5" s="472"/>
      <c r="G5" s="472"/>
      <c r="H5" s="472"/>
      <c r="I5" s="472"/>
      <c r="J5" s="472"/>
      <c r="K5" s="472"/>
      <c r="L5" s="472"/>
      <c r="M5" s="472"/>
      <c r="N5" s="472"/>
      <c r="O5" s="472"/>
      <c r="P5" s="472"/>
      <c r="Q5" s="472"/>
    </row>
    <row r="6" spans="1:18" s="317" customFormat="1" ht="15" customHeight="1">
      <c r="A6" s="469" t="s">
        <v>84</v>
      </c>
      <c r="B6" s="469"/>
      <c r="C6" s="469"/>
      <c r="D6" s="469"/>
      <c r="E6" s="469"/>
      <c r="F6" s="469"/>
      <c r="G6" s="469"/>
      <c r="H6" s="469"/>
      <c r="I6" s="469"/>
      <c r="J6" s="469"/>
      <c r="K6" s="469"/>
      <c r="L6" s="469"/>
      <c r="M6" s="469"/>
      <c r="N6" s="469"/>
      <c r="O6" s="469"/>
      <c r="P6" s="36"/>
      <c r="Q6" s="36"/>
      <c r="R6" s="36"/>
    </row>
    <row r="7" spans="1:3" s="1" customFormat="1" ht="11.25">
      <c r="A7" s="476" t="s">
        <v>16</v>
      </c>
      <c r="B7" s="476"/>
      <c r="C7" s="16"/>
    </row>
    <row r="8" spans="1:3" s="1" customFormat="1" ht="11.25">
      <c r="A8" s="1" t="s">
        <v>178</v>
      </c>
      <c r="B8" s="107"/>
      <c r="C8" s="16"/>
    </row>
    <row r="9" spans="2:17" ht="15.75" customHeight="1" thickBot="1">
      <c r="B9" s="103"/>
      <c r="C9" s="54"/>
      <c r="D9" s="6" t="s">
        <v>0</v>
      </c>
      <c r="E9" s="54"/>
      <c r="F9" s="54"/>
      <c r="H9" s="54"/>
      <c r="I9" s="54"/>
      <c r="J9" s="54"/>
      <c r="K9" s="54"/>
      <c r="L9" s="54"/>
      <c r="M9" s="54"/>
      <c r="N9" s="54"/>
      <c r="O9" s="54"/>
      <c r="P9" s="54"/>
      <c r="Q9" s="8"/>
    </row>
    <row r="10" spans="1:17" ht="13.5" customHeight="1">
      <c r="A10" s="460" t="s">
        <v>10</v>
      </c>
      <c r="B10" s="455" t="s">
        <v>1</v>
      </c>
      <c r="C10" s="473" t="s">
        <v>44</v>
      </c>
      <c r="D10" s="458" t="s">
        <v>2</v>
      </c>
      <c r="E10" s="458"/>
      <c r="F10" s="458"/>
      <c r="G10" s="458"/>
      <c r="H10" s="458"/>
      <c r="I10" s="458"/>
      <c r="J10" s="458"/>
      <c r="K10" s="458" t="s">
        <v>3</v>
      </c>
      <c r="L10" s="458"/>
      <c r="M10" s="458"/>
      <c r="N10" s="458"/>
      <c r="O10" s="458"/>
      <c r="P10" s="458"/>
      <c r="Q10" s="475"/>
    </row>
    <row r="11" spans="1:17" ht="12.75" customHeight="1">
      <c r="A11" s="461"/>
      <c r="B11" s="456"/>
      <c r="C11" s="443"/>
      <c r="D11" s="443" t="s">
        <v>4</v>
      </c>
      <c r="E11" s="443" t="s">
        <v>5</v>
      </c>
      <c r="F11" s="443" t="s">
        <v>6</v>
      </c>
      <c r="G11" s="443" t="s">
        <v>7</v>
      </c>
      <c r="H11" s="443" t="s">
        <v>256</v>
      </c>
      <c r="I11" s="450" t="s">
        <v>255</v>
      </c>
      <c r="J11" s="468" t="s">
        <v>12</v>
      </c>
      <c r="K11" s="443" t="s">
        <v>4</v>
      </c>
      <c r="L11" s="443" t="s">
        <v>5</v>
      </c>
      <c r="M11" s="443" t="s">
        <v>6</v>
      </c>
      <c r="N11" s="443" t="s">
        <v>7</v>
      </c>
      <c r="O11" s="443" t="s">
        <v>256</v>
      </c>
      <c r="P11" s="450" t="s">
        <v>255</v>
      </c>
      <c r="Q11" s="453" t="s">
        <v>12</v>
      </c>
    </row>
    <row r="12" spans="1:17" ht="12.75">
      <c r="A12" s="461"/>
      <c r="B12" s="456"/>
      <c r="C12" s="443"/>
      <c r="D12" s="443"/>
      <c r="E12" s="443"/>
      <c r="F12" s="443"/>
      <c r="G12" s="443"/>
      <c r="H12" s="443"/>
      <c r="I12" s="450"/>
      <c r="J12" s="468"/>
      <c r="K12" s="443"/>
      <c r="L12" s="443"/>
      <c r="M12" s="443"/>
      <c r="N12" s="443"/>
      <c r="O12" s="443"/>
      <c r="P12" s="450"/>
      <c r="Q12" s="453"/>
    </row>
    <row r="13" spans="1:17" s="59" customFormat="1" ht="17.25" customHeight="1">
      <c r="A13" s="38">
        <v>1</v>
      </c>
      <c r="B13" s="110" t="s">
        <v>211</v>
      </c>
      <c r="C13" s="18" t="s">
        <v>88</v>
      </c>
      <c r="D13" s="18">
        <v>2</v>
      </c>
      <c r="E13" s="18">
        <v>2</v>
      </c>
      <c r="F13" s="18"/>
      <c r="G13" s="18"/>
      <c r="H13" s="18">
        <f>J13*25-14*SUM(D13:G13)-2</f>
        <v>67</v>
      </c>
      <c r="I13" s="18" t="s">
        <v>8</v>
      </c>
      <c r="J13" s="18">
        <v>5</v>
      </c>
      <c r="K13" s="18"/>
      <c r="L13" s="18"/>
      <c r="M13" s="18"/>
      <c r="N13" s="18"/>
      <c r="O13" s="18"/>
      <c r="P13" s="18"/>
      <c r="Q13" s="19"/>
    </row>
    <row r="14" spans="1:17" s="59" customFormat="1" ht="14.25" customHeight="1">
      <c r="A14" s="38">
        <v>2</v>
      </c>
      <c r="B14" s="112" t="s">
        <v>224</v>
      </c>
      <c r="C14" s="18" t="s">
        <v>89</v>
      </c>
      <c r="D14" s="18">
        <v>2</v>
      </c>
      <c r="E14" s="18"/>
      <c r="F14" s="18">
        <v>2</v>
      </c>
      <c r="G14" s="18"/>
      <c r="H14" s="18">
        <f aca="true" t="shared" si="0" ref="H14:H20">J14*25-14*SUM(D14:G14)-2</f>
        <v>42</v>
      </c>
      <c r="I14" s="18" t="s">
        <v>8</v>
      </c>
      <c r="J14" s="18">
        <v>4</v>
      </c>
      <c r="K14" s="18"/>
      <c r="L14" s="18"/>
      <c r="M14" s="18"/>
      <c r="N14" s="18"/>
      <c r="O14" s="18"/>
      <c r="P14" s="18"/>
      <c r="Q14" s="19"/>
    </row>
    <row r="15" spans="1:17" s="59" customFormat="1" ht="12.75">
      <c r="A15" s="38">
        <v>3</v>
      </c>
      <c r="B15" s="110" t="s">
        <v>228</v>
      </c>
      <c r="C15" s="18" t="s">
        <v>90</v>
      </c>
      <c r="D15" s="18">
        <v>2</v>
      </c>
      <c r="E15" s="18"/>
      <c r="F15" s="18">
        <v>2</v>
      </c>
      <c r="G15" s="18"/>
      <c r="H15" s="18">
        <f t="shared" si="0"/>
        <v>42</v>
      </c>
      <c r="I15" s="18" t="s">
        <v>8</v>
      </c>
      <c r="J15" s="18">
        <v>4</v>
      </c>
      <c r="K15" s="18"/>
      <c r="L15" s="18"/>
      <c r="M15" s="18"/>
      <c r="N15" s="18"/>
      <c r="O15" s="18"/>
      <c r="P15" s="18"/>
      <c r="Q15" s="19"/>
    </row>
    <row r="16" spans="1:17" s="59" customFormat="1" ht="12.75">
      <c r="A16" s="38">
        <v>4</v>
      </c>
      <c r="B16" s="110" t="s">
        <v>202</v>
      </c>
      <c r="C16" s="18" t="s">
        <v>91</v>
      </c>
      <c r="D16" s="18">
        <v>2</v>
      </c>
      <c r="E16" s="18"/>
      <c r="F16" s="18">
        <v>2</v>
      </c>
      <c r="G16" s="18"/>
      <c r="H16" s="18">
        <f t="shared" si="0"/>
        <v>42</v>
      </c>
      <c r="I16" s="18" t="s">
        <v>8</v>
      </c>
      <c r="J16" s="18">
        <v>4</v>
      </c>
      <c r="K16" s="18"/>
      <c r="L16" s="18"/>
      <c r="M16" s="18"/>
      <c r="N16" s="18"/>
      <c r="O16" s="18"/>
      <c r="P16" s="18"/>
      <c r="Q16" s="19"/>
    </row>
    <row r="17" spans="1:17" s="59" customFormat="1" ht="12.75">
      <c r="A17" s="38">
        <v>5</v>
      </c>
      <c r="B17" s="110" t="s">
        <v>210</v>
      </c>
      <c r="C17" s="18" t="s">
        <v>370</v>
      </c>
      <c r="D17" s="18">
        <v>2</v>
      </c>
      <c r="E17" s="18">
        <v>1</v>
      </c>
      <c r="F17" s="18"/>
      <c r="G17" s="18"/>
      <c r="H17" s="18"/>
      <c r="I17" s="18" t="s">
        <v>8</v>
      </c>
      <c r="J17" s="18">
        <v>4</v>
      </c>
      <c r="K17" s="18"/>
      <c r="L17" s="18"/>
      <c r="M17" s="18"/>
      <c r="N17" s="18"/>
      <c r="O17" s="18"/>
      <c r="P17" s="18"/>
      <c r="Q17" s="19"/>
    </row>
    <row r="18" spans="1:17" s="59" customFormat="1" ht="12" customHeight="1">
      <c r="A18" s="38">
        <v>6</v>
      </c>
      <c r="B18" s="110" t="s">
        <v>212</v>
      </c>
      <c r="C18" s="18" t="s">
        <v>371</v>
      </c>
      <c r="D18" s="17"/>
      <c r="E18" s="17"/>
      <c r="F18" s="17">
        <v>2</v>
      </c>
      <c r="G18" s="17"/>
      <c r="H18" s="18">
        <f t="shared" si="0"/>
        <v>45</v>
      </c>
      <c r="I18" s="17" t="s">
        <v>4</v>
      </c>
      <c r="J18" s="17">
        <v>3</v>
      </c>
      <c r="K18" s="17"/>
      <c r="L18" s="17"/>
      <c r="M18" s="17"/>
      <c r="N18" s="17"/>
      <c r="O18" s="17"/>
      <c r="P18" s="17"/>
      <c r="Q18" s="27"/>
    </row>
    <row r="19" spans="1:17" s="59" customFormat="1" ht="12.75">
      <c r="A19" s="38">
        <v>7</v>
      </c>
      <c r="B19" s="110" t="s">
        <v>200</v>
      </c>
      <c r="C19" s="18" t="s">
        <v>92</v>
      </c>
      <c r="D19" s="18"/>
      <c r="E19" s="18">
        <v>2</v>
      </c>
      <c r="F19" s="18"/>
      <c r="G19" s="18"/>
      <c r="H19" s="18">
        <f t="shared" si="0"/>
        <v>45</v>
      </c>
      <c r="I19" s="18" t="s">
        <v>4</v>
      </c>
      <c r="J19" s="18">
        <v>3</v>
      </c>
      <c r="K19" s="18"/>
      <c r="L19" s="18"/>
      <c r="M19" s="18"/>
      <c r="N19" s="18"/>
      <c r="O19" s="18"/>
      <c r="P19" s="18"/>
      <c r="Q19" s="19"/>
    </row>
    <row r="20" spans="1:17" s="59" customFormat="1" ht="12.75">
      <c r="A20" s="38">
        <v>8</v>
      </c>
      <c r="B20" s="110" t="s">
        <v>87</v>
      </c>
      <c r="C20" s="18" t="s">
        <v>93</v>
      </c>
      <c r="D20" s="18"/>
      <c r="E20" s="18">
        <v>2</v>
      </c>
      <c r="F20" s="18"/>
      <c r="G20" s="18"/>
      <c r="H20" s="18">
        <f t="shared" si="0"/>
        <v>45</v>
      </c>
      <c r="I20" s="18" t="s">
        <v>4</v>
      </c>
      <c r="J20" s="18">
        <v>3</v>
      </c>
      <c r="K20" s="18"/>
      <c r="L20" s="18"/>
      <c r="M20" s="18"/>
      <c r="N20" s="18"/>
      <c r="O20" s="18"/>
      <c r="P20" s="18"/>
      <c r="Q20" s="19"/>
    </row>
    <row r="21" spans="1:17" s="59" customFormat="1" ht="12.75">
      <c r="A21" s="38">
        <v>9</v>
      </c>
      <c r="B21" s="110" t="s">
        <v>250</v>
      </c>
      <c r="C21" s="18" t="s">
        <v>372</v>
      </c>
      <c r="D21" s="18"/>
      <c r="E21" s="18">
        <v>1</v>
      </c>
      <c r="F21" s="18"/>
      <c r="G21" s="18"/>
      <c r="H21" s="18"/>
      <c r="I21" s="185" t="s">
        <v>282</v>
      </c>
      <c r="J21" s="185" t="s">
        <v>249</v>
      </c>
      <c r="K21" s="18"/>
      <c r="L21" s="18"/>
      <c r="M21" s="18"/>
      <c r="N21" s="18"/>
      <c r="O21" s="18"/>
      <c r="P21" s="18"/>
      <c r="Q21" s="19"/>
    </row>
    <row r="22" spans="1:17" s="59" customFormat="1" ht="21.75" customHeight="1">
      <c r="A22" s="38">
        <v>10</v>
      </c>
      <c r="B22" s="110" t="s">
        <v>230</v>
      </c>
      <c r="C22" s="18" t="s">
        <v>94</v>
      </c>
      <c r="D22" s="18"/>
      <c r="E22" s="18"/>
      <c r="F22" s="18"/>
      <c r="G22" s="18"/>
      <c r="H22" s="18"/>
      <c r="I22" s="18"/>
      <c r="J22" s="18"/>
      <c r="K22" s="18">
        <v>2</v>
      </c>
      <c r="L22" s="18">
        <v>1</v>
      </c>
      <c r="M22" s="18"/>
      <c r="N22" s="18"/>
      <c r="O22" s="18">
        <f>25*Q22-14*SUM(K22:N22)-2</f>
        <v>56</v>
      </c>
      <c r="P22" s="18" t="s">
        <v>8</v>
      </c>
      <c r="Q22" s="19">
        <v>4</v>
      </c>
    </row>
    <row r="23" spans="1:17" s="59" customFormat="1" ht="22.5" customHeight="1">
      <c r="A23" s="38">
        <v>11</v>
      </c>
      <c r="B23" s="110" t="s">
        <v>213</v>
      </c>
      <c r="C23" s="18" t="s">
        <v>95</v>
      </c>
      <c r="D23" s="18"/>
      <c r="E23" s="18"/>
      <c r="F23" s="18"/>
      <c r="G23" s="18"/>
      <c r="H23" s="18"/>
      <c r="I23" s="18"/>
      <c r="J23" s="18"/>
      <c r="K23" s="18">
        <v>1</v>
      </c>
      <c r="L23" s="18">
        <v>1</v>
      </c>
      <c r="M23" s="18"/>
      <c r="N23" s="18"/>
      <c r="O23" s="18">
        <f aca="true" t="shared" si="1" ref="O23:O29">25*Q23-14*SUM(K23:N23)-2</f>
        <v>45</v>
      </c>
      <c r="P23" s="18" t="s">
        <v>8</v>
      </c>
      <c r="Q23" s="19">
        <v>3</v>
      </c>
    </row>
    <row r="24" spans="1:17" s="59" customFormat="1" ht="12.75">
      <c r="A24" s="38">
        <v>12</v>
      </c>
      <c r="B24" s="110" t="s">
        <v>214</v>
      </c>
      <c r="C24" s="18" t="s">
        <v>96</v>
      </c>
      <c r="D24" s="18"/>
      <c r="E24" s="18"/>
      <c r="F24" s="18"/>
      <c r="G24" s="18"/>
      <c r="H24" s="18"/>
      <c r="I24" s="18"/>
      <c r="J24" s="18"/>
      <c r="K24" s="18">
        <v>2</v>
      </c>
      <c r="L24" s="18"/>
      <c r="M24" s="18">
        <v>1</v>
      </c>
      <c r="N24" s="18"/>
      <c r="O24" s="18">
        <f t="shared" si="1"/>
        <v>56</v>
      </c>
      <c r="P24" s="18" t="s">
        <v>8</v>
      </c>
      <c r="Q24" s="19">
        <v>4</v>
      </c>
    </row>
    <row r="25" spans="1:17" s="59" customFormat="1" ht="12.75">
      <c r="A25" s="38">
        <v>13</v>
      </c>
      <c r="B25" s="110" t="s">
        <v>229</v>
      </c>
      <c r="C25" s="18" t="s">
        <v>97</v>
      </c>
      <c r="D25" s="18"/>
      <c r="E25" s="18"/>
      <c r="F25" s="18"/>
      <c r="G25" s="18"/>
      <c r="H25" s="18"/>
      <c r="I25" s="18"/>
      <c r="J25" s="18"/>
      <c r="K25" s="18">
        <v>3</v>
      </c>
      <c r="L25" s="18"/>
      <c r="M25" s="18">
        <v>2</v>
      </c>
      <c r="N25" s="18"/>
      <c r="O25" s="18">
        <f t="shared" si="1"/>
        <v>53</v>
      </c>
      <c r="P25" s="18" t="s">
        <v>8</v>
      </c>
      <c r="Q25" s="19">
        <v>5</v>
      </c>
    </row>
    <row r="26" spans="1:17" ht="12.75">
      <c r="A26" s="38">
        <v>14</v>
      </c>
      <c r="B26" s="110" t="s">
        <v>402</v>
      </c>
      <c r="C26" s="18" t="s">
        <v>201</v>
      </c>
      <c r="D26" s="18"/>
      <c r="E26" s="18"/>
      <c r="F26" s="18"/>
      <c r="G26" s="18"/>
      <c r="H26" s="18"/>
      <c r="I26" s="18"/>
      <c r="J26" s="18"/>
      <c r="K26" s="18">
        <v>2</v>
      </c>
      <c r="L26" s="18"/>
      <c r="M26" s="18">
        <v>2</v>
      </c>
      <c r="N26" s="18"/>
      <c r="O26" s="18">
        <f t="shared" si="1"/>
        <v>42</v>
      </c>
      <c r="P26" s="18" t="s">
        <v>8</v>
      </c>
      <c r="Q26" s="13">
        <v>4</v>
      </c>
    </row>
    <row r="27" spans="1:17" ht="14.25" customHeight="1">
      <c r="A27" s="38">
        <v>15</v>
      </c>
      <c r="B27" s="110" t="s">
        <v>267</v>
      </c>
      <c r="C27" s="18" t="s">
        <v>373</v>
      </c>
      <c r="D27" s="17"/>
      <c r="E27" s="17"/>
      <c r="F27" s="17"/>
      <c r="G27" s="17"/>
      <c r="H27" s="17"/>
      <c r="I27" s="17"/>
      <c r="J27" s="17"/>
      <c r="K27" s="17">
        <v>1</v>
      </c>
      <c r="L27" s="17"/>
      <c r="M27" s="17">
        <v>2</v>
      </c>
      <c r="N27" s="17"/>
      <c r="O27" s="18">
        <f t="shared" si="1"/>
        <v>56</v>
      </c>
      <c r="P27" s="17" t="s">
        <v>4</v>
      </c>
      <c r="Q27" s="22">
        <v>4</v>
      </c>
    </row>
    <row r="28" spans="1:17" ht="23.25" customHeight="1">
      <c r="A28" s="38">
        <v>16</v>
      </c>
      <c r="B28" s="110" t="s">
        <v>179</v>
      </c>
      <c r="C28" s="18" t="s">
        <v>374</v>
      </c>
      <c r="D28" s="18"/>
      <c r="E28" s="18"/>
      <c r="F28" s="18"/>
      <c r="G28" s="18"/>
      <c r="H28" s="18"/>
      <c r="I28" s="18"/>
      <c r="J28" s="18"/>
      <c r="K28" s="18">
        <v>2</v>
      </c>
      <c r="L28" s="18">
        <v>1</v>
      </c>
      <c r="M28" s="185"/>
      <c r="N28" s="18"/>
      <c r="O28" s="18">
        <f t="shared" si="1"/>
        <v>31</v>
      </c>
      <c r="P28" s="18" t="s">
        <v>4</v>
      </c>
      <c r="Q28" s="15">
        <v>3</v>
      </c>
    </row>
    <row r="29" spans="1:17" ht="12.75">
      <c r="A29" s="38">
        <v>17</v>
      </c>
      <c r="B29" s="113" t="s">
        <v>98</v>
      </c>
      <c r="C29" s="39" t="s">
        <v>375</v>
      </c>
      <c r="D29" s="12"/>
      <c r="E29" s="12"/>
      <c r="F29" s="12"/>
      <c r="G29" s="12"/>
      <c r="H29" s="12"/>
      <c r="I29" s="12"/>
      <c r="J29" s="12"/>
      <c r="K29" s="161"/>
      <c r="L29" s="12">
        <v>2</v>
      </c>
      <c r="M29" s="161"/>
      <c r="N29" s="12"/>
      <c r="O29" s="18">
        <f t="shared" si="1"/>
        <v>45</v>
      </c>
      <c r="P29" s="12" t="s">
        <v>4</v>
      </c>
      <c r="Q29" s="13">
        <v>3</v>
      </c>
    </row>
    <row r="30" spans="1:17" ht="12.75">
      <c r="A30" s="38">
        <v>18</v>
      </c>
      <c r="B30" s="113" t="s">
        <v>251</v>
      </c>
      <c r="C30" s="39" t="s">
        <v>376</v>
      </c>
      <c r="D30" s="12"/>
      <c r="E30" s="12"/>
      <c r="F30" s="12"/>
      <c r="G30" s="12"/>
      <c r="H30" s="12"/>
      <c r="I30" s="12"/>
      <c r="J30" s="12"/>
      <c r="K30" s="161"/>
      <c r="L30" s="12">
        <v>1</v>
      </c>
      <c r="M30" s="161"/>
      <c r="N30" s="12"/>
      <c r="O30" s="18"/>
      <c r="P30" s="185" t="s">
        <v>282</v>
      </c>
      <c r="Q30" s="190" t="s">
        <v>249</v>
      </c>
    </row>
    <row r="31" spans="1:17" ht="11.25" customHeight="1">
      <c r="A31" s="464" t="s">
        <v>13</v>
      </c>
      <c r="B31" s="457"/>
      <c r="C31" s="457"/>
      <c r="D31" s="17">
        <f>SUM(D13:D30)</f>
        <v>10</v>
      </c>
      <c r="E31" s="17">
        <f>SUM(E13:E30)</f>
        <v>8</v>
      </c>
      <c r="F31" s="17">
        <f>SUM(F13:F30)</f>
        <v>8</v>
      </c>
      <c r="G31" s="17">
        <f>SUM(G13:G30)</f>
        <v>0</v>
      </c>
      <c r="H31" s="457">
        <f>SUM(H13:H29)</f>
        <v>328</v>
      </c>
      <c r="I31" s="445" t="s">
        <v>283</v>
      </c>
      <c r="J31" s="477">
        <f aca="true" t="shared" si="2" ref="J31:O31">SUM(J13:J30)</f>
        <v>30</v>
      </c>
      <c r="K31" s="43">
        <f t="shared" si="2"/>
        <v>13</v>
      </c>
      <c r="L31" s="43">
        <f t="shared" si="2"/>
        <v>6</v>
      </c>
      <c r="M31" s="43">
        <f t="shared" si="2"/>
        <v>7</v>
      </c>
      <c r="N31" s="43">
        <f t="shared" si="2"/>
        <v>0</v>
      </c>
      <c r="O31" s="457">
        <f t="shared" si="2"/>
        <v>384</v>
      </c>
      <c r="P31" s="445" t="s">
        <v>283</v>
      </c>
      <c r="Q31" s="451">
        <f>SUM(Q13:Q30)</f>
        <v>30</v>
      </c>
    </row>
    <row r="32" spans="1:17" ht="11.25" customHeight="1" thickBot="1">
      <c r="A32" s="441"/>
      <c r="B32" s="442"/>
      <c r="C32" s="442"/>
      <c r="D32" s="444">
        <f>SUM(D31:G31)</f>
        <v>26</v>
      </c>
      <c r="E32" s="444"/>
      <c r="F32" s="444"/>
      <c r="G32" s="444"/>
      <c r="H32" s="442"/>
      <c r="I32" s="446"/>
      <c r="J32" s="478"/>
      <c r="K32" s="444">
        <f>SUM(K31:N31)</f>
        <v>26</v>
      </c>
      <c r="L32" s="444"/>
      <c r="M32" s="444"/>
      <c r="N32" s="444"/>
      <c r="O32" s="442"/>
      <c r="P32" s="446"/>
      <c r="Q32" s="452"/>
    </row>
    <row r="33" spans="1:17" ht="11.25" customHeight="1" hidden="1" thickBot="1">
      <c r="A33" s="454"/>
      <c r="B33" s="454"/>
      <c r="C33" s="454"/>
      <c r="D33" s="454"/>
      <c r="E33" s="454"/>
      <c r="F33" s="454"/>
      <c r="G33" s="454"/>
      <c r="H33" s="454"/>
      <c r="I33" s="454"/>
      <c r="J33" s="454"/>
      <c r="K33" s="454"/>
      <c r="L33" s="454"/>
      <c r="M33" s="454"/>
      <c r="N33" s="454"/>
      <c r="O33" s="454"/>
      <c r="P33" s="454"/>
      <c r="Q33" s="454"/>
    </row>
    <row r="34" spans="1:17" ht="13.5" hidden="1" thickBot="1">
      <c r="A34" s="23"/>
      <c r="B34" s="104"/>
      <c r="C34" s="23"/>
      <c r="D34" s="24"/>
      <c r="E34" s="24"/>
      <c r="F34" s="24"/>
      <c r="G34" s="24"/>
      <c r="H34" s="24"/>
      <c r="I34" s="24"/>
      <c r="J34" s="24"/>
      <c r="K34" s="24"/>
      <c r="L34" s="24"/>
      <c r="M34" s="24"/>
      <c r="N34" s="24"/>
      <c r="O34" s="24"/>
      <c r="P34" s="24"/>
      <c r="Q34" s="24"/>
    </row>
    <row r="35" spans="1:17" ht="11.25" customHeight="1" thickBot="1">
      <c r="A35" s="5"/>
      <c r="B35" s="202"/>
      <c r="C35" s="5"/>
      <c r="D35" s="131"/>
      <c r="E35" s="131"/>
      <c r="F35" s="131"/>
      <c r="G35" s="131"/>
      <c r="H35" s="131"/>
      <c r="I35" s="131"/>
      <c r="J35" s="131"/>
      <c r="K35" s="131"/>
      <c r="L35" s="131"/>
      <c r="M35" s="131"/>
      <c r="N35" s="131"/>
      <c r="O35" s="131"/>
      <c r="P35" s="131"/>
      <c r="Q35" s="131"/>
    </row>
    <row r="36" spans="2:17" ht="15" customHeight="1">
      <c r="B36" s="106" t="s">
        <v>11</v>
      </c>
      <c r="C36" s="1"/>
      <c r="D36" s="203">
        <f>D31</f>
        <v>10</v>
      </c>
      <c r="E36" s="204">
        <f>E31</f>
        <v>8</v>
      </c>
      <c r="F36" s="204">
        <f>F31</f>
        <v>8</v>
      </c>
      <c r="G36" s="205"/>
      <c r="H36" s="447">
        <f aca="true" t="shared" si="3" ref="H36:M36">H31</f>
        <v>328</v>
      </c>
      <c r="I36" s="448" t="str">
        <f>I31</f>
        <v>5E,4C</v>
      </c>
      <c r="J36" s="447">
        <f t="shared" si="3"/>
        <v>30</v>
      </c>
      <c r="K36" s="204">
        <f t="shared" si="3"/>
        <v>13</v>
      </c>
      <c r="L36" s="204">
        <f t="shared" si="3"/>
        <v>6</v>
      </c>
      <c r="M36" s="204">
        <f t="shared" si="3"/>
        <v>7</v>
      </c>
      <c r="N36" s="205"/>
      <c r="O36" s="447">
        <f>O31</f>
        <v>384</v>
      </c>
      <c r="P36" s="448" t="str">
        <f>P31</f>
        <v>5E,4C</v>
      </c>
      <c r="Q36" s="465">
        <f>Q31</f>
        <v>30</v>
      </c>
    </row>
    <row r="37" spans="2:17" ht="13.5" thickBot="1">
      <c r="B37" s="107"/>
      <c r="C37" s="1"/>
      <c r="D37" s="459">
        <f>D32</f>
        <v>26</v>
      </c>
      <c r="E37" s="444"/>
      <c r="F37" s="444"/>
      <c r="G37" s="444"/>
      <c r="H37" s="444"/>
      <c r="I37" s="449"/>
      <c r="J37" s="444"/>
      <c r="K37" s="444">
        <f>K32</f>
        <v>26</v>
      </c>
      <c r="L37" s="444"/>
      <c r="M37" s="444"/>
      <c r="N37" s="444"/>
      <c r="O37" s="444"/>
      <c r="P37" s="449"/>
      <c r="Q37" s="466"/>
    </row>
    <row r="38" spans="1:17" ht="13.5" thickBot="1">
      <c r="A38" s="5"/>
      <c r="B38" s="202"/>
      <c r="C38" s="5"/>
      <c r="D38" s="131"/>
      <c r="E38" s="131"/>
      <c r="F38" s="131"/>
      <c r="G38" s="131"/>
      <c r="H38" s="131"/>
      <c r="I38" s="131"/>
      <c r="J38" s="131"/>
      <c r="K38" s="131"/>
      <c r="L38" s="131"/>
      <c r="M38" s="131"/>
      <c r="N38" s="131"/>
      <c r="O38" s="131"/>
      <c r="P38" s="131"/>
      <c r="Q38" s="131"/>
    </row>
    <row r="39" spans="1:17" ht="12.75" customHeight="1">
      <c r="A39" s="460" t="s">
        <v>10</v>
      </c>
      <c r="B39" s="455" t="s">
        <v>9</v>
      </c>
      <c r="C39" s="473" t="s">
        <v>44</v>
      </c>
      <c r="D39" s="458" t="s">
        <v>2</v>
      </c>
      <c r="E39" s="458"/>
      <c r="F39" s="458"/>
      <c r="G39" s="458"/>
      <c r="H39" s="458"/>
      <c r="I39" s="458"/>
      <c r="J39" s="458"/>
      <c r="K39" s="458" t="s">
        <v>3</v>
      </c>
      <c r="L39" s="458"/>
      <c r="M39" s="458"/>
      <c r="N39" s="458"/>
      <c r="O39" s="458"/>
      <c r="P39" s="458"/>
      <c r="Q39" s="475"/>
    </row>
    <row r="40" spans="1:17" ht="12.75" customHeight="1">
      <c r="A40" s="461"/>
      <c r="B40" s="456"/>
      <c r="C40" s="443"/>
      <c r="D40" s="443" t="s">
        <v>4</v>
      </c>
      <c r="E40" s="443" t="s">
        <v>5</v>
      </c>
      <c r="F40" s="443" t="s">
        <v>6</v>
      </c>
      <c r="G40" s="443" t="s">
        <v>7</v>
      </c>
      <c r="H40" s="443" t="s">
        <v>72</v>
      </c>
      <c r="I40" s="450" t="s">
        <v>73</v>
      </c>
      <c r="J40" s="468" t="s">
        <v>12</v>
      </c>
      <c r="K40" s="443" t="s">
        <v>4</v>
      </c>
      <c r="L40" s="443" t="s">
        <v>5</v>
      </c>
      <c r="M40" s="443" t="s">
        <v>6</v>
      </c>
      <c r="N40" s="443" t="s">
        <v>7</v>
      </c>
      <c r="O40" s="443" t="s">
        <v>72</v>
      </c>
      <c r="P40" s="450" t="s">
        <v>73</v>
      </c>
      <c r="Q40" s="453" t="s">
        <v>12</v>
      </c>
    </row>
    <row r="41" spans="1:17" ht="12.75">
      <c r="A41" s="461"/>
      <c r="B41" s="456"/>
      <c r="C41" s="443"/>
      <c r="D41" s="443"/>
      <c r="E41" s="443"/>
      <c r="F41" s="443"/>
      <c r="G41" s="443"/>
      <c r="H41" s="443"/>
      <c r="I41" s="450"/>
      <c r="J41" s="468"/>
      <c r="K41" s="443"/>
      <c r="L41" s="443"/>
      <c r="M41" s="443"/>
      <c r="N41" s="443"/>
      <c r="O41" s="443"/>
      <c r="P41" s="450"/>
      <c r="Q41" s="453"/>
    </row>
    <row r="42" spans="1:17" s="59" customFormat="1" ht="12.75">
      <c r="A42" s="32">
        <v>19</v>
      </c>
      <c r="B42" s="260" t="s">
        <v>119</v>
      </c>
      <c r="C42" s="187" t="s">
        <v>120</v>
      </c>
      <c r="D42" s="18">
        <v>2</v>
      </c>
      <c r="E42" s="18">
        <v>2</v>
      </c>
      <c r="F42" s="18"/>
      <c r="G42" s="18"/>
      <c r="H42" s="18">
        <f>J42*25-14*SUM(D42:G42)-2</f>
        <v>67</v>
      </c>
      <c r="I42" s="18" t="s">
        <v>4</v>
      </c>
      <c r="J42" s="18">
        <v>5</v>
      </c>
      <c r="K42" s="33"/>
      <c r="L42" s="33"/>
      <c r="M42" s="33"/>
      <c r="N42" s="33"/>
      <c r="O42" s="80"/>
      <c r="P42" s="34"/>
      <c r="Q42" s="41"/>
    </row>
    <row r="43" spans="1:17" s="59" customFormat="1" ht="12.75">
      <c r="A43" s="32">
        <v>20</v>
      </c>
      <c r="B43" s="226" t="s">
        <v>123</v>
      </c>
      <c r="C43" s="197" t="s">
        <v>235</v>
      </c>
      <c r="D43" s="17"/>
      <c r="E43" s="17">
        <v>1</v>
      </c>
      <c r="F43" s="17"/>
      <c r="G43" s="17"/>
      <c r="H43" s="18">
        <f>J43*25-14*SUM(D43:G43)-2</f>
        <v>9</v>
      </c>
      <c r="I43" s="18" t="s">
        <v>4</v>
      </c>
      <c r="J43" s="18">
        <v>1</v>
      </c>
      <c r="K43" s="17"/>
      <c r="L43" s="17"/>
      <c r="M43" s="17"/>
      <c r="N43" s="17"/>
      <c r="O43" s="80"/>
      <c r="P43" s="18"/>
      <c r="Q43" s="42"/>
    </row>
    <row r="44" spans="1:17" s="1" customFormat="1" ht="11.25">
      <c r="A44" s="32">
        <v>21</v>
      </c>
      <c r="B44" s="312" t="s">
        <v>124</v>
      </c>
      <c r="C44" s="197" t="s">
        <v>294</v>
      </c>
      <c r="D44" s="17"/>
      <c r="E44" s="17">
        <v>1</v>
      </c>
      <c r="F44" s="17"/>
      <c r="G44" s="17"/>
      <c r="H44" s="18">
        <f>J44*25-14*SUM(D44:G44)-2</f>
        <v>9</v>
      </c>
      <c r="I44" s="18" t="s">
        <v>4</v>
      </c>
      <c r="J44" s="18">
        <v>1</v>
      </c>
      <c r="K44" s="17"/>
      <c r="L44" s="17"/>
      <c r="M44" s="17"/>
      <c r="N44" s="17"/>
      <c r="O44" s="80"/>
      <c r="P44" s="18"/>
      <c r="Q44" s="42"/>
    </row>
    <row r="45" spans="1:17" s="1" customFormat="1" ht="11.25">
      <c r="A45" s="32">
        <v>22</v>
      </c>
      <c r="B45" s="226" t="s">
        <v>125</v>
      </c>
      <c r="C45" s="197" t="s">
        <v>377</v>
      </c>
      <c r="D45" s="80"/>
      <c r="E45" s="80">
        <v>1</v>
      </c>
      <c r="F45" s="80"/>
      <c r="G45" s="80"/>
      <c r="H45" s="18">
        <f>J45*25-14*SUM(D45:G45)-2</f>
        <v>9</v>
      </c>
      <c r="I45" s="80" t="s">
        <v>4</v>
      </c>
      <c r="J45" s="80">
        <v>1</v>
      </c>
      <c r="K45" s="80"/>
      <c r="L45" s="80"/>
      <c r="M45" s="80"/>
      <c r="N45" s="80"/>
      <c r="O45" s="80"/>
      <c r="P45" s="80"/>
      <c r="Q45" s="42"/>
    </row>
    <row r="46" spans="1:17" s="1" customFormat="1" ht="12" customHeight="1">
      <c r="A46" s="32">
        <v>23</v>
      </c>
      <c r="B46" s="260" t="s">
        <v>121</v>
      </c>
      <c r="C46" s="200" t="s">
        <v>122</v>
      </c>
      <c r="D46" s="18"/>
      <c r="E46" s="18"/>
      <c r="F46" s="18"/>
      <c r="G46" s="18"/>
      <c r="H46" s="80"/>
      <c r="I46" s="18"/>
      <c r="J46" s="18"/>
      <c r="K46" s="33">
        <v>2</v>
      </c>
      <c r="L46" s="33">
        <v>2</v>
      </c>
      <c r="M46" s="33"/>
      <c r="N46" s="33"/>
      <c r="O46" s="18">
        <f>25*Q46-14*SUM(K46:N46)-2</f>
        <v>67</v>
      </c>
      <c r="P46" s="34" t="s">
        <v>4</v>
      </c>
      <c r="Q46" s="41">
        <v>5</v>
      </c>
    </row>
    <row r="47" spans="1:17" s="1" customFormat="1" ht="11.25">
      <c r="A47" s="32">
        <v>24</v>
      </c>
      <c r="B47" s="226" t="s">
        <v>126</v>
      </c>
      <c r="C47" s="201" t="s">
        <v>295</v>
      </c>
      <c r="D47" s="17"/>
      <c r="E47" s="17"/>
      <c r="F47" s="17"/>
      <c r="G47" s="17"/>
      <c r="H47" s="12"/>
      <c r="I47" s="18"/>
      <c r="J47" s="18"/>
      <c r="K47" s="17"/>
      <c r="L47" s="17">
        <v>1</v>
      </c>
      <c r="M47" s="17"/>
      <c r="N47" s="17"/>
      <c r="O47" s="18">
        <f>25*Q47-14*SUM(K47:N47)-2</f>
        <v>9</v>
      </c>
      <c r="P47" s="18" t="s">
        <v>4</v>
      </c>
      <c r="Q47" s="42">
        <v>1</v>
      </c>
    </row>
    <row r="48" spans="1:17" s="1" customFormat="1" ht="11.25">
      <c r="A48" s="32">
        <v>25</v>
      </c>
      <c r="B48" s="312" t="s">
        <v>127</v>
      </c>
      <c r="C48" s="201" t="s">
        <v>296</v>
      </c>
      <c r="D48" s="17"/>
      <c r="E48" s="17"/>
      <c r="F48" s="17"/>
      <c r="G48" s="17"/>
      <c r="H48" s="12"/>
      <c r="I48" s="18"/>
      <c r="J48" s="18"/>
      <c r="K48" s="17"/>
      <c r="L48" s="17">
        <v>1</v>
      </c>
      <c r="M48" s="17"/>
      <c r="N48" s="17"/>
      <c r="O48" s="18">
        <f>25*Q48-14*SUM(K48:N48)-2</f>
        <v>9</v>
      </c>
      <c r="P48" s="18" t="s">
        <v>4</v>
      </c>
      <c r="Q48" s="42">
        <v>1</v>
      </c>
    </row>
    <row r="49" spans="1:17" s="1" customFormat="1" ht="11.25">
      <c r="A49" s="32">
        <v>26</v>
      </c>
      <c r="B49" s="226" t="s">
        <v>128</v>
      </c>
      <c r="C49" s="201" t="s">
        <v>378</v>
      </c>
      <c r="D49" s="12"/>
      <c r="E49" s="12"/>
      <c r="F49" s="12"/>
      <c r="G49" s="12"/>
      <c r="H49" s="12"/>
      <c r="I49" s="12"/>
      <c r="J49" s="12"/>
      <c r="K49" s="12"/>
      <c r="L49" s="12">
        <v>1</v>
      </c>
      <c r="M49" s="12"/>
      <c r="N49" s="12"/>
      <c r="O49" s="18">
        <f>25*Q49-14*SUM(K49:N49)-2</f>
        <v>9</v>
      </c>
      <c r="P49" s="12" t="s">
        <v>4</v>
      </c>
      <c r="Q49" s="13">
        <v>1</v>
      </c>
    </row>
    <row r="50" spans="1:17" ht="12.75">
      <c r="A50" s="464" t="s">
        <v>14</v>
      </c>
      <c r="B50" s="457"/>
      <c r="C50" s="457"/>
      <c r="D50" s="17">
        <f>SUM(D42:D48)</f>
        <v>2</v>
      </c>
      <c r="E50" s="17">
        <f>SUM(E42:E48)</f>
        <v>5</v>
      </c>
      <c r="F50" s="17"/>
      <c r="G50" s="17"/>
      <c r="H50" s="457">
        <f>SUM(H42:H48)</f>
        <v>94</v>
      </c>
      <c r="I50" s="457" t="s">
        <v>17</v>
      </c>
      <c r="J50" s="457">
        <v>8</v>
      </c>
      <c r="K50" s="17">
        <v>2</v>
      </c>
      <c r="L50" s="17">
        <v>5</v>
      </c>
      <c r="M50" s="17"/>
      <c r="N50" s="17"/>
      <c r="O50" s="457">
        <f>SUM(O46:O49)</f>
        <v>94</v>
      </c>
      <c r="P50" s="457" t="s">
        <v>151</v>
      </c>
      <c r="Q50" s="462">
        <v>8</v>
      </c>
    </row>
    <row r="51" spans="1:17" ht="13.5" thickBot="1">
      <c r="A51" s="467"/>
      <c r="B51" s="446"/>
      <c r="C51" s="446"/>
      <c r="D51" s="442">
        <v>7</v>
      </c>
      <c r="E51" s="442"/>
      <c r="F51" s="442"/>
      <c r="G51" s="442"/>
      <c r="H51" s="442"/>
      <c r="I51" s="442"/>
      <c r="J51" s="442"/>
      <c r="K51" s="442">
        <v>7</v>
      </c>
      <c r="L51" s="442"/>
      <c r="M51" s="442"/>
      <c r="N51" s="442"/>
      <c r="O51" s="442"/>
      <c r="P51" s="442"/>
      <c r="Q51" s="463"/>
    </row>
    <row r="52" ht="4.5" customHeight="1">
      <c r="B52" s="105"/>
    </row>
    <row r="53" ht="12.75" hidden="1">
      <c r="B53" s="105"/>
    </row>
    <row r="54" spans="1:17" s="1" customFormat="1" ht="13.5" customHeight="1">
      <c r="A54"/>
      <c r="B54" s="469" t="s">
        <v>270</v>
      </c>
      <c r="C54" s="469"/>
      <c r="D54" s="469"/>
      <c r="E54" s="469"/>
      <c r="F54" s="469"/>
      <c r="G54" s="469"/>
      <c r="H54" s="469"/>
      <c r="I54" s="10"/>
      <c r="J54" s="10"/>
      <c r="K54" s="10"/>
      <c r="L54" s="10"/>
      <c r="M54" s="10"/>
      <c r="N54" s="10"/>
      <c r="O54" s="10"/>
      <c r="P54" s="10"/>
      <c r="Q54"/>
    </row>
    <row r="55" spans="2:17" s="1" customFormat="1" ht="13.5" customHeight="1">
      <c r="B55" s="471" t="s">
        <v>289</v>
      </c>
      <c r="C55" s="471"/>
      <c r="D55" s="471"/>
      <c r="E55" s="471"/>
      <c r="F55" s="471"/>
      <c r="G55" s="471"/>
      <c r="H55" s="471"/>
      <c r="I55" s="471"/>
      <c r="J55" s="471"/>
      <c r="K55" s="471"/>
      <c r="L55" s="471"/>
      <c r="M55" s="471"/>
      <c r="N55" s="471"/>
      <c r="O55" s="471"/>
      <c r="P55" s="471"/>
      <c r="Q55" s="192"/>
    </row>
    <row r="56" spans="1:17" s="1" customFormat="1" ht="12.75">
      <c r="A56" s="193" t="s">
        <v>293</v>
      </c>
      <c r="D56" s="10"/>
      <c r="E56" s="10"/>
      <c r="F56" s="10"/>
      <c r="G56" s="10"/>
      <c r="H56" s="10"/>
      <c r="I56" s="10"/>
      <c r="K56" s="10"/>
      <c r="L56" s="10"/>
      <c r="M56" s="10"/>
      <c r="N56" s="10"/>
      <c r="O56" s="10"/>
      <c r="P56" s="10"/>
      <c r="Q56"/>
    </row>
    <row r="57" spans="1:17" s="1" customFormat="1" ht="12.75">
      <c r="A57" s="193"/>
      <c r="D57" s="10"/>
      <c r="E57" s="10"/>
      <c r="F57" s="10"/>
      <c r="G57" s="10"/>
      <c r="H57" s="10"/>
      <c r="I57" s="10"/>
      <c r="K57" s="10"/>
      <c r="L57" s="10"/>
      <c r="M57" s="10"/>
      <c r="N57" s="10"/>
      <c r="O57" s="10"/>
      <c r="P57" s="10"/>
      <c r="Q57"/>
    </row>
    <row r="58" spans="1:17" ht="12.75">
      <c r="A58" s="76"/>
      <c r="B58" s="413" t="s">
        <v>398</v>
      </c>
      <c r="C58" s="1"/>
      <c r="D58" s="470" t="s">
        <v>109</v>
      </c>
      <c r="E58" s="470"/>
      <c r="F58" s="470"/>
      <c r="G58" s="470"/>
      <c r="H58" s="470"/>
      <c r="I58" s="1"/>
      <c r="J58" s="1"/>
      <c r="K58" s="76" t="s">
        <v>110</v>
      </c>
      <c r="L58" s="1"/>
      <c r="M58" s="1"/>
      <c r="N58" s="1"/>
      <c r="O58" s="1"/>
      <c r="P58" s="1"/>
      <c r="Q58" s="1"/>
    </row>
    <row r="59" spans="1:17" ht="12.75">
      <c r="A59" s="1"/>
      <c r="B59" s="414" t="s">
        <v>399</v>
      </c>
      <c r="C59" s="472" t="s">
        <v>217</v>
      </c>
      <c r="D59" s="472"/>
      <c r="E59" s="472"/>
      <c r="F59" s="472"/>
      <c r="G59" s="472"/>
      <c r="H59" s="472"/>
      <c r="I59" s="472"/>
      <c r="J59" s="472" t="s">
        <v>111</v>
      </c>
      <c r="K59" s="472"/>
      <c r="L59" s="472"/>
      <c r="M59" s="472"/>
      <c r="N59" s="472"/>
      <c r="O59" s="472"/>
      <c r="P59" s="472"/>
      <c r="Q59" s="472"/>
    </row>
    <row r="61" spans="3:11" ht="12.75">
      <c r="C61" s="474" t="s">
        <v>362</v>
      </c>
      <c r="D61" s="474"/>
      <c r="E61" s="474"/>
      <c r="F61" s="474"/>
      <c r="G61" s="474"/>
      <c r="H61" s="474"/>
      <c r="I61" s="474"/>
      <c r="J61" s="474"/>
      <c r="K61" s="474"/>
    </row>
    <row r="62" spans="3:10" ht="12.75">
      <c r="C62" s="472" t="s">
        <v>154</v>
      </c>
      <c r="D62" s="472"/>
      <c r="E62" s="472"/>
      <c r="F62" s="472"/>
      <c r="G62" s="472"/>
      <c r="H62" s="472"/>
      <c r="I62" s="472"/>
      <c r="J62" s="472"/>
    </row>
  </sheetData>
  <sheetProtection/>
  <mergeCells count="80">
    <mergeCell ref="A2:B2"/>
    <mergeCell ref="A31:C31"/>
    <mergeCell ref="G11:G12"/>
    <mergeCell ref="I11:I12"/>
    <mergeCell ref="D10:J10"/>
    <mergeCell ref="E11:E12"/>
    <mergeCell ref="F11:F12"/>
    <mergeCell ref="J11:J12"/>
    <mergeCell ref="H11:H12"/>
    <mergeCell ref="D11:D12"/>
    <mergeCell ref="A7:B7"/>
    <mergeCell ref="I31:I32"/>
    <mergeCell ref="J31:J32"/>
    <mergeCell ref="A6:O6"/>
    <mergeCell ref="B10:B12"/>
    <mergeCell ref="A3:P3"/>
    <mergeCell ref="K10:Q10"/>
    <mergeCell ref="A4:H4"/>
    <mergeCell ref="D5:Q5"/>
    <mergeCell ref="C10:C12"/>
    <mergeCell ref="C62:J62"/>
    <mergeCell ref="C39:C41"/>
    <mergeCell ref="E40:E41"/>
    <mergeCell ref="F40:F41"/>
    <mergeCell ref="G40:G41"/>
    <mergeCell ref="C61:K61"/>
    <mergeCell ref="C59:I59"/>
    <mergeCell ref="J59:Q59"/>
    <mergeCell ref="H50:H51"/>
    <mergeCell ref="K39:Q39"/>
    <mergeCell ref="B54:H54"/>
    <mergeCell ref="D58:H58"/>
    <mergeCell ref="B55:P55"/>
    <mergeCell ref="D51:G51"/>
    <mergeCell ref="J50:J51"/>
    <mergeCell ref="P50:P51"/>
    <mergeCell ref="O40:O41"/>
    <mergeCell ref="K40:K41"/>
    <mergeCell ref="J36:J37"/>
    <mergeCell ref="A39:A41"/>
    <mergeCell ref="M40:M41"/>
    <mergeCell ref="D40:D41"/>
    <mergeCell ref="Q50:Q51"/>
    <mergeCell ref="O50:O51"/>
    <mergeCell ref="P36:P37"/>
    <mergeCell ref="A50:C50"/>
    <mergeCell ref="I50:I51"/>
    <mergeCell ref="Q36:Q37"/>
    <mergeCell ref="O36:O37"/>
    <mergeCell ref="K51:N51"/>
    <mergeCell ref="A51:C51"/>
    <mergeCell ref="J40:J41"/>
    <mergeCell ref="Q11:Q12"/>
    <mergeCell ref="A10:A12"/>
    <mergeCell ref="P11:P12"/>
    <mergeCell ref="N11:N12"/>
    <mergeCell ref="L11:L12"/>
    <mergeCell ref="K11:K12"/>
    <mergeCell ref="M11:M12"/>
    <mergeCell ref="O11:O12"/>
    <mergeCell ref="Q31:Q32"/>
    <mergeCell ref="Q40:Q41"/>
    <mergeCell ref="P40:P41"/>
    <mergeCell ref="A33:Q33"/>
    <mergeCell ref="B39:B41"/>
    <mergeCell ref="N40:N41"/>
    <mergeCell ref="H31:H32"/>
    <mergeCell ref="O31:O32"/>
    <mergeCell ref="D39:J39"/>
    <mergeCell ref="D37:G37"/>
    <mergeCell ref="A32:C32"/>
    <mergeCell ref="L40:L41"/>
    <mergeCell ref="H40:H41"/>
    <mergeCell ref="D32:G32"/>
    <mergeCell ref="P31:P32"/>
    <mergeCell ref="K32:N32"/>
    <mergeCell ref="K37:N37"/>
    <mergeCell ref="H36:H37"/>
    <mergeCell ref="I36:I37"/>
    <mergeCell ref="I40:I41"/>
  </mergeCells>
  <printOptions/>
  <pageMargins left="0.51" right="0" top="0.67" bottom="0.2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61"/>
  <sheetViews>
    <sheetView zoomScale="130" zoomScaleNormal="130" zoomScalePageLayoutView="0" workbookViewId="0" topLeftCell="A4">
      <selection activeCell="R34" sqref="R34"/>
    </sheetView>
  </sheetViews>
  <sheetFormatPr defaultColWidth="9.140625" defaultRowHeight="12.75"/>
  <cols>
    <col min="1" max="1" width="3.28125" style="3" customWidth="1"/>
    <col min="2" max="2" width="29.28125" style="0" customWidth="1"/>
    <col min="3" max="3" width="10.8515625" style="0" customWidth="1"/>
    <col min="4" max="5" width="2.421875" style="0" customWidth="1"/>
    <col min="6" max="6" width="2.8515625" style="0" customWidth="1"/>
    <col min="7" max="7" width="2.140625" style="0" customWidth="1"/>
    <col min="8" max="8" width="6.140625" style="0" customWidth="1"/>
    <col min="9" max="9" width="6.7109375" style="171" customWidth="1"/>
    <col min="10" max="10" width="4.7109375" style="171" customWidth="1"/>
    <col min="11" max="11" width="2.7109375" style="171" customWidth="1"/>
    <col min="12" max="12" width="2.421875" style="171" customWidth="1"/>
    <col min="13" max="13" width="2.7109375" style="171" customWidth="1"/>
    <col min="14" max="14" width="2.421875" style="171" customWidth="1"/>
    <col min="15" max="15" width="3.28125" style="171" customWidth="1"/>
    <col min="16" max="16" width="5.57421875" style="171" customWidth="1"/>
    <col min="17" max="17" width="4.8515625" style="0" customWidth="1"/>
  </cols>
  <sheetData>
    <row r="1" spans="1:18" s="59" customFormat="1" ht="15.75" customHeight="1">
      <c r="A1" s="490" t="s">
        <v>302</v>
      </c>
      <c r="B1" s="490"/>
      <c r="C1" s="490"/>
      <c r="D1" s="490"/>
      <c r="E1" s="490"/>
      <c r="F1" s="490"/>
      <c r="G1" s="490"/>
      <c r="H1" s="61"/>
      <c r="I1" s="157"/>
      <c r="J1" s="157"/>
      <c r="K1" s="157"/>
      <c r="L1" s="157"/>
      <c r="M1" s="157"/>
      <c r="N1" s="157"/>
      <c r="O1" s="157"/>
      <c r="P1" s="157"/>
      <c r="Q1" s="61"/>
      <c r="R1" s="55"/>
    </row>
    <row r="2" spans="1:18" s="59" customFormat="1" ht="12.75">
      <c r="A2" s="497" t="s">
        <v>15</v>
      </c>
      <c r="B2" s="497"/>
      <c r="C2" s="60"/>
      <c r="I2" s="153"/>
      <c r="J2" s="153"/>
      <c r="K2" s="153"/>
      <c r="L2" s="153"/>
      <c r="M2" s="153"/>
      <c r="N2" s="153"/>
      <c r="O2" s="153"/>
      <c r="P2" s="153"/>
      <c r="R2" s="60"/>
    </row>
    <row r="3" spans="1:17" s="59" customFormat="1" ht="13.5" customHeight="1">
      <c r="A3" s="480" t="s">
        <v>75</v>
      </c>
      <c r="B3" s="480"/>
      <c r="C3" s="480"/>
      <c r="D3" s="480"/>
      <c r="E3" s="480"/>
      <c r="F3" s="480"/>
      <c r="G3" s="480"/>
      <c r="H3" s="480"/>
      <c r="I3" s="480"/>
      <c r="J3" s="480"/>
      <c r="K3" s="480"/>
      <c r="L3" s="480"/>
      <c r="M3" s="480"/>
      <c r="N3" s="480"/>
      <c r="O3" s="480"/>
      <c r="P3" s="480"/>
      <c r="Q3" s="9"/>
    </row>
    <row r="4" spans="1:17" s="59" customFormat="1" ht="11.25" customHeight="1">
      <c r="A4" s="499" t="s">
        <v>366</v>
      </c>
      <c r="B4" s="500"/>
      <c r="C4" s="500"/>
      <c r="D4" s="500"/>
      <c r="E4" s="500"/>
      <c r="F4" s="500"/>
      <c r="G4" s="500"/>
      <c r="H4" s="500"/>
      <c r="I4" s="158"/>
      <c r="J4" s="158"/>
      <c r="K4" s="158"/>
      <c r="L4" s="158"/>
      <c r="M4" s="158"/>
      <c r="N4" s="158"/>
      <c r="O4" s="158"/>
      <c r="P4" s="158"/>
      <c r="Q4" s="69"/>
    </row>
    <row r="5" spans="1:17" s="59" customFormat="1" ht="12" customHeight="1">
      <c r="A5" s="62"/>
      <c r="B5" s="70" t="s">
        <v>18</v>
      </c>
      <c r="C5" s="70"/>
      <c r="D5" s="498"/>
      <c r="E5" s="498"/>
      <c r="F5" s="498"/>
      <c r="G5" s="498"/>
      <c r="H5" s="498"/>
      <c r="I5" s="498"/>
      <c r="J5" s="498"/>
      <c r="K5" s="498"/>
      <c r="L5" s="498"/>
      <c r="M5" s="498"/>
      <c r="N5" s="498"/>
      <c r="O5" s="498"/>
      <c r="P5" s="498"/>
      <c r="Q5" s="498"/>
    </row>
    <row r="6" spans="1:18" s="58" customFormat="1" ht="12" customHeight="1">
      <c r="A6" s="501" t="s">
        <v>84</v>
      </c>
      <c r="B6" s="501"/>
      <c r="C6" s="501"/>
      <c r="D6" s="501"/>
      <c r="E6" s="501"/>
      <c r="F6" s="501"/>
      <c r="G6" s="501"/>
      <c r="H6" s="501"/>
      <c r="I6" s="501"/>
      <c r="J6" s="501"/>
      <c r="K6" s="501"/>
      <c r="L6" s="501"/>
      <c r="M6" s="501"/>
      <c r="N6" s="501"/>
      <c r="O6" s="501"/>
      <c r="P6" s="159"/>
      <c r="Q6" s="72"/>
      <c r="R6" s="51"/>
    </row>
    <row r="7" spans="1:17" s="59" customFormat="1" ht="10.5" customHeight="1">
      <c r="A7" s="496" t="s">
        <v>16</v>
      </c>
      <c r="B7" s="496"/>
      <c r="C7" s="71" t="s">
        <v>178</v>
      </c>
      <c r="D7" s="69"/>
      <c r="E7" s="69"/>
      <c r="F7" s="69"/>
      <c r="G7" s="69"/>
      <c r="H7" s="69"/>
      <c r="I7" s="158"/>
      <c r="J7" s="158"/>
      <c r="K7" s="158"/>
      <c r="L7" s="158"/>
      <c r="M7" s="158"/>
      <c r="N7" s="158"/>
      <c r="O7" s="158"/>
      <c r="P7" s="158"/>
      <c r="Q7" s="69"/>
    </row>
    <row r="8" spans="1:17" s="59" customFormat="1" ht="10.5" customHeight="1">
      <c r="A8" s="70"/>
      <c r="B8" s="70"/>
      <c r="C8" s="71"/>
      <c r="D8" s="69"/>
      <c r="E8" s="69"/>
      <c r="F8" s="69"/>
      <c r="G8" s="69"/>
      <c r="H8" s="69"/>
      <c r="I8" s="158"/>
      <c r="J8" s="158"/>
      <c r="K8" s="158"/>
      <c r="L8" s="158"/>
      <c r="M8" s="158"/>
      <c r="N8" s="158"/>
      <c r="O8" s="158"/>
      <c r="P8" s="158"/>
      <c r="Q8" s="69"/>
    </row>
    <row r="9" spans="1:17" s="59" customFormat="1" ht="12.75" customHeight="1" thickBot="1">
      <c r="A9" s="416" t="s">
        <v>19</v>
      </c>
      <c r="B9" s="417"/>
      <c r="C9" s="417"/>
      <c r="D9" s="417"/>
      <c r="E9" s="417"/>
      <c r="F9" s="417"/>
      <c r="G9" s="417"/>
      <c r="H9" s="417"/>
      <c r="I9" s="417"/>
      <c r="J9" s="417"/>
      <c r="K9" s="160"/>
      <c r="L9" s="160"/>
      <c r="M9" s="160"/>
      <c r="N9" s="160"/>
      <c r="O9" s="160"/>
      <c r="P9" s="160"/>
      <c r="Q9" s="63"/>
    </row>
    <row r="10" spans="1:17" ht="12.75">
      <c r="A10" s="460" t="s">
        <v>10</v>
      </c>
      <c r="B10" s="458" t="s">
        <v>1</v>
      </c>
      <c r="C10" s="473" t="s">
        <v>44</v>
      </c>
      <c r="D10" s="458" t="s">
        <v>188</v>
      </c>
      <c r="E10" s="458"/>
      <c r="F10" s="458"/>
      <c r="G10" s="458"/>
      <c r="H10" s="458"/>
      <c r="I10" s="458"/>
      <c r="J10" s="458"/>
      <c r="K10" s="458" t="s">
        <v>189</v>
      </c>
      <c r="L10" s="458"/>
      <c r="M10" s="458"/>
      <c r="N10" s="458"/>
      <c r="O10" s="458"/>
      <c r="P10" s="458"/>
      <c r="Q10" s="475"/>
    </row>
    <row r="11" spans="1:17" ht="12.75" customHeight="1">
      <c r="A11" s="461"/>
      <c r="B11" s="487"/>
      <c r="C11" s="443"/>
      <c r="D11" s="443" t="s">
        <v>4</v>
      </c>
      <c r="E11" s="443" t="s">
        <v>5</v>
      </c>
      <c r="F11" s="443" t="s">
        <v>6</v>
      </c>
      <c r="G11" s="443" t="s">
        <v>7</v>
      </c>
      <c r="H11" s="443" t="s">
        <v>291</v>
      </c>
      <c r="I11" s="484" t="s">
        <v>255</v>
      </c>
      <c r="J11" s="491" t="s">
        <v>12</v>
      </c>
      <c r="K11" s="492" t="s">
        <v>4</v>
      </c>
      <c r="L11" s="492" t="s">
        <v>5</v>
      </c>
      <c r="M11" s="492" t="s">
        <v>6</v>
      </c>
      <c r="N11" s="492" t="s">
        <v>7</v>
      </c>
      <c r="O11" s="492" t="s">
        <v>256</v>
      </c>
      <c r="P11" s="484" t="s">
        <v>255</v>
      </c>
      <c r="Q11" s="453" t="s">
        <v>12</v>
      </c>
    </row>
    <row r="12" spans="1:17" ht="12.75">
      <c r="A12" s="461"/>
      <c r="B12" s="487"/>
      <c r="C12" s="443"/>
      <c r="D12" s="443"/>
      <c r="E12" s="443"/>
      <c r="F12" s="443"/>
      <c r="G12" s="443"/>
      <c r="H12" s="443"/>
      <c r="I12" s="484"/>
      <c r="J12" s="491"/>
      <c r="K12" s="492"/>
      <c r="L12" s="492"/>
      <c r="M12" s="492"/>
      <c r="N12" s="492"/>
      <c r="O12" s="492"/>
      <c r="P12" s="484"/>
      <c r="Q12" s="453"/>
    </row>
    <row r="13" spans="1:18" ht="12.75">
      <c r="A13" s="38">
        <v>1</v>
      </c>
      <c r="B13" s="110" t="s">
        <v>330</v>
      </c>
      <c r="C13" s="18" t="s">
        <v>403</v>
      </c>
      <c r="D13" s="18">
        <v>2</v>
      </c>
      <c r="E13" s="18"/>
      <c r="F13" s="18">
        <v>1</v>
      </c>
      <c r="G13" s="18"/>
      <c r="H13" s="18">
        <f aca="true" t="shared" si="0" ref="H13:H18">J13*25-14*SUM(D13:G13)-2</f>
        <v>56</v>
      </c>
      <c r="I13" s="185" t="s">
        <v>8</v>
      </c>
      <c r="J13" s="185">
        <v>4</v>
      </c>
      <c r="K13" s="185"/>
      <c r="L13" s="185"/>
      <c r="M13" s="185"/>
      <c r="N13" s="185"/>
      <c r="O13" s="185"/>
      <c r="P13" s="185"/>
      <c r="Q13" s="19"/>
      <c r="R13" s="125"/>
    </row>
    <row r="14" spans="1:18" ht="12.75">
      <c r="A14" s="38">
        <v>2</v>
      </c>
      <c r="B14" s="110" t="s">
        <v>102</v>
      </c>
      <c r="C14" s="18" t="s">
        <v>331</v>
      </c>
      <c r="D14" s="18">
        <v>3</v>
      </c>
      <c r="E14" s="18"/>
      <c r="F14" s="18">
        <v>2</v>
      </c>
      <c r="G14" s="18"/>
      <c r="H14" s="18">
        <f t="shared" si="0"/>
        <v>53</v>
      </c>
      <c r="I14" s="185" t="s">
        <v>8</v>
      </c>
      <c r="J14" s="185">
        <v>5</v>
      </c>
      <c r="K14" s="185"/>
      <c r="L14" s="185"/>
      <c r="M14" s="185"/>
      <c r="N14" s="185"/>
      <c r="O14" s="185"/>
      <c r="P14" s="185"/>
      <c r="Q14" s="19"/>
      <c r="R14" s="125"/>
    </row>
    <row r="15" spans="1:18" ht="12.75">
      <c r="A15" s="38">
        <v>3</v>
      </c>
      <c r="B15" s="110" t="s">
        <v>308</v>
      </c>
      <c r="C15" s="18" t="s">
        <v>404</v>
      </c>
      <c r="D15" s="18">
        <v>3</v>
      </c>
      <c r="E15" s="18"/>
      <c r="F15" s="18">
        <v>2</v>
      </c>
      <c r="G15" s="18"/>
      <c r="H15" s="18">
        <f t="shared" si="0"/>
        <v>53</v>
      </c>
      <c r="I15" s="185" t="s">
        <v>8</v>
      </c>
      <c r="J15" s="185">
        <v>5</v>
      </c>
      <c r="K15" s="185"/>
      <c r="L15" s="185"/>
      <c r="M15" s="185"/>
      <c r="N15" s="185"/>
      <c r="O15" s="185"/>
      <c r="P15" s="185"/>
      <c r="Q15" s="19"/>
      <c r="R15" s="125"/>
    </row>
    <row r="16" spans="1:18" ht="22.5">
      <c r="A16" s="38">
        <v>4</v>
      </c>
      <c r="B16" s="110" t="s">
        <v>379</v>
      </c>
      <c r="C16" s="18" t="s">
        <v>101</v>
      </c>
      <c r="D16" s="18">
        <v>2</v>
      </c>
      <c r="E16" s="18"/>
      <c r="F16" s="18">
        <v>1</v>
      </c>
      <c r="G16" s="18"/>
      <c r="H16" s="18">
        <f t="shared" si="0"/>
        <v>56</v>
      </c>
      <c r="I16" s="185" t="s">
        <v>8</v>
      </c>
      <c r="J16" s="185">
        <v>4</v>
      </c>
      <c r="K16" s="185"/>
      <c r="L16" s="185"/>
      <c r="M16" s="185"/>
      <c r="N16" s="185"/>
      <c r="O16" s="185"/>
      <c r="P16" s="185"/>
      <c r="Q16" s="19"/>
      <c r="R16" s="125"/>
    </row>
    <row r="17" spans="1:18" ht="12.75">
      <c r="A17" s="38">
        <v>5</v>
      </c>
      <c r="B17" s="128" t="s">
        <v>21</v>
      </c>
      <c r="C17" s="18" t="s">
        <v>180</v>
      </c>
      <c r="D17" s="17">
        <v>2</v>
      </c>
      <c r="E17" s="17">
        <v>1</v>
      </c>
      <c r="F17" s="17"/>
      <c r="G17" s="17"/>
      <c r="H17" s="18">
        <f t="shared" si="0"/>
        <v>56</v>
      </c>
      <c r="I17" s="418" t="s">
        <v>4</v>
      </c>
      <c r="J17" s="418">
        <v>4</v>
      </c>
      <c r="K17" s="418"/>
      <c r="L17" s="418"/>
      <c r="M17" s="418"/>
      <c r="N17" s="418"/>
      <c r="O17" s="418"/>
      <c r="P17" s="418"/>
      <c r="Q17" s="27"/>
      <c r="R17" s="124"/>
    </row>
    <row r="18" spans="1:18" ht="12.75">
      <c r="A18" s="38">
        <v>6</v>
      </c>
      <c r="B18" s="110" t="s">
        <v>99</v>
      </c>
      <c r="C18" s="18" t="s">
        <v>105</v>
      </c>
      <c r="D18" s="18"/>
      <c r="E18" s="18">
        <v>2</v>
      </c>
      <c r="F18" s="18"/>
      <c r="G18" s="18"/>
      <c r="H18" s="18">
        <f t="shared" si="0"/>
        <v>70</v>
      </c>
      <c r="I18" s="185" t="s">
        <v>4</v>
      </c>
      <c r="J18" s="185">
        <v>4</v>
      </c>
      <c r="K18" s="185"/>
      <c r="L18" s="185"/>
      <c r="M18" s="185"/>
      <c r="N18" s="185"/>
      <c r="O18" s="185"/>
      <c r="P18" s="185"/>
      <c r="Q18" s="19"/>
      <c r="R18" s="125"/>
    </row>
    <row r="19" spans="1:18" ht="12.75">
      <c r="A19" s="38">
        <v>7</v>
      </c>
      <c r="B19" s="128" t="s">
        <v>252</v>
      </c>
      <c r="C19" s="18" t="s">
        <v>181</v>
      </c>
      <c r="D19" s="17"/>
      <c r="E19" s="17">
        <v>1</v>
      </c>
      <c r="F19" s="17"/>
      <c r="G19" s="17"/>
      <c r="H19" s="18"/>
      <c r="I19" s="185" t="s">
        <v>282</v>
      </c>
      <c r="J19" s="185" t="s">
        <v>249</v>
      </c>
      <c r="K19" s="418"/>
      <c r="L19" s="418"/>
      <c r="M19" s="418"/>
      <c r="N19" s="418"/>
      <c r="O19" s="418"/>
      <c r="P19" s="185"/>
      <c r="Q19" s="19"/>
      <c r="R19" s="125"/>
    </row>
    <row r="20" spans="1:18" ht="12.75">
      <c r="A20" s="38">
        <v>8</v>
      </c>
      <c r="B20" s="110" t="s">
        <v>307</v>
      </c>
      <c r="C20" s="18" t="s">
        <v>311</v>
      </c>
      <c r="D20" s="18"/>
      <c r="E20" s="18"/>
      <c r="F20" s="18"/>
      <c r="G20" s="18"/>
      <c r="H20" s="18"/>
      <c r="I20" s="185"/>
      <c r="J20" s="185"/>
      <c r="K20" s="185">
        <v>2</v>
      </c>
      <c r="L20" s="185"/>
      <c r="M20" s="185">
        <v>2</v>
      </c>
      <c r="N20" s="185"/>
      <c r="O20" s="18">
        <f aca="true" t="shared" si="1" ref="O20:O25">25*Q20-14*SUM(K20:N20)-2</f>
        <v>42</v>
      </c>
      <c r="P20" s="185" t="s">
        <v>8</v>
      </c>
      <c r="Q20" s="19">
        <v>4</v>
      </c>
      <c r="R20" s="125"/>
    </row>
    <row r="21" spans="1:18" ht="12.75">
      <c r="A21" s="38">
        <v>9</v>
      </c>
      <c r="B21" s="110" t="s">
        <v>309</v>
      </c>
      <c r="C21" s="18" t="s">
        <v>310</v>
      </c>
      <c r="D21" s="18"/>
      <c r="E21" s="18"/>
      <c r="F21" s="18"/>
      <c r="G21" s="18"/>
      <c r="H21" s="18"/>
      <c r="I21" s="185"/>
      <c r="J21" s="185"/>
      <c r="K21" s="185">
        <v>2</v>
      </c>
      <c r="L21" s="185"/>
      <c r="M21" s="185">
        <v>2</v>
      </c>
      <c r="N21" s="185"/>
      <c r="O21" s="18">
        <f t="shared" si="1"/>
        <v>42</v>
      </c>
      <c r="P21" s="185" t="s">
        <v>8</v>
      </c>
      <c r="Q21" s="19">
        <v>4</v>
      </c>
      <c r="R21" s="125"/>
    </row>
    <row r="22" spans="1:18" ht="12.75">
      <c r="A22" s="38">
        <v>10</v>
      </c>
      <c r="B22" s="110" t="s">
        <v>312</v>
      </c>
      <c r="C22" s="18" t="s">
        <v>313</v>
      </c>
      <c r="D22" s="18"/>
      <c r="E22" s="18"/>
      <c r="F22" s="18"/>
      <c r="G22" s="18"/>
      <c r="H22" s="18"/>
      <c r="I22" s="185"/>
      <c r="J22" s="185"/>
      <c r="K22" s="185">
        <v>3</v>
      </c>
      <c r="L22" s="185"/>
      <c r="M22" s="185">
        <v>3</v>
      </c>
      <c r="N22" s="185"/>
      <c r="O22" s="18">
        <f t="shared" si="1"/>
        <v>64</v>
      </c>
      <c r="P22" s="185" t="s">
        <v>8</v>
      </c>
      <c r="Q22" s="19">
        <v>6</v>
      </c>
      <c r="R22" s="125"/>
    </row>
    <row r="23" spans="1:18" ht="22.5">
      <c r="A23" s="38">
        <v>11</v>
      </c>
      <c r="B23" s="110" t="s">
        <v>381</v>
      </c>
      <c r="C23" s="18" t="s">
        <v>380</v>
      </c>
      <c r="D23" s="18"/>
      <c r="E23" s="18"/>
      <c r="F23" s="18"/>
      <c r="G23" s="18"/>
      <c r="H23" s="18"/>
      <c r="I23" s="185"/>
      <c r="J23" s="185"/>
      <c r="K23" s="185">
        <v>2</v>
      </c>
      <c r="L23" s="185"/>
      <c r="M23" s="185">
        <v>2</v>
      </c>
      <c r="N23" s="185">
        <v>1</v>
      </c>
      <c r="O23" s="18">
        <f t="shared" si="1"/>
        <v>53</v>
      </c>
      <c r="P23" s="185" t="s">
        <v>8</v>
      </c>
      <c r="Q23" s="19">
        <v>5</v>
      </c>
      <c r="R23" s="125"/>
    </row>
    <row r="24" spans="1:18" ht="10.5" customHeight="1">
      <c r="A24" s="38">
        <v>12</v>
      </c>
      <c r="B24" s="128" t="s">
        <v>22</v>
      </c>
      <c r="C24" s="18" t="s">
        <v>182</v>
      </c>
      <c r="D24" s="17"/>
      <c r="E24" s="17"/>
      <c r="F24" s="17"/>
      <c r="G24" s="17"/>
      <c r="H24" s="17"/>
      <c r="I24" s="418"/>
      <c r="J24" s="418"/>
      <c r="K24" s="418">
        <v>2</v>
      </c>
      <c r="L24" s="418">
        <v>2</v>
      </c>
      <c r="M24" s="418"/>
      <c r="N24" s="418"/>
      <c r="O24" s="18">
        <f t="shared" si="1"/>
        <v>42</v>
      </c>
      <c r="P24" s="418" t="s">
        <v>4</v>
      </c>
      <c r="Q24" s="27">
        <v>4</v>
      </c>
      <c r="R24" s="124"/>
    </row>
    <row r="25" spans="1:18" ht="12.75">
      <c r="A25" s="38">
        <v>13</v>
      </c>
      <c r="B25" s="110" t="s">
        <v>100</v>
      </c>
      <c r="C25" s="18" t="s">
        <v>183</v>
      </c>
      <c r="D25" s="18"/>
      <c r="E25" s="18"/>
      <c r="F25" s="18"/>
      <c r="G25" s="18"/>
      <c r="H25" s="18"/>
      <c r="I25" s="185"/>
      <c r="J25" s="185"/>
      <c r="K25" s="185"/>
      <c r="L25" s="185">
        <v>2</v>
      </c>
      <c r="M25" s="185"/>
      <c r="N25" s="185"/>
      <c r="O25" s="18">
        <f t="shared" si="1"/>
        <v>45</v>
      </c>
      <c r="P25" s="185" t="s">
        <v>4</v>
      </c>
      <c r="Q25" s="19">
        <v>3</v>
      </c>
      <c r="R25" s="125"/>
    </row>
    <row r="26" spans="1:18" ht="12.75">
      <c r="A26" s="38">
        <v>14</v>
      </c>
      <c r="B26" s="128" t="s">
        <v>253</v>
      </c>
      <c r="C26" s="18" t="s">
        <v>184</v>
      </c>
      <c r="D26" s="17"/>
      <c r="E26" s="17"/>
      <c r="F26" s="17"/>
      <c r="G26" s="17"/>
      <c r="H26" s="17"/>
      <c r="I26" s="185"/>
      <c r="J26" s="185"/>
      <c r="K26" s="418"/>
      <c r="L26" s="418">
        <v>1</v>
      </c>
      <c r="M26" s="418"/>
      <c r="N26" s="418"/>
      <c r="O26" s="18"/>
      <c r="P26" s="185" t="s">
        <v>284</v>
      </c>
      <c r="Q26" s="190" t="s">
        <v>249</v>
      </c>
      <c r="R26" s="125"/>
    </row>
    <row r="27" spans="1:18" s="29" customFormat="1" ht="13.5" customHeight="1">
      <c r="A27" s="38">
        <v>15</v>
      </c>
      <c r="B27" s="431" t="s">
        <v>215</v>
      </c>
      <c r="C27" s="17" t="s">
        <v>185</v>
      </c>
      <c r="D27" s="17"/>
      <c r="E27" s="17"/>
      <c r="F27" s="17"/>
      <c r="G27" s="17"/>
      <c r="H27" s="17"/>
      <c r="I27" s="418"/>
      <c r="J27" s="418"/>
      <c r="K27" s="493" t="s">
        <v>85</v>
      </c>
      <c r="L27" s="493"/>
      <c r="M27" s="493"/>
      <c r="N27" s="493"/>
      <c r="O27" s="493"/>
      <c r="P27" s="418" t="s">
        <v>4</v>
      </c>
      <c r="Q27" s="27">
        <v>4</v>
      </c>
      <c r="R27" s="126"/>
    </row>
    <row r="28" spans="1:18" ht="12.75">
      <c r="A28" s="464" t="s">
        <v>13</v>
      </c>
      <c r="B28" s="457"/>
      <c r="C28" s="457"/>
      <c r="D28" s="419">
        <f>SUM(D13:D27)</f>
        <v>12</v>
      </c>
      <c r="E28" s="419">
        <f>SUM(E13:E27)</f>
        <v>4</v>
      </c>
      <c r="F28" s="419">
        <f>SUM(F13:F27)</f>
        <v>6</v>
      </c>
      <c r="G28" s="419">
        <f>SUM(G13:G27)</f>
        <v>0</v>
      </c>
      <c r="H28" s="477">
        <f>SUM(H13:H27)</f>
        <v>344</v>
      </c>
      <c r="I28" s="494" t="s">
        <v>106</v>
      </c>
      <c r="J28" s="494">
        <f aca="true" t="shared" si="2" ref="J28:O28">SUM(J13:J27)</f>
        <v>26</v>
      </c>
      <c r="K28" s="432">
        <f t="shared" si="2"/>
        <v>11</v>
      </c>
      <c r="L28" s="432">
        <f t="shared" si="2"/>
        <v>5</v>
      </c>
      <c r="M28" s="432">
        <f t="shared" si="2"/>
        <v>9</v>
      </c>
      <c r="N28" s="432">
        <f t="shared" si="2"/>
        <v>1</v>
      </c>
      <c r="O28" s="494">
        <f t="shared" si="2"/>
        <v>288</v>
      </c>
      <c r="P28" s="494" t="s">
        <v>285</v>
      </c>
      <c r="Q28" s="451">
        <f>SUM(Q13:Q27)</f>
        <v>30</v>
      </c>
      <c r="R28" s="125"/>
    </row>
    <row r="29" spans="1:17" ht="13.5" thickBot="1">
      <c r="A29" s="441"/>
      <c r="B29" s="442"/>
      <c r="C29" s="442"/>
      <c r="D29" s="478">
        <f>SUM(D28:F28)</f>
        <v>22</v>
      </c>
      <c r="E29" s="478"/>
      <c r="F29" s="478"/>
      <c r="G29" s="478"/>
      <c r="H29" s="478"/>
      <c r="I29" s="495"/>
      <c r="J29" s="495"/>
      <c r="K29" s="495">
        <f>SUM(K28:N28)</f>
        <v>26</v>
      </c>
      <c r="L29" s="495"/>
      <c r="M29" s="495"/>
      <c r="N29" s="495"/>
      <c r="O29" s="495"/>
      <c r="P29" s="495"/>
      <c r="Q29" s="452"/>
    </row>
    <row r="30" spans="1:17" ht="6.75" customHeight="1" thickBot="1">
      <c r="A30" s="16"/>
      <c r="B30" s="1"/>
      <c r="C30" s="16"/>
      <c r="D30" s="8"/>
      <c r="E30" s="8"/>
      <c r="F30" s="8"/>
      <c r="G30" s="8"/>
      <c r="H30" s="8"/>
      <c r="I30" s="164"/>
      <c r="J30" s="164"/>
      <c r="K30" s="164"/>
      <c r="L30" s="164"/>
      <c r="M30" s="164"/>
      <c r="N30" s="164"/>
      <c r="O30" s="164"/>
      <c r="P30" s="164"/>
      <c r="Q30" s="8"/>
    </row>
    <row r="31" spans="1:17" ht="12.75">
      <c r="A31" s="460" t="s">
        <v>10</v>
      </c>
      <c r="B31" s="458" t="s">
        <v>20</v>
      </c>
      <c r="C31" s="473" t="s">
        <v>44</v>
      </c>
      <c r="D31" s="458" t="s">
        <v>188</v>
      </c>
      <c r="E31" s="458"/>
      <c r="F31" s="458"/>
      <c r="G31" s="458"/>
      <c r="H31" s="458"/>
      <c r="I31" s="458"/>
      <c r="J31" s="458"/>
      <c r="K31" s="458" t="s">
        <v>189</v>
      </c>
      <c r="L31" s="458"/>
      <c r="M31" s="458"/>
      <c r="N31" s="458"/>
      <c r="O31" s="458"/>
      <c r="P31" s="458"/>
      <c r="Q31" s="475"/>
    </row>
    <row r="32" spans="1:17" ht="12.75" customHeight="1">
      <c r="A32" s="461"/>
      <c r="B32" s="487"/>
      <c r="C32" s="443"/>
      <c r="D32" s="443" t="s">
        <v>4</v>
      </c>
      <c r="E32" s="443" t="s">
        <v>5</v>
      </c>
      <c r="F32" s="443" t="s">
        <v>6</v>
      </c>
      <c r="G32" s="443" t="s">
        <v>7</v>
      </c>
      <c r="H32" s="443" t="s">
        <v>72</v>
      </c>
      <c r="I32" s="484" t="s">
        <v>73</v>
      </c>
      <c r="J32" s="491" t="s">
        <v>12</v>
      </c>
      <c r="K32" s="492" t="s">
        <v>4</v>
      </c>
      <c r="L32" s="492" t="s">
        <v>5</v>
      </c>
      <c r="M32" s="492" t="s">
        <v>6</v>
      </c>
      <c r="N32" s="492" t="s">
        <v>7</v>
      </c>
      <c r="O32" s="492" t="s">
        <v>72</v>
      </c>
      <c r="P32" s="484" t="s">
        <v>73</v>
      </c>
      <c r="Q32" s="453" t="s">
        <v>12</v>
      </c>
    </row>
    <row r="33" spans="1:17" ht="12.75">
      <c r="A33" s="461"/>
      <c r="B33" s="487"/>
      <c r="C33" s="443"/>
      <c r="D33" s="443"/>
      <c r="E33" s="443"/>
      <c r="F33" s="443"/>
      <c r="G33" s="443"/>
      <c r="H33" s="443"/>
      <c r="I33" s="484"/>
      <c r="J33" s="491"/>
      <c r="K33" s="492"/>
      <c r="L33" s="492"/>
      <c r="M33" s="492"/>
      <c r="N33" s="492"/>
      <c r="O33" s="492"/>
      <c r="P33" s="484"/>
      <c r="Q33" s="453"/>
    </row>
    <row r="34" spans="1:17" ht="13.5" customHeight="1">
      <c r="A34" s="246">
        <v>16</v>
      </c>
      <c r="B34" s="311" t="s">
        <v>314</v>
      </c>
      <c r="C34" s="18" t="s">
        <v>193</v>
      </c>
      <c r="D34" s="457">
        <v>2</v>
      </c>
      <c r="E34" s="483"/>
      <c r="F34" s="483"/>
      <c r="G34" s="457">
        <v>2</v>
      </c>
      <c r="H34" s="483">
        <v>42</v>
      </c>
      <c r="I34" s="445" t="s">
        <v>8</v>
      </c>
      <c r="J34" s="445">
        <v>4</v>
      </c>
      <c r="K34" s="489"/>
      <c r="L34" s="489"/>
      <c r="M34" s="489"/>
      <c r="N34" s="489"/>
      <c r="O34" s="176"/>
      <c r="P34" s="489"/>
      <c r="Q34" s="488"/>
    </row>
    <row r="35" spans="1:17" ht="21.75" customHeight="1">
      <c r="A35" s="246">
        <v>17</v>
      </c>
      <c r="B35" s="311" t="s">
        <v>315</v>
      </c>
      <c r="C35" s="18" t="s">
        <v>194</v>
      </c>
      <c r="D35" s="457"/>
      <c r="E35" s="483"/>
      <c r="F35" s="483"/>
      <c r="G35" s="457"/>
      <c r="H35" s="483"/>
      <c r="I35" s="489"/>
      <c r="J35" s="445"/>
      <c r="K35" s="489"/>
      <c r="L35" s="489"/>
      <c r="M35" s="489"/>
      <c r="N35" s="489"/>
      <c r="O35" s="177"/>
      <c r="P35" s="489"/>
      <c r="Q35" s="488"/>
    </row>
    <row r="36" spans="1:17" ht="12.75">
      <c r="A36" s="464" t="s">
        <v>23</v>
      </c>
      <c r="B36" s="457"/>
      <c r="C36" s="457"/>
      <c r="D36" s="191">
        <f>SUM(D34)</f>
        <v>2</v>
      </c>
      <c r="E36" s="191">
        <f>SUM(E34)</f>
        <v>0</v>
      </c>
      <c r="F36" s="191">
        <f>SUM(F34)</f>
        <v>0</v>
      </c>
      <c r="G36" s="191">
        <f>SUM(G34)</f>
        <v>2</v>
      </c>
      <c r="H36" s="502">
        <v>42</v>
      </c>
      <c r="I36" s="486" t="s">
        <v>186</v>
      </c>
      <c r="J36" s="486">
        <f>SUM(J34)</f>
        <v>4</v>
      </c>
      <c r="K36" s="196"/>
      <c r="L36" s="196"/>
      <c r="M36" s="196"/>
      <c r="N36" s="196"/>
      <c r="O36" s="486"/>
      <c r="P36" s="486"/>
      <c r="Q36" s="485"/>
    </row>
    <row r="37" spans="1:17" ht="13.5" customHeight="1" thickBot="1">
      <c r="A37" s="441"/>
      <c r="B37" s="442"/>
      <c r="C37" s="442"/>
      <c r="D37" s="444">
        <f>SUM(D36:G36)</f>
        <v>4</v>
      </c>
      <c r="E37" s="444"/>
      <c r="F37" s="444"/>
      <c r="G37" s="444"/>
      <c r="H37" s="444"/>
      <c r="I37" s="449"/>
      <c r="J37" s="449"/>
      <c r="K37" s="449"/>
      <c r="L37" s="449"/>
      <c r="M37" s="449"/>
      <c r="N37" s="449"/>
      <c r="O37" s="449"/>
      <c r="P37" s="449"/>
      <c r="Q37" s="466"/>
    </row>
    <row r="38" spans="1:17" ht="13.5" customHeight="1" thickBot="1">
      <c r="A38" s="5"/>
      <c r="B38" s="5"/>
      <c r="C38" s="5"/>
      <c r="D38" s="216"/>
      <c r="E38" s="216"/>
      <c r="F38" s="216"/>
      <c r="G38" s="216"/>
      <c r="H38" s="5"/>
      <c r="I38" s="221"/>
      <c r="J38" s="222"/>
      <c r="K38" s="223"/>
      <c r="L38" s="223"/>
      <c r="M38" s="223"/>
      <c r="N38" s="223"/>
      <c r="O38" s="221"/>
      <c r="P38" s="221"/>
      <c r="Q38" s="213"/>
    </row>
    <row r="39" spans="2:17" ht="12.75">
      <c r="B39" s="11" t="s">
        <v>11</v>
      </c>
      <c r="C39" s="1"/>
      <c r="D39" s="203">
        <f>D28+D36</f>
        <v>14</v>
      </c>
      <c r="E39" s="204">
        <f>E28+E36</f>
        <v>4</v>
      </c>
      <c r="F39" s="204">
        <f>F28+F36</f>
        <v>6</v>
      </c>
      <c r="G39" s="204">
        <f>G28+G36</f>
        <v>2</v>
      </c>
      <c r="H39" s="448">
        <f>H28+H36</f>
        <v>386</v>
      </c>
      <c r="I39" s="448" t="s">
        <v>187</v>
      </c>
      <c r="J39" s="448">
        <f aca="true" t="shared" si="3" ref="J39:O39">J28+J36</f>
        <v>30</v>
      </c>
      <c r="K39" s="341">
        <f t="shared" si="3"/>
        <v>11</v>
      </c>
      <c r="L39" s="341">
        <f t="shared" si="3"/>
        <v>5</v>
      </c>
      <c r="M39" s="341">
        <f t="shared" si="3"/>
        <v>9</v>
      </c>
      <c r="N39" s="341">
        <f t="shared" si="3"/>
        <v>1</v>
      </c>
      <c r="O39" s="448">
        <f t="shared" si="3"/>
        <v>288</v>
      </c>
      <c r="P39" s="448" t="s">
        <v>285</v>
      </c>
      <c r="Q39" s="465">
        <f>Q28+Q36</f>
        <v>30</v>
      </c>
    </row>
    <row r="40" spans="2:17" ht="13.5" thickBot="1">
      <c r="B40" s="1"/>
      <c r="C40" s="1"/>
      <c r="D40" s="459">
        <f>SUM(D39:G39)</f>
        <v>26</v>
      </c>
      <c r="E40" s="444"/>
      <c r="F40" s="444"/>
      <c r="G40" s="444"/>
      <c r="H40" s="449"/>
      <c r="I40" s="449"/>
      <c r="J40" s="449"/>
      <c r="K40" s="449">
        <f>K29+K37</f>
        <v>26</v>
      </c>
      <c r="L40" s="449"/>
      <c r="M40" s="449"/>
      <c r="N40" s="449"/>
      <c r="O40" s="449"/>
      <c r="P40" s="449"/>
      <c r="Q40" s="466"/>
    </row>
    <row r="41" spans="1:17" ht="13.5" customHeight="1" thickBot="1">
      <c r="A41" s="5"/>
      <c r="B41" s="5"/>
      <c r="C41" s="5"/>
      <c r="D41" s="216"/>
      <c r="E41" s="216"/>
      <c r="F41" s="216"/>
      <c r="G41" s="216"/>
      <c r="H41" s="5"/>
      <c r="I41" s="221"/>
      <c r="J41" s="222"/>
      <c r="K41" s="223"/>
      <c r="L41" s="223"/>
      <c r="M41" s="223"/>
      <c r="N41" s="223"/>
      <c r="O41" s="221"/>
      <c r="P41" s="221"/>
      <c r="Q41" s="213"/>
    </row>
    <row r="42" spans="1:17" ht="13.5" hidden="1" thickBot="1">
      <c r="A42" s="454"/>
      <c r="B42" s="454"/>
      <c r="C42" s="454"/>
      <c r="D42" s="454"/>
      <c r="E42" s="454"/>
      <c r="F42" s="454"/>
      <c r="G42" s="454"/>
      <c r="H42" s="454"/>
      <c r="I42" s="454"/>
      <c r="J42" s="454"/>
      <c r="K42" s="454"/>
      <c r="L42" s="454"/>
      <c r="M42" s="454"/>
      <c r="N42" s="454"/>
      <c r="O42" s="454"/>
      <c r="P42" s="454"/>
      <c r="Q42" s="454"/>
    </row>
    <row r="43" spans="1:17" ht="13.5" hidden="1" thickBot="1">
      <c r="A43" s="23"/>
      <c r="B43" s="23"/>
      <c r="C43" s="23"/>
      <c r="D43" s="24"/>
      <c r="E43" s="24"/>
      <c r="F43" s="24"/>
      <c r="G43" s="24"/>
      <c r="H43" s="24"/>
      <c r="I43" s="165"/>
      <c r="J43" s="165"/>
      <c r="K43" s="165"/>
      <c r="L43" s="165"/>
      <c r="M43" s="165"/>
      <c r="N43" s="165"/>
      <c r="O43" s="165"/>
      <c r="P43" s="165"/>
      <c r="Q43" s="24"/>
    </row>
    <row r="44" spans="1:17" ht="12.75">
      <c r="A44" s="460" t="s">
        <v>10</v>
      </c>
      <c r="B44" s="458" t="s">
        <v>9</v>
      </c>
      <c r="C44" s="473" t="s">
        <v>129</v>
      </c>
      <c r="D44" s="458" t="s">
        <v>188</v>
      </c>
      <c r="E44" s="458"/>
      <c r="F44" s="458"/>
      <c r="G44" s="458"/>
      <c r="H44" s="458"/>
      <c r="I44" s="458"/>
      <c r="J44" s="458"/>
      <c r="K44" s="458" t="s">
        <v>189</v>
      </c>
      <c r="L44" s="458"/>
      <c r="M44" s="458"/>
      <c r="N44" s="458"/>
      <c r="O44" s="458"/>
      <c r="P44" s="458"/>
      <c r="Q44" s="475"/>
    </row>
    <row r="45" spans="1:17" ht="12.75" customHeight="1">
      <c r="A45" s="461"/>
      <c r="B45" s="487"/>
      <c r="C45" s="443"/>
      <c r="D45" s="443" t="s">
        <v>4</v>
      </c>
      <c r="E45" s="443" t="s">
        <v>5</v>
      </c>
      <c r="F45" s="443" t="s">
        <v>6</v>
      </c>
      <c r="G45" s="443" t="s">
        <v>7</v>
      </c>
      <c r="H45" s="443" t="s">
        <v>72</v>
      </c>
      <c r="I45" s="484" t="s">
        <v>73</v>
      </c>
      <c r="J45" s="491" t="s">
        <v>12</v>
      </c>
      <c r="K45" s="492" t="s">
        <v>4</v>
      </c>
      <c r="L45" s="492" t="s">
        <v>5</v>
      </c>
      <c r="M45" s="492" t="s">
        <v>6</v>
      </c>
      <c r="N45" s="492" t="s">
        <v>7</v>
      </c>
      <c r="O45" s="492" t="s">
        <v>72</v>
      </c>
      <c r="P45" s="484" t="s">
        <v>73</v>
      </c>
      <c r="Q45" s="453" t="s">
        <v>12</v>
      </c>
    </row>
    <row r="46" spans="1:17" ht="12.75">
      <c r="A46" s="461"/>
      <c r="B46" s="487"/>
      <c r="C46" s="443"/>
      <c r="D46" s="443"/>
      <c r="E46" s="443"/>
      <c r="F46" s="443"/>
      <c r="G46" s="443"/>
      <c r="H46" s="443"/>
      <c r="I46" s="484"/>
      <c r="J46" s="491"/>
      <c r="K46" s="492"/>
      <c r="L46" s="492"/>
      <c r="M46" s="492"/>
      <c r="N46" s="492"/>
      <c r="O46" s="492"/>
      <c r="P46" s="484"/>
      <c r="Q46" s="453"/>
    </row>
    <row r="47" spans="1:20" s="1" customFormat="1" ht="11.25">
      <c r="A47" s="81">
        <v>18</v>
      </c>
      <c r="B47" s="40" t="s">
        <v>130</v>
      </c>
      <c r="C47" s="82" t="s">
        <v>131</v>
      </c>
      <c r="D47" s="80">
        <v>2</v>
      </c>
      <c r="E47" s="80">
        <v>2</v>
      </c>
      <c r="F47" s="80"/>
      <c r="G47" s="80"/>
      <c r="H47" s="18">
        <f>J47*25-14*SUM(D47:G47)-2</f>
        <v>67</v>
      </c>
      <c r="I47" s="118" t="s">
        <v>8</v>
      </c>
      <c r="J47" s="118">
        <v>5</v>
      </c>
      <c r="K47" s="166"/>
      <c r="L47" s="166"/>
      <c r="M47" s="166"/>
      <c r="N47" s="166"/>
      <c r="O47" s="166"/>
      <c r="P47" s="167"/>
      <c r="Q47" s="41"/>
      <c r="R47" s="2"/>
      <c r="S47" s="2"/>
      <c r="T47" s="2"/>
    </row>
    <row r="48" spans="1:20" s="1" customFormat="1" ht="11.25">
      <c r="A48" s="81">
        <v>19</v>
      </c>
      <c r="B48" s="40" t="s">
        <v>150</v>
      </c>
      <c r="C48" s="197" t="s">
        <v>363</v>
      </c>
      <c r="D48" s="18"/>
      <c r="E48" s="18">
        <v>2</v>
      </c>
      <c r="F48" s="18"/>
      <c r="G48" s="18"/>
      <c r="H48" s="18">
        <f>J48*25-14*SUM(D48:G48)-2</f>
        <v>20</v>
      </c>
      <c r="I48" s="156" t="s">
        <v>4</v>
      </c>
      <c r="J48" s="156">
        <v>2</v>
      </c>
      <c r="K48" s="166"/>
      <c r="L48" s="166"/>
      <c r="M48" s="166"/>
      <c r="N48" s="166"/>
      <c r="O48" s="166"/>
      <c r="P48" s="167"/>
      <c r="Q48" s="41"/>
      <c r="R48" s="2"/>
      <c r="S48" s="2"/>
      <c r="T48" s="2"/>
    </row>
    <row r="49" spans="1:17" ht="12.75">
      <c r="A49" s="81">
        <v>20</v>
      </c>
      <c r="B49" s="40" t="s">
        <v>132</v>
      </c>
      <c r="C49" s="82" t="s">
        <v>133</v>
      </c>
      <c r="D49" s="43"/>
      <c r="E49" s="43"/>
      <c r="F49" s="43"/>
      <c r="G49" s="43"/>
      <c r="H49" s="18"/>
      <c r="I49" s="118"/>
      <c r="J49" s="118"/>
      <c r="K49" s="150">
        <v>2</v>
      </c>
      <c r="L49" s="150">
        <v>2</v>
      </c>
      <c r="M49" s="150"/>
      <c r="N49" s="150"/>
      <c r="O49" s="18">
        <f>25*Q49-14*SUM(K49:N49)-2</f>
        <v>67</v>
      </c>
      <c r="P49" s="118" t="s">
        <v>8</v>
      </c>
      <c r="Q49" s="42">
        <v>5</v>
      </c>
    </row>
    <row r="50" spans="1:17" ht="12.75">
      <c r="A50" s="464" t="s">
        <v>14</v>
      </c>
      <c r="B50" s="457"/>
      <c r="C50" s="457"/>
      <c r="D50" s="17">
        <f>SUM(D47:D49)</f>
        <v>2</v>
      </c>
      <c r="E50" s="17">
        <f>SUM(E47:E49)</f>
        <v>4</v>
      </c>
      <c r="F50" s="195"/>
      <c r="G50" s="195"/>
      <c r="H50" s="18">
        <f>J50*25-14*SUM(D50:G50)-2</f>
        <v>89</v>
      </c>
      <c r="I50" s="445" t="s">
        <v>134</v>
      </c>
      <c r="J50" s="445">
        <v>7</v>
      </c>
      <c r="K50" s="155">
        <f>SUM(K49:K49)</f>
        <v>2</v>
      </c>
      <c r="L50" s="155">
        <f>SUM(L49:L49)</f>
        <v>2</v>
      </c>
      <c r="M50" s="155"/>
      <c r="N50" s="155"/>
      <c r="O50" s="155">
        <f>SUM(O49:O49)</f>
        <v>67</v>
      </c>
      <c r="P50" s="445" t="s">
        <v>186</v>
      </c>
      <c r="Q50" s="462">
        <v>5</v>
      </c>
    </row>
    <row r="51" spans="1:17" ht="13.5" thickBot="1">
      <c r="A51" s="441"/>
      <c r="B51" s="442"/>
      <c r="C51" s="442"/>
      <c r="D51" s="442">
        <f>SUM(D47:G50)</f>
        <v>12</v>
      </c>
      <c r="E51" s="442"/>
      <c r="F51" s="442"/>
      <c r="G51" s="442"/>
      <c r="H51" s="442"/>
      <c r="I51" s="446"/>
      <c r="J51" s="446"/>
      <c r="K51" s="446">
        <f>SUM(K47:O50)</f>
        <v>142</v>
      </c>
      <c r="L51" s="446"/>
      <c r="M51" s="446"/>
      <c r="N51" s="446"/>
      <c r="O51" s="446"/>
      <c r="P51" s="446"/>
      <c r="Q51" s="463"/>
    </row>
    <row r="52" spans="1:17" ht="5.25" customHeight="1">
      <c r="A52" s="5"/>
      <c r="B52" s="5"/>
      <c r="C52" s="504"/>
      <c r="D52" s="504"/>
      <c r="E52" s="504"/>
      <c r="F52" s="504"/>
      <c r="G52" s="504"/>
      <c r="H52" s="504"/>
      <c r="I52" s="504"/>
      <c r="J52" s="505"/>
      <c r="K52" s="505"/>
      <c r="L52" s="505"/>
      <c r="M52" s="505"/>
      <c r="N52" s="505"/>
      <c r="O52" s="505"/>
      <c r="P52" s="505"/>
      <c r="Q52" s="20"/>
    </row>
    <row r="53" spans="1:17" s="1" customFormat="1" ht="12.75">
      <c r="A53" s="3"/>
      <c r="B53" s="1" t="s">
        <v>270</v>
      </c>
      <c r="D53" s="10"/>
      <c r="E53" s="10"/>
      <c r="F53" s="10"/>
      <c r="G53" s="10"/>
      <c r="H53" s="10"/>
      <c r="I53" s="168"/>
      <c r="J53" s="169"/>
      <c r="K53" s="168"/>
      <c r="L53" s="168"/>
      <c r="M53" s="168"/>
      <c r="N53" s="168"/>
      <c r="O53" s="168"/>
      <c r="P53" s="168"/>
      <c r="Q53"/>
    </row>
    <row r="54" spans="1:17" s="1" customFormat="1" ht="13.5" customHeight="1">
      <c r="A54" s="16"/>
      <c r="B54" s="503" t="s">
        <v>290</v>
      </c>
      <c r="C54" s="503"/>
      <c r="D54" s="503"/>
      <c r="E54" s="503"/>
      <c r="F54" s="503"/>
      <c r="G54" s="503"/>
      <c r="H54" s="503"/>
      <c r="I54" s="503"/>
      <c r="J54" s="503"/>
      <c r="K54" s="503"/>
      <c r="L54" s="503"/>
      <c r="M54" s="503"/>
      <c r="N54" s="503"/>
      <c r="O54" s="503"/>
      <c r="P54" s="503"/>
      <c r="Q54" s="192"/>
    </row>
    <row r="55" spans="1:17" s="1" customFormat="1" ht="12.75" customHeight="1">
      <c r="A55" s="247" t="s">
        <v>292</v>
      </c>
      <c r="C55" s="175"/>
      <c r="D55" s="175"/>
      <c r="E55" s="175"/>
      <c r="F55" s="175"/>
      <c r="G55" s="175"/>
      <c r="H55" s="175"/>
      <c r="I55" s="175"/>
      <c r="J55" s="175"/>
      <c r="K55" s="175"/>
      <c r="L55" s="175"/>
      <c r="M55" s="175"/>
      <c r="N55" s="175"/>
      <c r="O55" s="175"/>
      <c r="P55" s="175"/>
      <c r="Q55" s="175"/>
    </row>
    <row r="56" spans="1:17" s="1" customFormat="1" ht="12.75" customHeight="1">
      <c r="A56" s="3"/>
      <c r="B56" s="175"/>
      <c r="C56" s="175"/>
      <c r="D56" s="175"/>
      <c r="E56" s="175"/>
      <c r="F56" s="175"/>
      <c r="G56" s="175"/>
      <c r="H56" s="175"/>
      <c r="I56" s="175"/>
      <c r="J56" s="175"/>
      <c r="K56" s="175"/>
      <c r="L56" s="175"/>
      <c r="M56" s="175"/>
      <c r="N56" s="175"/>
      <c r="O56" s="175"/>
      <c r="P56" s="175"/>
      <c r="Q56" s="175"/>
    </row>
    <row r="57" spans="1:17" ht="12.75">
      <c r="A57" s="76"/>
      <c r="B57" s="413" t="s">
        <v>398</v>
      </c>
      <c r="C57" s="1"/>
      <c r="D57" s="470" t="s">
        <v>109</v>
      </c>
      <c r="E57" s="470"/>
      <c r="F57" s="470"/>
      <c r="G57" s="470"/>
      <c r="H57" s="470"/>
      <c r="I57" s="169"/>
      <c r="J57" s="169"/>
      <c r="K57" s="170" t="s">
        <v>110</v>
      </c>
      <c r="L57" s="169"/>
      <c r="M57" s="169"/>
      <c r="N57" s="169"/>
      <c r="O57" s="169"/>
      <c r="P57" s="169"/>
      <c r="Q57" s="1"/>
    </row>
    <row r="58" spans="1:17" ht="12.75">
      <c r="A58" s="16"/>
      <c r="B58" s="414" t="s">
        <v>399</v>
      </c>
      <c r="C58" s="472" t="s">
        <v>217</v>
      </c>
      <c r="D58" s="472"/>
      <c r="E58" s="472"/>
      <c r="F58" s="472"/>
      <c r="G58" s="472"/>
      <c r="H58" s="472"/>
      <c r="I58" s="472"/>
      <c r="J58" s="472" t="s">
        <v>111</v>
      </c>
      <c r="K58" s="472"/>
      <c r="L58" s="472"/>
      <c r="M58" s="472"/>
      <c r="N58" s="472"/>
      <c r="O58" s="472"/>
      <c r="P58" s="472"/>
      <c r="Q58" s="472"/>
    </row>
    <row r="59" ht="12.75" customHeight="1"/>
    <row r="60" spans="3:11" ht="12.75">
      <c r="C60" s="474" t="s">
        <v>362</v>
      </c>
      <c r="D60" s="474"/>
      <c r="E60" s="474"/>
      <c r="F60" s="474"/>
      <c r="G60" s="474"/>
      <c r="H60" s="474"/>
      <c r="I60" s="474"/>
      <c r="J60" s="474"/>
      <c r="K60" s="474"/>
    </row>
    <row r="61" spans="3:10" ht="12.75">
      <c r="C61" s="472" t="s">
        <v>300</v>
      </c>
      <c r="D61" s="472"/>
      <c r="E61" s="472"/>
      <c r="F61" s="472"/>
      <c r="G61" s="472"/>
      <c r="H61" s="472"/>
      <c r="I61" s="472"/>
      <c r="J61" s="472"/>
    </row>
  </sheetData>
  <sheetProtection/>
  <mergeCells count="123">
    <mergeCell ref="A44:A46"/>
    <mergeCell ref="D45:D46"/>
    <mergeCell ref="C58:I58"/>
    <mergeCell ref="J58:Q58"/>
    <mergeCell ref="C52:I52"/>
    <mergeCell ref="J52:P52"/>
    <mergeCell ref="Q45:Q46"/>
    <mergeCell ref="A50:C50"/>
    <mergeCell ref="I50:I51"/>
    <mergeCell ref="J50:J51"/>
    <mergeCell ref="D57:H57"/>
    <mergeCell ref="Q50:Q51"/>
    <mergeCell ref="A51:C51"/>
    <mergeCell ref="D51:H51"/>
    <mergeCell ref="K51:O51"/>
    <mergeCell ref="B54:P54"/>
    <mergeCell ref="P50:P51"/>
    <mergeCell ref="M34:M35"/>
    <mergeCell ref="O45:O46"/>
    <mergeCell ref="F45:F46"/>
    <mergeCell ref="K45:K46"/>
    <mergeCell ref="G45:G46"/>
    <mergeCell ref="H45:H46"/>
    <mergeCell ref="I45:I46"/>
    <mergeCell ref="N45:N46"/>
    <mergeCell ref="M45:M46"/>
    <mergeCell ref="L45:L46"/>
    <mergeCell ref="K10:Q10"/>
    <mergeCell ref="A28:C28"/>
    <mergeCell ref="Q11:Q12"/>
    <mergeCell ref="H36:H37"/>
    <mergeCell ref="D37:G37"/>
    <mergeCell ref="K37:N37"/>
    <mergeCell ref="Q28:Q29"/>
    <mergeCell ref="N32:N33"/>
    <mergeCell ref="Q32:Q33"/>
    <mergeCell ref="P34:P35"/>
    <mergeCell ref="P28:P29"/>
    <mergeCell ref="O28:O29"/>
    <mergeCell ref="H28:H29"/>
    <mergeCell ref="D29:G29"/>
    <mergeCell ref="K29:N29"/>
    <mergeCell ref="A2:B2"/>
    <mergeCell ref="D5:Q5"/>
    <mergeCell ref="A3:P3"/>
    <mergeCell ref="A4:H4"/>
    <mergeCell ref="A6:O6"/>
    <mergeCell ref="A7:B7"/>
    <mergeCell ref="I11:I12"/>
    <mergeCell ref="J11:J12"/>
    <mergeCell ref="H11:H12"/>
    <mergeCell ref="C10:C12"/>
    <mergeCell ref="D10:J10"/>
    <mergeCell ref="L11:L12"/>
    <mergeCell ref="F11:F12"/>
    <mergeCell ref="G11:G12"/>
    <mergeCell ref="E11:E12"/>
    <mergeCell ref="A29:C29"/>
    <mergeCell ref="A10:A12"/>
    <mergeCell ref="B10:B12"/>
    <mergeCell ref="K27:O27"/>
    <mergeCell ref="I28:I29"/>
    <mergeCell ref="J28:J29"/>
    <mergeCell ref="O11:O12"/>
    <mergeCell ref="M32:M33"/>
    <mergeCell ref="L32:L33"/>
    <mergeCell ref="K31:Q31"/>
    <mergeCell ref="K32:K33"/>
    <mergeCell ref="D11:D12"/>
    <mergeCell ref="P11:P12"/>
    <mergeCell ref="M11:M12"/>
    <mergeCell ref="N11:N12"/>
    <mergeCell ref="K11:K12"/>
    <mergeCell ref="G32:G33"/>
    <mergeCell ref="E34:E35"/>
    <mergeCell ref="H39:H40"/>
    <mergeCell ref="F32:F33"/>
    <mergeCell ref="I39:I40"/>
    <mergeCell ref="P32:P33"/>
    <mergeCell ref="O32:O33"/>
    <mergeCell ref="J39:J40"/>
    <mergeCell ref="I36:I37"/>
    <mergeCell ref="J36:J37"/>
    <mergeCell ref="K44:Q44"/>
    <mergeCell ref="A31:A33"/>
    <mergeCell ref="B31:B33"/>
    <mergeCell ref="C31:C33"/>
    <mergeCell ref="D32:D33"/>
    <mergeCell ref="E32:E33"/>
    <mergeCell ref="J32:J33"/>
    <mergeCell ref="H32:H33"/>
    <mergeCell ref="D31:J31"/>
    <mergeCell ref="I32:I33"/>
    <mergeCell ref="C44:C46"/>
    <mergeCell ref="A1:G1"/>
    <mergeCell ref="C60:K60"/>
    <mergeCell ref="C61:J61"/>
    <mergeCell ref="A37:C37"/>
    <mergeCell ref="L34:L35"/>
    <mergeCell ref="A36:C36"/>
    <mergeCell ref="J45:J46"/>
    <mergeCell ref="F34:F35"/>
    <mergeCell ref="J34:J35"/>
    <mergeCell ref="D34:D35"/>
    <mergeCell ref="Q34:Q35"/>
    <mergeCell ref="K34:K35"/>
    <mergeCell ref="P39:P40"/>
    <mergeCell ref="Q39:Q40"/>
    <mergeCell ref="O36:O37"/>
    <mergeCell ref="N34:N35"/>
    <mergeCell ref="K40:N40"/>
    <mergeCell ref="G34:G35"/>
    <mergeCell ref="I34:I35"/>
    <mergeCell ref="E45:E46"/>
    <mergeCell ref="D44:J44"/>
    <mergeCell ref="H34:H35"/>
    <mergeCell ref="P45:P46"/>
    <mergeCell ref="Q36:Q37"/>
    <mergeCell ref="P36:P37"/>
    <mergeCell ref="A42:Q42"/>
    <mergeCell ref="D40:G40"/>
    <mergeCell ref="O39:O40"/>
    <mergeCell ref="B44:B46"/>
  </mergeCells>
  <printOptions/>
  <pageMargins left="0.75" right="0" top="0.25" bottom="0.25" header="0.17"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I59"/>
  <sheetViews>
    <sheetView zoomScale="115" zoomScaleNormal="115" zoomScalePageLayoutView="0" workbookViewId="0" topLeftCell="A1">
      <selection activeCell="R29" sqref="R29"/>
    </sheetView>
  </sheetViews>
  <sheetFormatPr defaultColWidth="9.140625" defaultRowHeight="12.75"/>
  <cols>
    <col min="1" max="1" width="3.28125" style="0" customWidth="1"/>
    <col min="2" max="2" width="32.421875" style="0" customWidth="1"/>
    <col min="3" max="3" width="9.28125" style="0" customWidth="1"/>
    <col min="4" max="4" width="4.00390625" style="0" customWidth="1"/>
    <col min="5" max="5" width="3.421875" style="0" customWidth="1"/>
    <col min="6" max="6" width="3.7109375" style="0" customWidth="1"/>
    <col min="7" max="7" width="3.28125" style="0" customWidth="1"/>
    <col min="8" max="8" width="3.57421875" style="0" customWidth="1"/>
    <col min="9" max="9" width="6.7109375" style="0" customWidth="1"/>
    <col min="10" max="10" width="4.7109375" style="0" customWidth="1"/>
    <col min="11" max="12" width="2.7109375" style="0" customWidth="1"/>
    <col min="13" max="14" width="3.00390625" style="0" customWidth="1"/>
    <col min="15" max="15" width="4.140625" style="0" customWidth="1"/>
    <col min="16" max="16" width="4.7109375" style="0" customWidth="1"/>
    <col min="17" max="17" width="4.8515625" style="0" customWidth="1"/>
  </cols>
  <sheetData>
    <row r="1" spans="1:17" s="25" customFormat="1" ht="15.75" customHeight="1">
      <c r="A1" s="25" t="s">
        <v>302</v>
      </c>
      <c r="C1" s="56"/>
      <c r="D1" s="64"/>
      <c r="E1" s="64"/>
      <c r="F1" s="64"/>
      <c r="G1" s="64"/>
      <c r="H1" s="64"/>
      <c r="I1" s="64"/>
      <c r="J1" s="64"/>
      <c r="K1" s="64"/>
      <c r="L1" s="64"/>
      <c r="M1" s="64"/>
      <c r="N1" s="64"/>
      <c r="O1" s="64"/>
      <c r="P1" s="64"/>
      <c r="Q1" s="64"/>
    </row>
    <row r="2" spans="1:3" s="25" customFormat="1" ht="12.75">
      <c r="A2" s="534" t="s">
        <v>15</v>
      </c>
      <c r="B2" s="534"/>
      <c r="C2" s="56"/>
    </row>
    <row r="3" spans="1:17" s="25" customFormat="1" ht="13.5" customHeight="1">
      <c r="A3" s="537" t="s">
        <v>75</v>
      </c>
      <c r="B3" s="537"/>
      <c r="C3" s="537"/>
      <c r="D3" s="537"/>
      <c r="E3" s="537"/>
      <c r="F3" s="537"/>
      <c r="G3" s="537"/>
      <c r="H3" s="537"/>
      <c r="I3" s="537"/>
      <c r="J3" s="537"/>
      <c r="K3" s="537"/>
      <c r="L3" s="537"/>
      <c r="M3" s="537"/>
      <c r="N3" s="537"/>
      <c r="O3" s="537"/>
      <c r="P3" s="537"/>
      <c r="Q3" s="65"/>
    </row>
    <row r="4" spans="1:12" s="25" customFormat="1" ht="12" customHeight="1">
      <c r="A4" s="499" t="s">
        <v>366</v>
      </c>
      <c r="B4" s="500"/>
      <c r="C4" s="500"/>
      <c r="D4" s="500"/>
      <c r="E4" s="500"/>
      <c r="F4" s="500"/>
      <c r="G4" s="500"/>
      <c r="H4" s="500"/>
      <c r="I4" s="59" t="s">
        <v>16</v>
      </c>
      <c r="J4" s="59"/>
      <c r="K4" s="59"/>
      <c r="L4" s="59"/>
    </row>
    <row r="5" spans="1:17" s="59" customFormat="1" ht="12.75">
      <c r="A5" s="62" t="s">
        <v>18</v>
      </c>
      <c r="B5" s="62"/>
      <c r="C5" s="60"/>
      <c r="D5" s="538"/>
      <c r="E5" s="538"/>
      <c r="F5" s="538"/>
      <c r="G5" s="538"/>
      <c r="H5" s="538"/>
      <c r="I5" s="538"/>
      <c r="J5" s="538"/>
      <c r="K5" s="538"/>
      <c r="L5" s="538"/>
      <c r="M5" s="538"/>
      <c r="N5" s="538"/>
      <c r="O5" s="538"/>
      <c r="P5" s="538"/>
      <c r="Q5" s="538"/>
    </row>
    <row r="6" spans="1:17" s="66" customFormat="1" ht="12.75" customHeight="1">
      <c r="A6" s="533" t="s">
        <v>84</v>
      </c>
      <c r="B6" s="533"/>
      <c r="C6" s="533"/>
      <c r="D6" s="533"/>
      <c r="E6" s="533"/>
      <c r="F6" s="533"/>
      <c r="G6" s="533"/>
      <c r="H6" s="533"/>
      <c r="I6" s="533"/>
      <c r="J6" s="533"/>
      <c r="K6" s="533"/>
      <c r="L6" s="533"/>
      <c r="M6" s="533"/>
      <c r="N6" s="533"/>
      <c r="O6" s="533"/>
      <c r="P6" s="67"/>
      <c r="Q6" s="67"/>
    </row>
    <row r="7" spans="1:3" s="59" customFormat="1" ht="12.75">
      <c r="A7" s="59" t="s">
        <v>178</v>
      </c>
      <c r="C7" s="60"/>
    </row>
    <row r="8" spans="1:17" s="25" customFormat="1" ht="13.5" thickBot="1">
      <c r="A8" s="535" t="s">
        <v>24</v>
      </c>
      <c r="B8" s="536"/>
      <c r="C8" s="536"/>
      <c r="D8" s="536"/>
      <c r="E8" s="541"/>
      <c r="F8" s="541"/>
      <c r="G8" s="541"/>
      <c r="H8" s="541"/>
      <c r="I8" s="541"/>
      <c r="J8" s="541"/>
      <c r="K8" s="123"/>
      <c r="L8" s="123"/>
      <c r="M8" s="123"/>
      <c r="N8" s="123"/>
      <c r="O8" s="123"/>
      <c r="P8" s="123"/>
      <c r="Q8" s="123"/>
    </row>
    <row r="9" spans="1:17" ht="12.75">
      <c r="A9" s="518" t="s">
        <v>10</v>
      </c>
      <c r="B9" s="506" t="s">
        <v>1</v>
      </c>
      <c r="C9" s="508" t="s">
        <v>44</v>
      </c>
      <c r="D9" s="513" t="s">
        <v>190</v>
      </c>
      <c r="E9" s="513"/>
      <c r="F9" s="513"/>
      <c r="G9" s="513"/>
      <c r="H9" s="513"/>
      <c r="I9" s="513"/>
      <c r="J9" s="513"/>
      <c r="K9" s="513" t="s">
        <v>191</v>
      </c>
      <c r="L9" s="513"/>
      <c r="M9" s="513"/>
      <c r="N9" s="513"/>
      <c r="O9" s="513"/>
      <c r="P9" s="513"/>
      <c r="Q9" s="514"/>
    </row>
    <row r="10" spans="1:17" ht="12.75" customHeight="1">
      <c r="A10" s="519"/>
      <c r="B10" s="507"/>
      <c r="C10" s="509"/>
      <c r="D10" s="510" t="s">
        <v>4</v>
      </c>
      <c r="E10" s="510" t="s">
        <v>5</v>
      </c>
      <c r="F10" s="510" t="s">
        <v>6</v>
      </c>
      <c r="G10" s="510" t="s">
        <v>7</v>
      </c>
      <c r="H10" s="510" t="s">
        <v>72</v>
      </c>
      <c r="I10" s="521" t="s">
        <v>73</v>
      </c>
      <c r="J10" s="532" t="s">
        <v>12</v>
      </c>
      <c r="K10" s="510" t="s">
        <v>4</v>
      </c>
      <c r="L10" s="510" t="s">
        <v>5</v>
      </c>
      <c r="M10" s="510" t="s">
        <v>6</v>
      </c>
      <c r="N10" s="510" t="s">
        <v>7</v>
      </c>
      <c r="O10" s="510" t="s">
        <v>72</v>
      </c>
      <c r="P10" s="521" t="s">
        <v>73</v>
      </c>
      <c r="Q10" s="522" t="s">
        <v>12</v>
      </c>
    </row>
    <row r="11" spans="1:17" ht="12.75">
      <c r="A11" s="519"/>
      <c r="B11" s="507"/>
      <c r="C11" s="509"/>
      <c r="D11" s="510"/>
      <c r="E11" s="510"/>
      <c r="F11" s="510"/>
      <c r="G11" s="510"/>
      <c r="H11" s="510"/>
      <c r="I11" s="521"/>
      <c r="J11" s="532"/>
      <c r="K11" s="510"/>
      <c r="L11" s="510"/>
      <c r="M11" s="510"/>
      <c r="N11" s="510"/>
      <c r="O11" s="510"/>
      <c r="P11" s="521"/>
      <c r="Q11" s="522"/>
    </row>
    <row r="12" spans="1:18" ht="18.75">
      <c r="A12" s="250">
        <v>1</v>
      </c>
      <c r="B12" s="310" t="s">
        <v>206</v>
      </c>
      <c r="C12" s="421" t="s">
        <v>264</v>
      </c>
      <c r="D12" s="421">
        <v>2</v>
      </c>
      <c r="E12" s="421">
        <v>1</v>
      </c>
      <c r="F12" s="421"/>
      <c r="G12" s="421"/>
      <c r="H12" s="421">
        <f>J12*25-14*SUM(D12:G12)-2</f>
        <v>56</v>
      </c>
      <c r="I12" s="421" t="s">
        <v>8</v>
      </c>
      <c r="J12" s="421">
        <v>4</v>
      </c>
      <c r="K12" s="421"/>
      <c r="L12" s="421"/>
      <c r="M12" s="421"/>
      <c r="N12" s="421"/>
      <c r="O12" s="421"/>
      <c r="P12" s="421"/>
      <c r="Q12" s="391"/>
      <c r="R12" s="59"/>
    </row>
    <row r="13" spans="1:18" ht="25.5" customHeight="1">
      <c r="A13" s="420">
        <v>2</v>
      </c>
      <c r="B13" s="310" t="s">
        <v>405</v>
      </c>
      <c r="C13" s="421" t="s">
        <v>265</v>
      </c>
      <c r="D13" s="421">
        <v>2</v>
      </c>
      <c r="E13" s="421"/>
      <c r="F13" s="421">
        <v>2</v>
      </c>
      <c r="G13" s="421">
        <v>1</v>
      </c>
      <c r="H13" s="421">
        <f>J13*25-14*SUM(D13:G13)-2</f>
        <v>53</v>
      </c>
      <c r="I13" s="421" t="s">
        <v>8</v>
      </c>
      <c r="J13" s="421">
        <v>5</v>
      </c>
      <c r="K13" s="421"/>
      <c r="L13" s="421"/>
      <c r="M13" s="421"/>
      <c r="N13" s="421"/>
      <c r="O13" s="421"/>
      <c r="P13" s="421"/>
      <c r="Q13" s="256"/>
      <c r="R13" s="59"/>
    </row>
    <row r="14" spans="1:17" s="59" customFormat="1" ht="12.75">
      <c r="A14" s="250">
        <v>3</v>
      </c>
      <c r="B14" s="310" t="s">
        <v>316</v>
      </c>
      <c r="C14" s="421" t="s">
        <v>336</v>
      </c>
      <c r="D14" s="421">
        <v>2</v>
      </c>
      <c r="E14" s="421"/>
      <c r="F14" s="421">
        <v>2</v>
      </c>
      <c r="G14" s="421"/>
      <c r="H14" s="421">
        <f>J14*25-14*SUM(D14:G14)-2</f>
        <v>42</v>
      </c>
      <c r="I14" s="421" t="s">
        <v>8</v>
      </c>
      <c r="J14" s="421">
        <v>4</v>
      </c>
      <c r="K14" s="421"/>
      <c r="L14" s="421"/>
      <c r="M14" s="421"/>
      <c r="N14" s="421"/>
      <c r="O14" s="421"/>
      <c r="P14" s="421"/>
      <c r="Q14" s="256"/>
    </row>
    <row r="15" spans="1:18" ht="18">
      <c r="A15" s="420">
        <v>4</v>
      </c>
      <c r="B15" s="309" t="s">
        <v>318</v>
      </c>
      <c r="C15" s="421" t="s">
        <v>337</v>
      </c>
      <c r="D15" s="421">
        <v>2</v>
      </c>
      <c r="E15" s="421"/>
      <c r="F15" s="421">
        <v>1</v>
      </c>
      <c r="G15" s="421"/>
      <c r="H15" s="421">
        <f>J15*25-14*SUM(D15:G15)-2</f>
        <v>56</v>
      </c>
      <c r="I15" s="421" t="s">
        <v>4</v>
      </c>
      <c r="J15" s="421">
        <v>4</v>
      </c>
      <c r="K15" s="421"/>
      <c r="L15" s="421"/>
      <c r="M15" s="421"/>
      <c r="N15" s="421"/>
      <c r="O15" s="421"/>
      <c r="P15" s="421"/>
      <c r="Q15" s="256"/>
      <c r="R15" s="59"/>
    </row>
    <row r="16" spans="1:18" s="109" customFormat="1" ht="12.75">
      <c r="A16" s="250">
        <v>5</v>
      </c>
      <c r="B16" s="310" t="s">
        <v>192</v>
      </c>
      <c r="C16" s="422" t="s">
        <v>338</v>
      </c>
      <c r="D16" s="422">
        <v>2</v>
      </c>
      <c r="E16" s="422">
        <v>1</v>
      </c>
      <c r="F16" s="422"/>
      <c r="G16" s="422"/>
      <c r="H16" s="421">
        <f>J16*25-14*SUM(D16:G16)-2</f>
        <v>81</v>
      </c>
      <c r="I16" s="422" t="s">
        <v>4</v>
      </c>
      <c r="J16" s="422">
        <v>5</v>
      </c>
      <c r="K16" s="433"/>
      <c r="L16" s="433"/>
      <c r="M16" s="433"/>
      <c r="N16" s="433"/>
      <c r="O16" s="433"/>
      <c r="P16" s="433"/>
      <c r="Q16" s="434"/>
      <c r="R16" s="153"/>
    </row>
    <row r="17" spans="1:18" ht="18.75">
      <c r="A17" s="420">
        <v>6</v>
      </c>
      <c r="B17" s="310" t="s">
        <v>207</v>
      </c>
      <c r="C17" s="421" t="s">
        <v>339</v>
      </c>
      <c r="D17" s="421"/>
      <c r="E17" s="421"/>
      <c r="F17" s="421"/>
      <c r="G17" s="421"/>
      <c r="H17" s="421"/>
      <c r="I17" s="421"/>
      <c r="J17" s="421"/>
      <c r="K17" s="421">
        <v>2</v>
      </c>
      <c r="L17" s="421">
        <v>1</v>
      </c>
      <c r="M17" s="421"/>
      <c r="N17" s="421">
        <v>1</v>
      </c>
      <c r="O17" s="421">
        <f>25*Q17-14*SUM(K17:N17)-2</f>
        <v>42</v>
      </c>
      <c r="P17" s="421" t="s">
        <v>8</v>
      </c>
      <c r="Q17" s="256">
        <v>4</v>
      </c>
      <c r="R17" s="59"/>
    </row>
    <row r="18" spans="1:18" ht="18.75">
      <c r="A18" s="250">
        <v>7</v>
      </c>
      <c r="B18" s="310" t="s">
        <v>406</v>
      </c>
      <c r="C18" s="421" t="s">
        <v>266</v>
      </c>
      <c r="D18" s="421"/>
      <c r="E18" s="421"/>
      <c r="F18" s="421"/>
      <c r="G18" s="421"/>
      <c r="H18" s="421"/>
      <c r="I18" s="421"/>
      <c r="J18" s="421"/>
      <c r="K18" s="421">
        <v>2</v>
      </c>
      <c r="L18" s="421"/>
      <c r="M18" s="421">
        <v>2</v>
      </c>
      <c r="N18" s="421">
        <v>1</v>
      </c>
      <c r="O18" s="421">
        <f>25*Q18-14*SUM(K18:N18)-2</f>
        <v>53</v>
      </c>
      <c r="P18" s="421" t="s">
        <v>8</v>
      </c>
      <c r="Q18" s="256">
        <v>5</v>
      </c>
      <c r="R18" s="59"/>
    </row>
    <row r="19" spans="1:18" ht="12.75">
      <c r="A19" s="420">
        <v>8</v>
      </c>
      <c r="B19" s="310" t="s">
        <v>244</v>
      </c>
      <c r="C19" s="421" t="s">
        <v>108</v>
      </c>
      <c r="D19" s="435"/>
      <c r="E19" s="435"/>
      <c r="F19" s="435"/>
      <c r="G19" s="435"/>
      <c r="H19" s="435"/>
      <c r="I19" s="435"/>
      <c r="J19" s="435"/>
      <c r="K19" s="421">
        <v>2</v>
      </c>
      <c r="L19" s="421"/>
      <c r="M19" s="421"/>
      <c r="N19" s="421">
        <v>2</v>
      </c>
      <c r="O19" s="421">
        <f>25*Q19-14*SUM(K19:N19)-2</f>
        <v>42</v>
      </c>
      <c r="P19" s="421" t="s">
        <v>8</v>
      </c>
      <c r="Q19" s="256">
        <v>4</v>
      </c>
      <c r="R19" s="59"/>
    </row>
    <row r="20" spans="1:18" ht="20.25" customHeight="1">
      <c r="A20" s="250">
        <v>9</v>
      </c>
      <c r="B20" s="308" t="s">
        <v>317</v>
      </c>
      <c r="C20" s="421" t="s">
        <v>340</v>
      </c>
      <c r="D20" s="421"/>
      <c r="E20" s="421"/>
      <c r="F20" s="421"/>
      <c r="G20" s="421"/>
      <c r="H20" s="421"/>
      <c r="I20" s="421"/>
      <c r="J20" s="421"/>
      <c r="K20" s="421">
        <v>2</v>
      </c>
      <c r="L20" s="421"/>
      <c r="M20" s="421">
        <v>1</v>
      </c>
      <c r="N20" s="421"/>
      <c r="O20" s="421">
        <f>25*Q20-14*SUM(K20:N20)-2</f>
        <v>31</v>
      </c>
      <c r="P20" s="421" t="s">
        <v>4</v>
      </c>
      <c r="Q20" s="256">
        <v>3</v>
      </c>
      <c r="R20" s="59"/>
    </row>
    <row r="21" spans="1:17" s="59" customFormat="1" ht="23.25" customHeight="1">
      <c r="A21" s="420">
        <v>10</v>
      </c>
      <c r="B21" s="310" t="s">
        <v>227</v>
      </c>
      <c r="C21" s="421" t="s">
        <v>341</v>
      </c>
      <c r="D21" s="421"/>
      <c r="E21" s="421"/>
      <c r="F21" s="421"/>
      <c r="G21" s="421"/>
      <c r="H21" s="421"/>
      <c r="I21" s="421"/>
      <c r="J21" s="421"/>
      <c r="K21" s="421">
        <v>2</v>
      </c>
      <c r="L21" s="421"/>
      <c r="M21" s="421">
        <v>1</v>
      </c>
      <c r="N21" s="421"/>
      <c r="O21" s="421">
        <f>25*Q21-14*SUM(K21:N21)-2</f>
        <v>31</v>
      </c>
      <c r="P21" s="421" t="s">
        <v>4</v>
      </c>
      <c r="Q21" s="256">
        <v>3</v>
      </c>
    </row>
    <row r="22" spans="1:17" s="28" customFormat="1" ht="15" customHeight="1">
      <c r="A22" s="250">
        <v>11</v>
      </c>
      <c r="B22" s="436" t="s">
        <v>74</v>
      </c>
      <c r="C22" s="421" t="s">
        <v>342</v>
      </c>
      <c r="D22" s="421"/>
      <c r="E22" s="421"/>
      <c r="F22" s="421"/>
      <c r="G22" s="421"/>
      <c r="H22" s="421"/>
      <c r="I22" s="421"/>
      <c r="J22" s="421"/>
      <c r="K22" s="542" t="s">
        <v>103</v>
      </c>
      <c r="L22" s="542"/>
      <c r="M22" s="542"/>
      <c r="N22" s="542"/>
      <c r="O22" s="542"/>
      <c r="P22" s="421" t="s">
        <v>4</v>
      </c>
      <c r="Q22" s="256">
        <v>4</v>
      </c>
    </row>
    <row r="23" spans="1:18" ht="12.75">
      <c r="A23" s="530" t="s">
        <v>13</v>
      </c>
      <c r="B23" s="531"/>
      <c r="C23" s="531"/>
      <c r="D23" s="421">
        <f>SUM(D12:D22)</f>
        <v>10</v>
      </c>
      <c r="E23" s="421">
        <f>SUM(E12:E22)</f>
        <v>2</v>
      </c>
      <c r="F23" s="421">
        <f>SUM(F12:F22)</f>
        <v>5</v>
      </c>
      <c r="G23" s="421">
        <f>SUM(G12:G22)</f>
        <v>1</v>
      </c>
      <c r="H23" s="531">
        <f>SUM(H12:H22)</f>
        <v>288</v>
      </c>
      <c r="I23" s="543" t="s">
        <v>354</v>
      </c>
      <c r="J23" s="545">
        <f>SUM(J12:J22)</f>
        <v>22</v>
      </c>
      <c r="K23" s="421">
        <f>SUM(K12:K21)</f>
        <v>10</v>
      </c>
      <c r="L23" s="421">
        <f>SUM(L12:L21)</f>
        <v>1</v>
      </c>
      <c r="M23" s="421">
        <f>SUM(M12:M21)</f>
        <v>4</v>
      </c>
      <c r="N23" s="421">
        <f>SUM(N12:N21)</f>
        <v>4</v>
      </c>
      <c r="O23" s="531">
        <f>SUM(O17:O21)</f>
        <v>199</v>
      </c>
      <c r="P23" s="543" t="s">
        <v>254</v>
      </c>
      <c r="Q23" s="539">
        <f>SUM(Q12:Q22)</f>
        <v>23</v>
      </c>
      <c r="R23" s="59"/>
    </row>
    <row r="24" spans="1:18" ht="13.5" thickBot="1">
      <c r="A24" s="528"/>
      <c r="B24" s="529"/>
      <c r="C24" s="529"/>
      <c r="D24" s="529">
        <f>SUM(D23:G23)</f>
        <v>18</v>
      </c>
      <c r="E24" s="529"/>
      <c r="F24" s="529"/>
      <c r="G24" s="529"/>
      <c r="H24" s="529"/>
      <c r="I24" s="544"/>
      <c r="J24" s="546"/>
      <c r="K24" s="529">
        <f>SUM(K23:N23)</f>
        <v>19</v>
      </c>
      <c r="L24" s="529"/>
      <c r="M24" s="529"/>
      <c r="N24" s="529"/>
      <c r="O24" s="529"/>
      <c r="P24" s="544"/>
      <c r="Q24" s="540"/>
      <c r="R24" s="59"/>
    </row>
    <row r="25" spans="1:17" ht="7.5" customHeight="1" thickBot="1">
      <c r="A25" s="1"/>
      <c r="B25" s="1"/>
      <c r="C25" s="16"/>
      <c r="D25" s="8"/>
      <c r="E25" s="8"/>
      <c r="F25" s="8"/>
      <c r="G25" s="8"/>
      <c r="H25" s="8"/>
      <c r="I25" s="8"/>
      <c r="J25" s="8"/>
      <c r="K25" s="8"/>
      <c r="L25" s="8"/>
      <c r="M25" s="8"/>
      <c r="N25" s="8"/>
      <c r="O25" s="8"/>
      <c r="P25" s="8"/>
      <c r="Q25" s="8"/>
    </row>
    <row r="26" spans="1:17" ht="12.75">
      <c r="A26" s="460" t="s">
        <v>10</v>
      </c>
      <c r="B26" s="455" t="s">
        <v>20</v>
      </c>
      <c r="C26" s="526" t="s">
        <v>44</v>
      </c>
      <c r="D26" s="458" t="s">
        <v>190</v>
      </c>
      <c r="E26" s="458"/>
      <c r="F26" s="458"/>
      <c r="G26" s="458"/>
      <c r="H26" s="458"/>
      <c r="I26" s="458"/>
      <c r="J26" s="458"/>
      <c r="K26" s="458" t="s">
        <v>191</v>
      </c>
      <c r="L26" s="458"/>
      <c r="M26" s="458"/>
      <c r="N26" s="458"/>
      <c r="O26" s="458"/>
      <c r="P26" s="458"/>
      <c r="Q26" s="475"/>
    </row>
    <row r="27" spans="1:17" ht="25.5" customHeight="1">
      <c r="A27" s="461"/>
      <c r="B27" s="456"/>
      <c r="C27" s="527"/>
      <c r="D27" s="33" t="s">
        <v>4</v>
      </c>
      <c r="E27" s="33" t="s">
        <v>5</v>
      </c>
      <c r="F27" s="33" t="s">
        <v>6</v>
      </c>
      <c r="G27" s="33" t="s">
        <v>7</v>
      </c>
      <c r="H27" s="33" t="s">
        <v>72</v>
      </c>
      <c r="I27" s="34" t="s">
        <v>73</v>
      </c>
      <c r="J27" s="174" t="s">
        <v>12</v>
      </c>
      <c r="K27" s="33" t="s">
        <v>4</v>
      </c>
      <c r="L27" s="33" t="s">
        <v>5</v>
      </c>
      <c r="M27" s="33" t="s">
        <v>6</v>
      </c>
      <c r="N27" s="33" t="s">
        <v>7</v>
      </c>
      <c r="O27" s="33" t="s">
        <v>72</v>
      </c>
      <c r="P27" s="34" t="s">
        <v>73</v>
      </c>
      <c r="Q27" s="35" t="s">
        <v>12</v>
      </c>
    </row>
    <row r="28" spans="1:17" ht="20.25" customHeight="1">
      <c r="A28" s="32">
        <v>12</v>
      </c>
      <c r="B28" s="227" t="s">
        <v>319</v>
      </c>
      <c r="C28" s="18" t="s">
        <v>343</v>
      </c>
      <c r="D28" s="515">
        <v>2</v>
      </c>
      <c r="E28" s="515"/>
      <c r="F28" s="525">
        <v>2</v>
      </c>
      <c r="G28" s="515"/>
      <c r="H28" s="483">
        <f>J28*25-14*SUM(D28:G28)-2</f>
        <v>67</v>
      </c>
      <c r="I28" s="515" t="s">
        <v>8</v>
      </c>
      <c r="J28" s="515">
        <v>5</v>
      </c>
      <c r="K28" s="515"/>
      <c r="L28" s="515"/>
      <c r="M28" s="515"/>
      <c r="N28" s="515"/>
      <c r="O28" s="515"/>
      <c r="P28" s="515"/>
      <c r="Q28" s="520"/>
    </row>
    <row r="29" spans="1:17" ht="21" customHeight="1">
      <c r="A29" s="32">
        <v>13</v>
      </c>
      <c r="B29" s="228" t="s">
        <v>320</v>
      </c>
      <c r="C29" s="18" t="s">
        <v>195</v>
      </c>
      <c r="D29" s="515"/>
      <c r="E29" s="515"/>
      <c r="F29" s="525"/>
      <c r="G29" s="515"/>
      <c r="H29" s="483">
        <f>J29*25-14*SUM(D29:G29)-2</f>
        <v>-2</v>
      </c>
      <c r="I29" s="515"/>
      <c r="J29" s="515"/>
      <c r="K29" s="515"/>
      <c r="L29" s="515"/>
      <c r="M29" s="515"/>
      <c r="N29" s="515"/>
      <c r="O29" s="515"/>
      <c r="P29" s="515"/>
      <c r="Q29" s="520"/>
    </row>
    <row r="30" spans="1:17" ht="17.25" customHeight="1">
      <c r="A30" s="32">
        <v>14</v>
      </c>
      <c r="B30" s="228" t="s">
        <v>225</v>
      </c>
      <c r="C30" s="18" t="s">
        <v>219</v>
      </c>
      <c r="D30" s="515">
        <v>2</v>
      </c>
      <c r="E30" s="515"/>
      <c r="F30" s="525">
        <v>2</v>
      </c>
      <c r="G30" s="515"/>
      <c r="H30" s="515">
        <v>43</v>
      </c>
      <c r="I30" s="515" t="s">
        <v>8</v>
      </c>
      <c r="J30" s="515">
        <v>3</v>
      </c>
      <c r="K30" s="515"/>
      <c r="L30" s="515"/>
      <c r="M30" s="515"/>
      <c r="N30" s="515"/>
      <c r="O30" s="515"/>
      <c r="P30" s="515"/>
      <c r="Q30" s="520"/>
    </row>
    <row r="31" spans="1:17" ht="15" customHeight="1">
      <c r="A31" s="32">
        <v>15</v>
      </c>
      <c r="B31" s="228" t="s">
        <v>329</v>
      </c>
      <c r="C31" s="18" t="s">
        <v>344</v>
      </c>
      <c r="D31" s="515"/>
      <c r="E31" s="515"/>
      <c r="F31" s="525"/>
      <c r="G31" s="515"/>
      <c r="H31" s="515"/>
      <c r="I31" s="515"/>
      <c r="J31" s="515"/>
      <c r="K31" s="515"/>
      <c r="L31" s="515"/>
      <c r="M31" s="515"/>
      <c r="N31" s="515"/>
      <c r="O31" s="515"/>
      <c r="P31" s="515"/>
      <c r="Q31" s="520"/>
    </row>
    <row r="32" spans="1:17" ht="22.5" customHeight="1">
      <c r="A32" s="32">
        <v>16</v>
      </c>
      <c r="B32" s="228" t="s">
        <v>321</v>
      </c>
      <c r="C32" s="18" t="s">
        <v>196</v>
      </c>
      <c r="D32" s="515"/>
      <c r="E32" s="515"/>
      <c r="F32" s="515"/>
      <c r="G32" s="515"/>
      <c r="H32" s="515"/>
      <c r="I32" s="515"/>
      <c r="J32" s="515"/>
      <c r="K32" s="515">
        <v>2</v>
      </c>
      <c r="L32" s="515"/>
      <c r="M32" s="515">
        <v>2</v>
      </c>
      <c r="N32" s="515"/>
      <c r="O32" s="515">
        <v>42</v>
      </c>
      <c r="P32" s="515" t="s">
        <v>8</v>
      </c>
      <c r="Q32" s="520">
        <v>4</v>
      </c>
    </row>
    <row r="33" spans="1:17" ht="27">
      <c r="A33" s="32">
        <v>17</v>
      </c>
      <c r="B33" s="228" t="s">
        <v>238</v>
      </c>
      <c r="C33" s="18" t="s">
        <v>199</v>
      </c>
      <c r="D33" s="515"/>
      <c r="E33" s="515"/>
      <c r="F33" s="515"/>
      <c r="G33" s="515"/>
      <c r="H33" s="515"/>
      <c r="I33" s="515"/>
      <c r="J33" s="515"/>
      <c r="K33" s="515"/>
      <c r="L33" s="515"/>
      <c r="M33" s="515"/>
      <c r="N33" s="515"/>
      <c r="O33" s="515"/>
      <c r="P33" s="515"/>
      <c r="Q33" s="520"/>
    </row>
    <row r="34" spans="1:17" ht="12.75">
      <c r="A34" s="32">
        <v>18</v>
      </c>
      <c r="B34" s="182" t="s">
        <v>216</v>
      </c>
      <c r="C34" s="39" t="s">
        <v>220</v>
      </c>
      <c r="D34" s="515"/>
      <c r="E34" s="515"/>
      <c r="F34" s="515"/>
      <c r="G34" s="515"/>
      <c r="H34" s="515"/>
      <c r="I34" s="515"/>
      <c r="J34" s="515"/>
      <c r="K34" s="516">
        <v>2</v>
      </c>
      <c r="L34" s="516"/>
      <c r="M34" s="516">
        <v>1</v>
      </c>
      <c r="N34" s="516"/>
      <c r="O34" s="516">
        <f>25*Q34-14*SUM(K34:M35)-2</f>
        <v>31</v>
      </c>
      <c r="P34" s="516" t="s">
        <v>8</v>
      </c>
      <c r="Q34" s="517">
        <v>3</v>
      </c>
    </row>
    <row r="35" spans="1:17" ht="21" customHeight="1">
      <c r="A35" s="32">
        <v>19</v>
      </c>
      <c r="B35" s="180" t="s">
        <v>345</v>
      </c>
      <c r="C35" s="39" t="s">
        <v>353</v>
      </c>
      <c r="D35" s="515"/>
      <c r="E35" s="515"/>
      <c r="F35" s="515"/>
      <c r="G35" s="515"/>
      <c r="H35" s="515"/>
      <c r="I35" s="515"/>
      <c r="J35" s="515"/>
      <c r="K35" s="516"/>
      <c r="L35" s="516"/>
      <c r="M35" s="516"/>
      <c r="N35" s="516"/>
      <c r="O35" s="516"/>
      <c r="P35" s="516"/>
      <c r="Q35" s="517"/>
    </row>
    <row r="36" spans="1:17" ht="12.75">
      <c r="A36" s="464" t="s">
        <v>23</v>
      </c>
      <c r="B36" s="457"/>
      <c r="C36" s="457"/>
      <c r="D36" s="17">
        <f>SUM(D28:D35)</f>
        <v>4</v>
      </c>
      <c r="E36" s="17"/>
      <c r="F36" s="17">
        <f>SUM(F28:F35)</f>
        <v>4</v>
      </c>
      <c r="G36" s="17"/>
      <c r="H36" s="457">
        <f>H28+H30</f>
        <v>110</v>
      </c>
      <c r="I36" s="445" t="s">
        <v>232</v>
      </c>
      <c r="J36" s="477">
        <f>SUM(J28:J35)</f>
        <v>8</v>
      </c>
      <c r="K36" s="17">
        <f>SUM(K28:K34)</f>
        <v>4</v>
      </c>
      <c r="L36" s="17"/>
      <c r="M36" s="17">
        <f>SUM(M28:M35)</f>
        <v>3</v>
      </c>
      <c r="N36" s="17"/>
      <c r="O36" s="457">
        <f>SUM(O28:O35)</f>
        <v>73</v>
      </c>
      <c r="P36" s="445" t="s">
        <v>232</v>
      </c>
      <c r="Q36" s="451">
        <f>SUM(Q28:Q35)</f>
        <v>7</v>
      </c>
    </row>
    <row r="37" spans="1:17" ht="13.5" thickBot="1">
      <c r="A37" s="441"/>
      <c r="B37" s="442"/>
      <c r="C37" s="442"/>
      <c r="D37" s="442">
        <f>SUM(D36:G36)</f>
        <v>8</v>
      </c>
      <c r="E37" s="442"/>
      <c r="F37" s="442"/>
      <c r="G37" s="442"/>
      <c r="H37" s="442"/>
      <c r="I37" s="446"/>
      <c r="J37" s="478"/>
      <c r="K37" s="442">
        <f>SUM(K36:N36)</f>
        <v>7</v>
      </c>
      <c r="L37" s="442"/>
      <c r="M37" s="442"/>
      <c r="N37" s="442"/>
      <c r="O37" s="442"/>
      <c r="P37" s="446"/>
      <c r="Q37" s="452"/>
    </row>
    <row r="38" spans="1:17" ht="6.75" customHeight="1" thickBot="1">
      <c r="A38" s="5"/>
      <c r="B38" s="5"/>
      <c r="C38" s="5"/>
      <c r="D38" s="5"/>
      <c r="E38" s="5"/>
      <c r="F38" s="5"/>
      <c r="G38" s="5"/>
      <c r="H38" s="5"/>
      <c r="I38" s="221"/>
      <c r="J38" s="213"/>
      <c r="K38" s="5"/>
      <c r="L38" s="5"/>
      <c r="M38" s="5"/>
      <c r="N38" s="5"/>
      <c r="O38" s="5"/>
      <c r="P38" s="221"/>
      <c r="Q38" s="213"/>
    </row>
    <row r="39" spans="2:17" ht="12.75">
      <c r="B39" s="11" t="s">
        <v>11</v>
      </c>
      <c r="C39" s="1"/>
      <c r="D39" s="224">
        <f>D23+D36</f>
        <v>14</v>
      </c>
      <c r="E39" s="225">
        <f>E23+E36</f>
        <v>2</v>
      </c>
      <c r="F39" s="225">
        <f>F23+F36</f>
        <v>9</v>
      </c>
      <c r="G39" s="225">
        <f>G23+G36</f>
        <v>1</v>
      </c>
      <c r="H39" s="448">
        <f>H23+H36</f>
        <v>398</v>
      </c>
      <c r="I39" s="448" t="s">
        <v>239</v>
      </c>
      <c r="J39" s="447">
        <f aca="true" t="shared" si="0" ref="J39:O39">J23+J36</f>
        <v>30</v>
      </c>
      <c r="K39" s="225">
        <f t="shared" si="0"/>
        <v>14</v>
      </c>
      <c r="L39" s="225">
        <f t="shared" si="0"/>
        <v>1</v>
      </c>
      <c r="M39" s="225">
        <f t="shared" si="0"/>
        <v>7</v>
      </c>
      <c r="N39" s="225">
        <f t="shared" si="0"/>
        <v>4</v>
      </c>
      <c r="O39" s="448">
        <f t="shared" si="0"/>
        <v>272</v>
      </c>
      <c r="P39" s="448" t="s">
        <v>187</v>
      </c>
      <c r="Q39" s="465">
        <f>Q23+Q36</f>
        <v>30</v>
      </c>
    </row>
    <row r="40" spans="3:17" ht="12" customHeight="1" thickBot="1">
      <c r="C40" s="1"/>
      <c r="D40" s="549">
        <f>SUM(D39:G39)</f>
        <v>26</v>
      </c>
      <c r="E40" s="550"/>
      <c r="F40" s="550"/>
      <c r="G40" s="550"/>
      <c r="H40" s="449"/>
      <c r="I40" s="449"/>
      <c r="J40" s="444"/>
      <c r="K40" s="550">
        <f>SUM(K39:N39)</f>
        <v>26</v>
      </c>
      <c r="L40" s="550"/>
      <c r="M40" s="550"/>
      <c r="N40" s="550"/>
      <c r="O40" s="449"/>
      <c r="P40" s="449"/>
      <c r="Q40" s="466"/>
    </row>
    <row r="41" spans="1:17" ht="6.75" customHeight="1" thickBot="1">
      <c r="A41" s="5"/>
      <c r="B41" s="5"/>
      <c r="C41" s="5"/>
      <c r="D41" s="131"/>
      <c r="E41" s="131"/>
      <c r="F41" s="131"/>
      <c r="G41" s="131"/>
      <c r="H41" s="131"/>
      <c r="I41" s="131"/>
      <c r="J41" s="131"/>
      <c r="K41" s="131"/>
      <c r="L41" s="131"/>
      <c r="M41" s="131"/>
      <c r="N41" s="131"/>
      <c r="O41" s="131"/>
      <c r="P41" s="131"/>
      <c r="Q41" s="131"/>
    </row>
    <row r="42" spans="1:17" ht="12.75">
      <c r="A42" s="518" t="s">
        <v>10</v>
      </c>
      <c r="B42" s="506" t="s">
        <v>9</v>
      </c>
      <c r="C42" s="508" t="s">
        <v>44</v>
      </c>
      <c r="D42" s="513" t="s">
        <v>190</v>
      </c>
      <c r="E42" s="513"/>
      <c r="F42" s="513"/>
      <c r="G42" s="513"/>
      <c r="H42" s="513"/>
      <c r="I42" s="513"/>
      <c r="J42" s="513"/>
      <c r="K42" s="513" t="s">
        <v>191</v>
      </c>
      <c r="L42" s="513"/>
      <c r="M42" s="513"/>
      <c r="N42" s="513"/>
      <c r="O42" s="513"/>
      <c r="P42" s="513"/>
      <c r="Q42" s="514"/>
    </row>
    <row r="43" spans="1:17" ht="18.75" customHeight="1">
      <c r="A43" s="519"/>
      <c r="B43" s="507"/>
      <c r="C43" s="509"/>
      <c r="D43" s="510" t="s">
        <v>4</v>
      </c>
      <c r="E43" s="510" t="s">
        <v>5</v>
      </c>
      <c r="F43" s="510" t="s">
        <v>6</v>
      </c>
      <c r="G43" s="510" t="s">
        <v>7</v>
      </c>
      <c r="H43" s="510" t="s">
        <v>72</v>
      </c>
      <c r="I43" s="521" t="s">
        <v>73</v>
      </c>
      <c r="J43" s="532" t="s">
        <v>12</v>
      </c>
      <c r="K43" s="510" t="s">
        <v>4</v>
      </c>
      <c r="L43" s="510" t="s">
        <v>5</v>
      </c>
      <c r="M43" s="510" t="s">
        <v>6</v>
      </c>
      <c r="N43" s="510" t="s">
        <v>7</v>
      </c>
      <c r="O43" s="510" t="s">
        <v>72</v>
      </c>
      <c r="P43" s="521" t="s">
        <v>73</v>
      </c>
      <c r="Q43" s="522" t="s">
        <v>12</v>
      </c>
    </row>
    <row r="44" spans="1:17" ht="12.75">
      <c r="A44" s="519"/>
      <c r="B44" s="507"/>
      <c r="C44" s="509"/>
      <c r="D44" s="510"/>
      <c r="E44" s="510"/>
      <c r="F44" s="510"/>
      <c r="G44" s="510"/>
      <c r="H44" s="510"/>
      <c r="I44" s="521"/>
      <c r="J44" s="532"/>
      <c r="K44" s="510"/>
      <c r="L44" s="510"/>
      <c r="M44" s="510"/>
      <c r="N44" s="510"/>
      <c r="O44" s="510"/>
      <c r="P44" s="521"/>
      <c r="Q44" s="522"/>
    </row>
    <row r="45" spans="1:17" s="138" customFormat="1" ht="16.5" customHeight="1">
      <c r="A45" s="32">
        <v>20</v>
      </c>
      <c r="B45" s="180" t="s">
        <v>271</v>
      </c>
      <c r="C45" s="188" t="s">
        <v>272</v>
      </c>
      <c r="D45" s="33">
        <v>1</v>
      </c>
      <c r="E45" s="33">
        <v>1</v>
      </c>
      <c r="F45" s="33"/>
      <c r="G45" s="33"/>
      <c r="H45" s="18">
        <f>J45*25-14*SUM(D45:G45)-2</f>
        <v>20</v>
      </c>
      <c r="I45" s="33" t="s">
        <v>4</v>
      </c>
      <c r="J45" s="33">
        <v>2</v>
      </c>
      <c r="K45" s="33"/>
      <c r="L45" s="33"/>
      <c r="M45" s="33"/>
      <c r="N45" s="33"/>
      <c r="O45" s="33"/>
      <c r="P45" s="34"/>
      <c r="Q45" s="35"/>
    </row>
    <row r="46" spans="1:17" s="138" customFormat="1" ht="18.75" customHeight="1">
      <c r="A46" s="32">
        <v>21</v>
      </c>
      <c r="B46" s="180" t="s">
        <v>273</v>
      </c>
      <c r="C46" s="188" t="s">
        <v>274</v>
      </c>
      <c r="D46" s="33"/>
      <c r="E46" s="33">
        <v>3</v>
      </c>
      <c r="F46" s="33"/>
      <c r="G46" s="33"/>
      <c r="H46" s="18">
        <f>J46*25-14*SUM(D46:G46)-2</f>
        <v>31</v>
      </c>
      <c r="I46" s="33" t="s">
        <v>4</v>
      </c>
      <c r="J46" s="33">
        <v>3</v>
      </c>
      <c r="K46" s="33"/>
      <c r="L46" s="33"/>
      <c r="M46" s="33"/>
      <c r="N46" s="33"/>
      <c r="O46" s="33"/>
      <c r="P46" s="34"/>
      <c r="Q46" s="35"/>
    </row>
    <row r="47" spans="1:17" s="138" customFormat="1" ht="16.5" customHeight="1">
      <c r="A47" s="32">
        <v>22</v>
      </c>
      <c r="B47" s="180" t="s">
        <v>275</v>
      </c>
      <c r="C47" s="189" t="s">
        <v>276</v>
      </c>
      <c r="D47" s="17"/>
      <c r="E47" s="17"/>
      <c r="F47" s="17"/>
      <c r="G47" s="17"/>
      <c r="H47" s="17"/>
      <c r="I47" s="18"/>
      <c r="J47" s="18"/>
      <c r="K47" s="18">
        <v>2</v>
      </c>
      <c r="L47" s="18">
        <v>1</v>
      </c>
      <c r="M47" s="18"/>
      <c r="N47" s="18"/>
      <c r="O47" s="18">
        <f>25*Q47-14*SUM(K47:N47)-2</f>
        <v>31</v>
      </c>
      <c r="P47" s="18" t="s">
        <v>4</v>
      </c>
      <c r="Q47" s="19">
        <v>3</v>
      </c>
    </row>
    <row r="48" spans="1:17" s="138" customFormat="1" ht="22.5" customHeight="1">
      <c r="A48" s="32">
        <v>23</v>
      </c>
      <c r="B48" s="180" t="s">
        <v>277</v>
      </c>
      <c r="C48" s="188" t="s">
        <v>278</v>
      </c>
      <c r="D48" s="33"/>
      <c r="E48" s="33"/>
      <c r="F48" s="33"/>
      <c r="G48" s="33"/>
      <c r="H48" s="33"/>
      <c r="I48" s="34"/>
      <c r="J48" s="174"/>
      <c r="K48" s="178"/>
      <c r="L48" s="178">
        <v>3</v>
      </c>
      <c r="M48" s="178"/>
      <c r="N48" s="178"/>
      <c r="O48" s="18">
        <f>25*Q48-14*SUM(K48:N48)-2</f>
        <v>6</v>
      </c>
      <c r="P48" s="18" t="s">
        <v>4</v>
      </c>
      <c r="Q48" s="179">
        <v>2</v>
      </c>
    </row>
    <row r="49" spans="1:17" s="138" customFormat="1" ht="18.75" customHeight="1">
      <c r="A49" s="32">
        <v>24</v>
      </c>
      <c r="B49" s="180" t="s">
        <v>279</v>
      </c>
      <c r="C49" s="189" t="s">
        <v>280</v>
      </c>
      <c r="D49" s="18"/>
      <c r="E49" s="18"/>
      <c r="F49" s="18"/>
      <c r="G49" s="18"/>
      <c r="H49" s="18"/>
      <c r="I49" s="18"/>
      <c r="J49" s="18"/>
      <c r="K49" s="178"/>
      <c r="L49" s="178"/>
      <c r="M49" s="178"/>
      <c r="N49" s="178"/>
      <c r="O49" s="18">
        <f>25*Q49-14*SUM(K49:N49)-2</f>
        <v>123</v>
      </c>
      <c r="P49" s="18" t="s">
        <v>8</v>
      </c>
      <c r="Q49" s="179">
        <v>5</v>
      </c>
    </row>
    <row r="50" spans="1:17" ht="12.75">
      <c r="A50" s="523" t="s">
        <v>14</v>
      </c>
      <c r="B50" s="511"/>
      <c r="C50" s="511"/>
      <c r="D50" s="127">
        <f>SUM(D45:D49)</f>
        <v>1</v>
      </c>
      <c r="E50" s="127">
        <f>SUM(E45:E49)</f>
        <v>4</v>
      </c>
      <c r="F50" s="127"/>
      <c r="G50" s="127"/>
      <c r="H50" s="511">
        <f>SUM(H45:H46)</f>
        <v>51</v>
      </c>
      <c r="I50" s="511" t="s">
        <v>26</v>
      </c>
      <c r="J50" s="511">
        <f>SUM(J45:J49)</f>
        <v>5</v>
      </c>
      <c r="K50" s="127">
        <f>SUM(K47:K49)</f>
        <v>2</v>
      </c>
      <c r="L50" s="127">
        <f>SUM(L47:L49)</f>
        <v>4</v>
      </c>
      <c r="M50" s="127"/>
      <c r="N50" s="127"/>
      <c r="O50" s="511">
        <f>SUM(O47:O49)</f>
        <v>160</v>
      </c>
      <c r="P50" s="511" t="s">
        <v>281</v>
      </c>
      <c r="Q50" s="547">
        <f>SUM(Q47:Q49)</f>
        <v>10</v>
      </c>
    </row>
    <row r="51" spans="1:17" ht="13.5" thickBot="1">
      <c r="A51" s="524"/>
      <c r="B51" s="512"/>
      <c r="C51" s="512"/>
      <c r="D51" s="512">
        <v>5</v>
      </c>
      <c r="E51" s="512"/>
      <c r="F51" s="512"/>
      <c r="G51" s="512"/>
      <c r="H51" s="512"/>
      <c r="I51" s="512"/>
      <c r="J51" s="512"/>
      <c r="K51" s="512">
        <f>SUM(K50:N50)</f>
        <v>6</v>
      </c>
      <c r="L51" s="512"/>
      <c r="M51" s="512"/>
      <c r="N51" s="512"/>
      <c r="O51" s="512"/>
      <c r="P51" s="512"/>
      <c r="Q51" s="548"/>
    </row>
    <row r="52" spans="1:17" ht="5.25" customHeight="1">
      <c r="A52" s="5"/>
      <c r="B52" s="5"/>
      <c r="C52" s="5"/>
      <c r="D52" s="5"/>
      <c r="E52" s="5"/>
      <c r="F52" s="5"/>
      <c r="G52" s="5"/>
      <c r="H52" s="5"/>
      <c r="I52" s="5"/>
      <c r="J52" s="5"/>
      <c r="K52" s="5"/>
      <c r="L52" s="5"/>
      <c r="M52" s="5"/>
      <c r="N52" s="5"/>
      <c r="O52" s="5"/>
      <c r="P52" s="5"/>
      <c r="Q52" s="5"/>
    </row>
    <row r="53" spans="2:16" ht="11.25" customHeight="1">
      <c r="B53" s="181" t="s">
        <v>269</v>
      </c>
      <c r="C53" s="1"/>
      <c r="D53" s="10"/>
      <c r="E53" s="10"/>
      <c r="F53" s="10"/>
      <c r="G53" s="10"/>
      <c r="H53" s="10"/>
      <c r="I53" s="10"/>
      <c r="J53" s="1"/>
      <c r="K53" s="10"/>
      <c r="L53" s="10"/>
      <c r="M53" s="10"/>
      <c r="N53" s="10"/>
      <c r="O53" s="10"/>
      <c r="P53" s="10"/>
    </row>
    <row r="54" spans="2:16" ht="6" customHeight="1">
      <c r="B54" s="181"/>
      <c r="C54" s="1"/>
      <c r="D54" s="10"/>
      <c r="E54" s="10"/>
      <c r="F54" s="10"/>
      <c r="G54" s="10"/>
      <c r="H54" s="10"/>
      <c r="I54" s="10"/>
      <c r="J54" s="1"/>
      <c r="K54" s="10"/>
      <c r="L54" s="10"/>
      <c r="M54" s="10"/>
      <c r="N54" s="10"/>
      <c r="O54" s="10"/>
      <c r="P54" s="10"/>
    </row>
    <row r="55" spans="1:35" ht="12" customHeight="1">
      <c r="A55" s="76"/>
      <c r="B55" s="413" t="s">
        <v>398</v>
      </c>
      <c r="C55" s="1"/>
      <c r="D55" s="470" t="s">
        <v>109</v>
      </c>
      <c r="E55" s="470"/>
      <c r="F55" s="470"/>
      <c r="G55" s="470"/>
      <c r="H55" s="470"/>
      <c r="I55" s="1"/>
      <c r="J55" s="1"/>
      <c r="K55" s="76" t="s">
        <v>110</v>
      </c>
      <c r="L55" s="1"/>
      <c r="M55" s="1"/>
      <c r="N55" s="1"/>
      <c r="O55" s="1"/>
      <c r="P55" s="1"/>
      <c r="Q55" s="1"/>
      <c r="R55" s="56"/>
      <c r="S55" s="56"/>
      <c r="T55" s="56"/>
      <c r="U55" s="56"/>
      <c r="V55" s="56"/>
      <c r="W55" s="25"/>
      <c r="X55" s="25"/>
      <c r="Y55" s="25"/>
      <c r="Z55" s="25"/>
      <c r="AA55" s="25"/>
      <c r="AB55" s="57"/>
      <c r="AC55" s="37"/>
      <c r="AH55" s="37"/>
      <c r="AI55" s="37"/>
    </row>
    <row r="56" spans="2:17" s="1" customFormat="1" ht="13.5" customHeight="1">
      <c r="B56" s="414" t="s">
        <v>399</v>
      </c>
      <c r="C56" s="472" t="s">
        <v>217</v>
      </c>
      <c r="D56" s="472"/>
      <c r="E56" s="472"/>
      <c r="F56" s="472"/>
      <c r="G56" s="472"/>
      <c r="H56" s="472"/>
      <c r="I56" s="472"/>
      <c r="J56" s="472" t="s">
        <v>111</v>
      </c>
      <c r="K56" s="472"/>
      <c r="L56" s="472"/>
      <c r="M56" s="472"/>
      <c r="N56" s="472"/>
      <c r="O56" s="472"/>
      <c r="P56" s="472"/>
      <c r="Q56" s="472"/>
    </row>
    <row r="57" spans="2:17" s="1" customFormat="1" ht="6.75" customHeight="1">
      <c r="B57" s="31"/>
      <c r="C57" s="31"/>
      <c r="D57" s="31"/>
      <c r="E57" s="31"/>
      <c r="F57" s="31"/>
      <c r="G57" s="31"/>
      <c r="H57" s="31"/>
      <c r="I57" s="31"/>
      <c r="J57" s="31"/>
      <c r="K57" s="31"/>
      <c r="L57" s="31"/>
      <c r="M57" s="31"/>
      <c r="N57" s="31"/>
      <c r="O57" s="31"/>
      <c r="P57" s="31"/>
      <c r="Q57" s="31"/>
    </row>
    <row r="58" spans="3:11" ht="12.75">
      <c r="C58" s="474" t="s">
        <v>152</v>
      </c>
      <c r="D58" s="474"/>
      <c r="E58" s="474"/>
      <c r="F58" s="474"/>
      <c r="G58" s="474"/>
      <c r="H58" s="474"/>
      <c r="I58" s="474"/>
      <c r="J58" s="474"/>
      <c r="K58" s="474"/>
    </row>
    <row r="59" spans="3:10" ht="12" customHeight="1">
      <c r="C59" s="472" t="s">
        <v>154</v>
      </c>
      <c r="D59" s="472"/>
      <c r="E59" s="472"/>
      <c r="F59" s="472"/>
      <c r="G59" s="472"/>
      <c r="H59" s="472"/>
      <c r="I59" s="472"/>
      <c r="J59" s="472"/>
    </row>
  </sheetData>
  <sheetProtection/>
  <mergeCells count="150">
    <mergeCell ref="J43:J44"/>
    <mergeCell ref="O50:O51"/>
    <mergeCell ref="K51:N51"/>
    <mergeCell ref="K43:K44"/>
    <mergeCell ref="P50:P51"/>
    <mergeCell ref="M43:M44"/>
    <mergeCell ref="L43:L44"/>
    <mergeCell ref="N43:N44"/>
    <mergeCell ref="O32:O33"/>
    <mergeCell ref="M28:M29"/>
    <mergeCell ref="L32:L33"/>
    <mergeCell ref="P23:P24"/>
    <mergeCell ref="D40:G40"/>
    <mergeCell ref="H39:H40"/>
    <mergeCell ref="I39:I40"/>
    <mergeCell ref="K40:N40"/>
    <mergeCell ref="J39:J40"/>
    <mergeCell ref="I23:I24"/>
    <mergeCell ref="J23:J24"/>
    <mergeCell ref="Q36:Q37"/>
    <mergeCell ref="Q28:Q29"/>
    <mergeCell ref="P32:P33"/>
    <mergeCell ref="P28:P29"/>
    <mergeCell ref="J30:J31"/>
    <mergeCell ref="K24:N24"/>
    <mergeCell ref="O23:O24"/>
    <mergeCell ref="I30:I31"/>
    <mergeCell ref="G30:G31"/>
    <mergeCell ref="G28:G29"/>
    <mergeCell ref="J28:J29"/>
    <mergeCell ref="I32:I33"/>
    <mergeCell ref="N30:N31"/>
    <mergeCell ref="N32:N33"/>
    <mergeCell ref="K28:K29"/>
    <mergeCell ref="H30:H31"/>
    <mergeCell ref="I28:I29"/>
    <mergeCell ref="J32:J33"/>
    <mergeCell ref="K22:O22"/>
    <mergeCell ref="N28:N29"/>
    <mergeCell ref="L28:L29"/>
    <mergeCell ref="I36:I37"/>
    <mergeCell ref="J36:J37"/>
    <mergeCell ref="O28:O29"/>
    <mergeCell ref="K34:K35"/>
    <mergeCell ref="L34:L35"/>
    <mergeCell ref="N34:N35"/>
    <mergeCell ref="K26:Q26"/>
    <mergeCell ref="H23:H24"/>
    <mergeCell ref="D24:G24"/>
    <mergeCell ref="Q23:Q24"/>
    <mergeCell ref="E8:J8"/>
    <mergeCell ref="K9:Q9"/>
    <mergeCell ref="K32:K33"/>
    <mergeCell ref="N10:N11"/>
    <mergeCell ref="P10:P11"/>
    <mergeCell ref="G10:G11"/>
    <mergeCell ref="E10:E11"/>
    <mergeCell ref="A2:B2"/>
    <mergeCell ref="A8:D8"/>
    <mergeCell ref="A9:A11"/>
    <mergeCell ref="B9:B11"/>
    <mergeCell ref="C9:C11"/>
    <mergeCell ref="D9:J9"/>
    <mergeCell ref="F10:F11"/>
    <mergeCell ref="A3:P3"/>
    <mergeCell ref="A4:H4"/>
    <mergeCell ref="D5:Q5"/>
    <mergeCell ref="A6:O6"/>
    <mergeCell ref="Q10:Q11"/>
    <mergeCell ref="O10:O11"/>
    <mergeCell ref="M10:M11"/>
    <mergeCell ref="L10:L11"/>
    <mergeCell ref="K10:K11"/>
    <mergeCell ref="A26:A27"/>
    <mergeCell ref="D10:D11"/>
    <mergeCell ref="B26:B27"/>
    <mergeCell ref="C26:C27"/>
    <mergeCell ref="D26:J26"/>
    <mergeCell ref="A24:C24"/>
    <mergeCell ref="A23:C23"/>
    <mergeCell ref="I10:I11"/>
    <mergeCell ref="H10:H11"/>
    <mergeCell ref="J10:J11"/>
    <mergeCell ref="D28:D29"/>
    <mergeCell ref="F32:F33"/>
    <mergeCell ref="H28:H29"/>
    <mergeCell ref="E28:E29"/>
    <mergeCell ref="E30:E31"/>
    <mergeCell ref="D30:D31"/>
    <mergeCell ref="F28:F29"/>
    <mergeCell ref="H32:H33"/>
    <mergeCell ref="G32:G33"/>
    <mergeCell ref="F30:F31"/>
    <mergeCell ref="D32:D33"/>
    <mergeCell ref="E32:E33"/>
    <mergeCell ref="A36:C36"/>
    <mergeCell ref="D37:G37"/>
    <mergeCell ref="D34:D35"/>
    <mergeCell ref="E34:E35"/>
    <mergeCell ref="F34:F35"/>
    <mergeCell ref="A50:C50"/>
    <mergeCell ref="H43:H44"/>
    <mergeCell ref="Q39:Q40"/>
    <mergeCell ref="A51:C51"/>
    <mergeCell ref="H50:H51"/>
    <mergeCell ref="D51:G51"/>
    <mergeCell ref="I50:I51"/>
    <mergeCell ref="D43:D44"/>
    <mergeCell ref="I43:I44"/>
    <mergeCell ref="Q50:Q51"/>
    <mergeCell ref="K37:N37"/>
    <mergeCell ref="M32:M33"/>
    <mergeCell ref="K30:K31"/>
    <mergeCell ref="L30:L31"/>
    <mergeCell ref="C58:K58"/>
    <mergeCell ref="C59:J59"/>
    <mergeCell ref="C56:I56"/>
    <mergeCell ref="J56:Q56"/>
    <mergeCell ref="A37:C37"/>
    <mergeCell ref="P43:P44"/>
    <mergeCell ref="G34:G35"/>
    <mergeCell ref="H36:H37"/>
    <mergeCell ref="H34:H35"/>
    <mergeCell ref="P36:P37"/>
    <mergeCell ref="Q30:Q31"/>
    <mergeCell ref="O34:O35"/>
    <mergeCell ref="P34:P35"/>
    <mergeCell ref="O36:O37"/>
    <mergeCell ref="I34:I35"/>
    <mergeCell ref="Q32:Q33"/>
    <mergeCell ref="J34:J35"/>
    <mergeCell ref="M34:M35"/>
    <mergeCell ref="Q34:Q35"/>
    <mergeCell ref="A42:A44"/>
    <mergeCell ref="D42:J42"/>
    <mergeCell ref="M30:M31"/>
    <mergeCell ref="O30:O31"/>
    <mergeCell ref="P30:P31"/>
    <mergeCell ref="P39:P40"/>
    <mergeCell ref="O39:O40"/>
    <mergeCell ref="D55:H55"/>
    <mergeCell ref="B42:B44"/>
    <mergeCell ref="C42:C44"/>
    <mergeCell ref="O43:O44"/>
    <mergeCell ref="G43:G44"/>
    <mergeCell ref="F43:F44"/>
    <mergeCell ref="J50:J51"/>
    <mergeCell ref="E43:E44"/>
    <mergeCell ref="K42:Q42"/>
    <mergeCell ref="Q43:Q44"/>
  </mergeCells>
  <printOptions/>
  <pageMargins left="0.75" right="0" top="0.17" bottom="0.25" header="0.5" footer="0.3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O58"/>
  <sheetViews>
    <sheetView zoomScale="115" zoomScaleNormal="115" zoomScalePageLayoutView="0" workbookViewId="0" topLeftCell="A1">
      <selection activeCell="V31" sqref="V31"/>
    </sheetView>
  </sheetViews>
  <sheetFormatPr defaultColWidth="9.140625" defaultRowHeight="12.75"/>
  <cols>
    <col min="1" max="1" width="3.28125" style="0" customWidth="1"/>
    <col min="2" max="2" width="33.57421875" style="0" customWidth="1"/>
    <col min="3" max="3" width="10.8515625" style="0" customWidth="1"/>
    <col min="4" max="4" width="3.00390625" style="0" customWidth="1"/>
    <col min="5" max="5" width="2.421875" style="0" customWidth="1"/>
    <col min="6" max="6" width="2.28125" style="0" customWidth="1"/>
    <col min="7" max="7" width="1.8515625" style="0" customWidth="1"/>
    <col min="8" max="8" width="3.7109375" style="0" customWidth="1"/>
    <col min="9" max="9" width="5.28125" style="0" customWidth="1"/>
    <col min="10" max="10" width="4.7109375" style="0" customWidth="1"/>
    <col min="11" max="11" width="3.28125" style="0" customWidth="1"/>
    <col min="12" max="13" width="2.57421875" style="0" customWidth="1"/>
    <col min="14" max="14" width="3.00390625" style="138" customWidth="1"/>
    <col min="15" max="15" width="3.7109375" style="0" customWidth="1"/>
    <col min="16" max="16" width="4.7109375" style="0" customWidth="1"/>
    <col min="17" max="17" width="4.8515625" style="0" customWidth="1"/>
  </cols>
  <sheetData>
    <row r="1" spans="1:18" ht="15.75" customHeight="1">
      <c r="A1" s="59" t="s">
        <v>302</v>
      </c>
      <c r="B1" s="59"/>
      <c r="C1" s="60"/>
      <c r="D1" s="61"/>
      <c r="E1" s="61"/>
      <c r="F1" s="61"/>
      <c r="G1" s="61"/>
      <c r="H1" s="61"/>
      <c r="I1" s="61"/>
      <c r="J1" s="61"/>
      <c r="K1" s="61"/>
      <c r="L1" s="61"/>
      <c r="M1" s="61"/>
      <c r="N1" s="61"/>
      <c r="O1" s="61"/>
      <c r="P1" s="61"/>
      <c r="Q1" s="61"/>
      <c r="R1" s="4"/>
    </row>
    <row r="2" spans="1:18" ht="12.75">
      <c r="A2" s="497" t="s">
        <v>15</v>
      </c>
      <c r="B2" s="497"/>
      <c r="C2" s="60"/>
      <c r="D2" s="59"/>
      <c r="E2" s="59"/>
      <c r="F2" s="59"/>
      <c r="G2" s="59"/>
      <c r="H2" s="59"/>
      <c r="I2" s="59"/>
      <c r="J2" s="59"/>
      <c r="K2" s="59"/>
      <c r="L2" s="59"/>
      <c r="M2" s="59"/>
      <c r="N2" s="59"/>
      <c r="O2" s="59"/>
      <c r="P2" s="59"/>
      <c r="Q2" s="59"/>
      <c r="R2" s="2"/>
    </row>
    <row r="3" spans="1:17" ht="13.5" customHeight="1">
      <c r="A3" s="480" t="s">
        <v>75</v>
      </c>
      <c r="B3" s="480"/>
      <c r="C3" s="480"/>
      <c r="D3" s="480"/>
      <c r="E3" s="480"/>
      <c r="F3" s="480"/>
      <c r="G3" s="480"/>
      <c r="H3" s="480"/>
      <c r="I3" s="480"/>
      <c r="J3" s="480"/>
      <c r="K3" s="480"/>
      <c r="L3" s="480"/>
      <c r="M3" s="480"/>
      <c r="N3" s="480"/>
      <c r="O3" s="480"/>
      <c r="P3" s="480"/>
      <c r="Q3" s="9"/>
    </row>
    <row r="4" spans="1:17" ht="14.25" customHeight="1">
      <c r="A4" s="499" t="s">
        <v>366</v>
      </c>
      <c r="B4" s="500"/>
      <c r="C4" s="500"/>
      <c r="D4" s="500"/>
      <c r="E4" s="500"/>
      <c r="F4" s="500"/>
      <c r="G4" s="500"/>
      <c r="H4" s="500"/>
      <c r="I4" s="59"/>
      <c r="J4" s="59"/>
      <c r="K4" s="59"/>
      <c r="L4" s="59"/>
      <c r="M4" s="59"/>
      <c r="N4" s="59"/>
      <c r="O4" s="59"/>
      <c r="P4" s="59"/>
      <c r="Q4" s="59"/>
    </row>
    <row r="5" spans="1:17" ht="12.75">
      <c r="A5" s="62" t="s">
        <v>18</v>
      </c>
      <c r="B5" s="62"/>
      <c r="C5" s="60"/>
      <c r="D5" s="538"/>
      <c r="E5" s="538"/>
      <c r="F5" s="538"/>
      <c r="G5" s="538"/>
      <c r="H5" s="538"/>
      <c r="I5" s="538"/>
      <c r="J5" s="538"/>
      <c r="K5" s="538"/>
      <c r="L5" s="538"/>
      <c r="M5" s="538"/>
      <c r="N5" s="538"/>
      <c r="O5" s="538"/>
      <c r="P5" s="538"/>
      <c r="Q5" s="538"/>
    </row>
    <row r="6" spans="1:18" s="30" customFormat="1" ht="13.5" customHeight="1">
      <c r="A6" s="533" t="s">
        <v>84</v>
      </c>
      <c r="B6" s="533"/>
      <c r="C6" s="533"/>
      <c r="D6" s="533"/>
      <c r="E6" s="533"/>
      <c r="F6" s="533"/>
      <c r="G6" s="533"/>
      <c r="H6" s="533"/>
      <c r="I6" s="533"/>
      <c r="J6" s="533"/>
      <c r="K6" s="533"/>
      <c r="L6" s="533"/>
      <c r="M6" s="533"/>
      <c r="N6" s="533"/>
      <c r="O6" s="533"/>
      <c r="P6" s="51"/>
      <c r="Q6" s="51"/>
      <c r="R6" s="52"/>
    </row>
    <row r="7" spans="1:17" ht="12.75">
      <c r="A7" s="497" t="s">
        <v>16</v>
      </c>
      <c r="B7" s="497"/>
      <c r="C7" s="60"/>
      <c r="D7" s="59"/>
      <c r="E7" s="59"/>
      <c r="F7" s="59"/>
      <c r="G7" s="59"/>
      <c r="H7" s="59"/>
      <c r="I7" s="59"/>
      <c r="J7" s="59"/>
      <c r="K7" s="59"/>
      <c r="L7" s="59"/>
      <c r="M7" s="59"/>
      <c r="N7" s="59"/>
      <c r="O7" s="59"/>
      <c r="P7" s="59"/>
      <c r="Q7" s="59"/>
    </row>
    <row r="8" spans="1:17" ht="12.75">
      <c r="A8" s="59" t="s">
        <v>178</v>
      </c>
      <c r="B8" s="99"/>
      <c r="C8" s="60"/>
      <c r="D8" s="59"/>
      <c r="E8" s="59"/>
      <c r="F8" s="59"/>
      <c r="G8" s="59"/>
      <c r="H8" s="59"/>
      <c r="I8" s="59"/>
      <c r="J8" s="59"/>
      <c r="K8" s="59"/>
      <c r="L8" s="59"/>
      <c r="M8" s="59"/>
      <c r="N8" s="59"/>
      <c r="O8" s="59"/>
      <c r="P8" s="59"/>
      <c r="Q8" s="59"/>
    </row>
    <row r="9" spans="1:17" ht="13.5" thickBot="1">
      <c r="A9" s="568" t="s">
        <v>28</v>
      </c>
      <c r="B9" s="567"/>
      <c r="C9" s="567"/>
      <c r="D9" s="567"/>
      <c r="E9" s="567"/>
      <c r="F9" s="567"/>
      <c r="G9" s="567"/>
      <c r="H9" s="567"/>
      <c r="I9" s="567"/>
      <c r="J9" s="63"/>
      <c r="K9" s="63"/>
      <c r="L9" s="63"/>
      <c r="M9" s="63"/>
      <c r="N9" s="63"/>
      <c r="O9" s="63"/>
      <c r="P9" s="63"/>
      <c r="Q9" s="63"/>
    </row>
    <row r="10" spans="1:17" ht="12.75">
      <c r="A10" s="460" t="s">
        <v>10</v>
      </c>
      <c r="B10" s="458" t="s">
        <v>1</v>
      </c>
      <c r="C10" s="473" t="s">
        <v>44</v>
      </c>
      <c r="D10" s="458" t="s">
        <v>197</v>
      </c>
      <c r="E10" s="458"/>
      <c r="F10" s="458"/>
      <c r="G10" s="458"/>
      <c r="H10" s="458"/>
      <c r="I10" s="458"/>
      <c r="J10" s="458"/>
      <c r="K10" s="458" t="s">
        <v>198</v>
      </c>
      <c r="L10" s="458"/>
      <c r="M10" s="458"/>
      <c r="N10" s="458"/>
      <c r="O10" s="458"/>
      <c r="P10" s="458"/>
      <c r="Q10" s="475"/>
    </row>
    <row r="11" spans="1:17" ht="12.75" customHeight="1">
      <c r="A11" s="461"/>
      <c r="B11" s="487"/>
      <c r="C11" s="443"/>
      <c r="D11" s="443" t="s">
        <v>4</v>
      </c>
      <c r="E11" s="443" t="s">
        <v>5</v>
      </c>
      <c r="F11" s="443" t="s">
        <v>6</v>
      </c>
      <c r="G11" s="443" t="s">
        <v>7</v>
      </c>
      <c r="H11" s="443" t="s">
        <v>72</v>
      </c>
      <c r="I11" s="450" t="s">
        <v>73</v>
      </c>
      <c r="J11" s="468" t="s">
        <v>12</v>
      </c>
      <c r="K11" s="443" t="s">
        <v>4</v>
      </c>
      <c r="L11" s="443" t="s">
        <v>5</v>
      </c>
      <c r="M11" s="443" t="s">
        <v>6</v>
      </c>
      <c r="N11" s="443" t="s">
        <v>7</v>
      </c>
      <c r="O11" s="443" t="s">
        <v>72</v>
      </c>
      <c r="P11" s="450" t="s">
        <v>73</v>
      </c>
      <c r="Q11" s="453" t="s">
        <v>12</v>
      </c>
    </row>
    <row r="12" spans="1:17" ht="12.75">
      <c r="A12" s="461"/>
      <c r="B12" s="487"/>
      <c r="C12" s="443"/>
      <c r="D12" s="443"/>
      <c r="E12" s="443"/>
      <c r="F12" s="443"/>
      <c r="G12" s="443"/>
      <c r="H12" s="443"/>
      <c r="I12" s="450"/>
      <c r="J12" s="468"/>
      <c r="K12" s="443"/>
      <c r="L12" s="443"/>
      <c r="M12" s="443"/>
      <c r="N12" s="443"/>
      <c r="O12" s="443"/>
      <c r="P12" s="450"/>
      <c r="Q12" s="453"/>
    </row>
    <row r="13" spans="1:17" ht="22.5">
      <c r="A13" s="132">
        <v>1</v>
      </c>
      <c r="B13" s="113" t="s">
        <v>29</v>
      </c>
      <c r="C13" s="39" t="s">
        <v>45</v>
      </c>
      <c r="D13" s="12">
        <v>3</v>
      </c>
      <c r="E13" s="12"/>
      <c r="F13" s="12">
        <v>2</v>
      </c>
      <c r="G13" s="12"/>
      <c r="H13" s="18">
        <f aca="true" t="shared" si="0" ref="H13:H18">J13*25-14*SUM(D13:G13)-2</f>
        <v>78</v>
      </c>
      <c r="I13" s="12" t="s">
        <v>8</v>
      </c>
      <c r="J13" s="12">
        <v>6</v>
      </c>
      <c r="K13" s="12"/>
      <c r="L13" s="12"/>
      <c r="M13" s="12"/>
      <c r="N13" s="80"/>
      <c r="O13" s="12"/>
      <c r="P13" s="12"/>
      <c r="Q13" s="13"/>
    </row>
    <row r="14" spans="1:18" s="59" customFormat="1" ht="12.75">
      <c r="A14" s="132">
        <v>2</v>
      </c>
      <c r="B14" s="128" t="s">
        <v>322</v>
      </c>
      <c r="C14" s="18" t="s">
        <v>104</v>
      </c>
      <c r="D14" s="342">
        <v>2</v>
      </c>
      <c r="E14" s="342">
        <v>1</v>
      </c>
      <c r="F14" s="342"/>
      <c r="G14" s="342"/>
      <c r="H14" s="18">
        <f t="shared" si="0"/>
        <v>56</v>
      </c>
      <c r="I14" s="133" t="s">
        <v>8</v>
      </c>
      <c r="J14" s="343">
        <v>4</v>
      </c>
      <c r="K14" s="344"/>
      <c r="L14" s="344"/>
      <c r="M14" s="17"/>
      <c r="N14" s="17"/>
      <c r="O14" s="17"/>
      <c r="P14" s="17"/>
      <c r="Q14" s="27"/>
      <c r="R14" s="124"/>
    </row>
    <row r="15" spans="1:18" ht="22.5">
      <c r="A15" s="132">
        <v>3</v>
      </c>
      <c r="B15" s="437" t="s">
        <v>382</v>
      </c>
      <c r="C15" s="17" t="s">
        <v>257</v>
      </c>
      <c r="D15" s="376">
        <v>2</v>
      </c>
      <c r="E15" s="376"/>
      <c r="F15" s="376">
        <v>2</v>
      </c>
      <c r="G15" s="376">
        <v>1</v>
      </c>
      <c r="H15" s="17">
        <f>J15*25-14*SUM(D15:G15)-2</f>
        <v>78</v>
      </c>
      <c r="I15" s="17" t="s">
        <v>8</v>
      </c>
      <c r="J15" s="21">
        <v>6</v>
      </c>
      <c r="K15" s="100"/>
      <c r="L15" s="100"/>
      <c r="M15" s="21"/>
      <c r="N15" s="43"/>
      <c r="O15" s="21"/>
      <c r="P15" s="21"/>
      <c r="Q15" s="22"/>
      <c r="R15" s="124"/>
    </row>
    <row r="16" spans="1:18" s="59" customFormat="1" ht="12.75">
      <c r="A16" s="132">
        <v>4</v>
      </c>
      <c r="B16" s="128" t="s">
        <v>324</v>
      </c>
      <c r="C16" s="18" t="s">
        <v>325</v>
      </c>
      <c r="D16" s="344">
        <v>2</v>
      </c>
      <c r="E16" s="344"/>
      <c r="F16" s="17">
        <v>2</v>
      </c>
      <c r="G16" s="17">
        <v>1</v>
      </c>
      <c r="H16" s="18">
        <f t="shared" si="0"/>
        <v>53</v>
      </c>
      <c r="I16" s="17" t="s">
        <v>8</v>
      </c>
      <c r="J16" s="129">
        <v>5</v>
      </c>
      <c r="K16" s="111"/>
      <c r="L16" s="111"/>
      <c r="M16" s="111"/>
      <c r="N16" s="111"/>
      <c r="O16" s="111"/>
      <c r="P16" s="111"/>
      <c r="Q16" s="136"/>
      <c r="R16" s="124"/>
    </row>
    <row r="17" spans="1:18" ht="15.75" customHeight="1">
      <c r="A17" s="132">
        <v>5</v>
      </c>
      <c r="B17" s="438" t="s">
        <v>326</v>
      </c>
      <c r="C17" s="18" t="s">
        <v>347</v>
      </c>
      <c r="D17" s="376">
        <v>2</v>
      </c>
      <c r="E17" s="376">
        <v>1</v>
      </c>
      <c r="F17" s="376"/>
      <c r="G17" s="376"/>
      <c r="H17" s="18">
        <f t="shared" si="0"/>
        <v>31</v>
      </c>
      <c r="I17" s="17" t="s">
        <v>4</v>
      </c>
      <c r="J17" s="21">
        <v>3</v>
      </c>
      <c r="K17" s="100"/>
      <c r="L17" s="100"/>
      <c r="M17" s="21"/>
      <c r="N17" s="43"/>
      <c r="O17" s="21"/>
      <c r="P17" s="21"/>
      <c r="Q17" s="22"/>
      <c r="R17" s="125"/>
    </row>
    <row r="18" spans="1:18" ht="12.75">
      <c r="A18" s="132">
        <v>6</v>
      </c>
      <c r="B18" s="128" t="s">
        <v>243</v>
      </c>
      <c r="C18" s="18" t="s">
        <v>222</v>
      </c>
      <c r="D18" s="439">
        <v>2</v>
      </c>
      <c r="E18" s="342">
        <v>2</v>
      </c>
      <c r="F18" s="342"/>
      <c r="G18" s="342"/>
      <c r="H18" s="18">
        <f t="shared" si="0"/>
        <v>67</v>
      </c>
      <c r="I18" s="133" t="s">
        <v>4</v>
      </c>
      <c r="J18" s="130">
        <v>5</v>
      </c>
      <c r="K18" s="100"/>
      <c r="L18" s="100"/>
      <c r="M18" s="21"/>
      <c r="N18" s="43"/>
      <c r="O18" s="21"/>
      <c r="P18" s="21"/>
      <c r="Q18" s="22"/>
      <c r="R18" s="125"/>
    </row>
    <row r="19" spans="1:18" s="59" customFormat="1" ht="22.5">
      <c r="A19" s="132">
        <v>7</v>
      </c>
      <c r="B19" s="110" t="s">
        <v>355</v>
      </c>
      <c r="C19" s="18" t="s">
        <v>348</v>
      </c>
      <c r="D19" s="17"/>
      <c r="E19" s="17"/>
      <c r="F19" s="17"/>
      <c r="G19" s="17"/>
      <c r="H19" s="17"/>
      <c r="I19" s="17"/>
      <c r="J19" s="17"/>
      <c r="K19" s="17">
        <v>2</v>
      </c>
      <c r="L19" s="17">
        <v>1</v>
      </c>
      <c r="M19" s="17"/>
      <c r="N19" s="17"/>
      <c r="O19" s="18">
        <f>25*Q19-14*SUM(K19:N19)-2</f>
        <v>31</v>
      </c>
      <c r="P19" s="17" t="s">
        <v>8</v>
      </c>
      <c r="Q19" s="27">
        <v>3</v>
      </c>
      <c r="R19" s="124"/>
    </row>
    <row r="20" spans="1:18" s="59" customFormat="1" ht="12.75">
      <c r="A20" s="132">
        <v>8</v>
      </c>
      <c r="B20" s="116" t="s">
        <v>323</v>
      </c>
      <c r="C20" s="117" t="s">
        <v>349</v>
      </c>
      <c r="D20" s="134"/>
      <c r="E20" s="134"/>
      <c r="F20" s="134"/>
      <c r="G20" s="134"/>
      <c r="H20" s="134"/>
      <c r="I20" s="134"/>
      <c r="J20" s="134"/>
      <c r="K20" s="133">
        <v>2</v>
      </c>
      <c r="L20" s="133"/>
      <c r="M20" s="133"/>
      <c r="N20" s="133">
        <v>1</v>
      </c>
      <c r="O20" s="18">
        <f aca="true" t="shared" si="1" ref="O20:O25">25*Q20-14*SUM(K20:N20)-2</f>
        <v>31</v>
      </c>
      <c r="P20" s="133" t="s">
        <v>8</v>
      </c>
      <c r="Q20" s="119">
        <v>3</v>
      </c>
      <c r="R20" s="124"/>
    </row>
    <row r="21" spans="1:18" s="59" customFormat="1" ht="12.75">
      <c r="A21" s="132">
        <v>9</v>
      </c>
      <c r="B21" s="116" t="s">
        <v>245</v>
      </c>
      <c r="C21" s="117" t="s">
        <v>350</v>
      </c>
      <c r="D21" s="134"/>
      <c r="E21" s="134"/>
      <c r="F21" s="134"/>
      <c r="G21" s="134"/>
      <c r="H21" s="134"/>
      <c r="I21" s="134"/>
      <c r="J21" s="134"/>
      <c r="K21" s="134">
        <v>2</v>
      </c>
      <c r="L21" s="134">
        <v>1</v>
      </c>
      <c r="M21" s="134"/>
      <c r="N21" s="154"/>
      <c r="O21" s="18">
        <f t="shared" si="1"/>
        <v>31</v>
      </c>
      <c r="P21" s="134" t="s">
        <v>8</v>
      </c>
      <c r="Q21" s="108">
        <v>3</v>
      </c>
      <c r="R21" s="124"/>
    </row>
    <row r="22" spans="1:17" s="59" customFormat="1" ht="14.25" customHeight="1">
      <c r="A22" s="132">
        <v>10</v>
      </c>
      <c r="B22" s="110" t="s">
        <v>25</v>
      </c>
      <c r="C22" s="18" t="s">
        <v>248</v>
      </c>
      <c r="D22" s="17"/>
      <c r="E22" s="17"/>
      <c r="F22" s="17"/>
      <c r="G22" s="17"/>
      <c r="H22" s="17"/>
      <c r="I22" s="17"/>
      <c r="J22" s="17"/>
      <c r="K22" s="17">
        <v>2</v>
      </c>
      <c r="L22" s="17"/>
      <c r="M22" s="17">
        <v>1</v>
      </c>
      <c r="N22" s="17"/>
      <c r="O22" s="18">
        <f t="shared" si="1"/>
        <v>31</v>
      </c>
      <c r="P22" s="17" t="s">
        <v>4</v>
      </c>
      <c r="Q22" s="27">
        <v>3</v>
      </c>
    </row>
    <row r="23" spans="1:17" s="59" customFormat="1" ht="14.25" customHeight="1">
      <c r="A23" s="132">
        <v>11</v>
      </c>
      <c r="B23" s="116" t="s">
        <v>327</v>
      </c>
      <c r="C23" s="117" t="s">
        <v>226</v>
      </c>
      <c r="D23" s="134"/>
      <c r="E23" s="134"/>
      <c r="F23" s="134"/>
      <c r="G23" s="134"/>
      <c r="H23" s="134"/>
      <c r="I23" s="134"/>
      <c r="J23" s="134"/>
      <c r="K23" s="134">
        <v>2</v>
      </c>
      <c r="L23" s="137">
        <v>2</v>
      </c>
      <c r="M23" s="134"/>
      <c r="N23" s="154"/>
      <c r="O23" s="18">
        <f t="shared" si="1"/>
        <v>42</v>
      </c>
      <c r="P23" s="134" t="s">
        <v>4</v>
      </c>
      <c r="Q23" s="108">
        <v>4</v>
      </c>
    </row>
    <row r="24" spans="1:17" s="101" customFormat="1" ht="12.75">
      <c r="A24" s="132">
        <v>12</v>
      </c>
      <c r="B24" s="116" t="s">
        <v>233</v>
      </c>
      <c r="C24" s="185" t="s">
        <v>351</v>
      </c>
      <c r="D24" s="337"/>
      <c r="E24" s="337"/>
      <c r="F24" s="337"/>
      <c r="G24" s="337"/>
      <c r="H24" s="337"/>
      <c r="I24" s="337"/>
      <c r="J24" s="337"/>
      <c r="K24" s="337"/>
      <c r="L24" s="337">
        <v>2</v>
      </c>
      <c r="M24" s="337"/>
      <c r="N24" s="337"/>
      <c r="O24" s="18">
        <f t="shared" si="1"/>
        <v>45</v>
      </c>
      <c r="P24" s="337" t="s">
        <v>4</v>
      </c>
      <c r="Q24" s="108">
        <v>3</v>
      </c>
    </row>
    <row r="25" spans="1:17" s="120" customFormat="1" ht="14.25" customHeight="1">
      <c r="A25" s="132">
        <v>13</v>
      </c>
      <c r="B25" s="116" t="s">
        <v>209</v>
      </c>
      <c r="C25" s="17" t="s">
        <v>352</v>
      </c>
      <c r="D25" s="50"/>
      <c r="E25" s="50"/>
      <c r="F25" s="50"/>
      <c r="G25" s="50"/>
      <c r="H25" s="50"/>
      <c r="I25" s="50"/>
      <c r="J25" s="50"/>
      <c r="K25" s="17"/>
      <c r="L25" s="17"/>
      <c r="M25" s="17"/>
      <c r="N25" s="17">
        <v>4</v>
      </c>
      <c r="O25" s="18">
        <f t="shared" si="1"/>
        <v>42</v>
      </c>
      <c r="P25" s="17" t="s">
        <v>4</v>
      </c>
      <c r="Q25" s="27">
        <v>4</v>
      </c>
    </row>
    <row r="26" spans="1:17" s="26" customFormat="1" ht="21.75" customHeight="1">
      <c r="A26" s="132">
        <v>14</v>
      </c>
      <c r="B26" s="116" t="s">
        <v>208</v>
      </c>
      <c r="C26" s="17" t="s">
        <v>221</v>
      </c>
      <c r="D26" s="135"/>
      <c r="E26" s="135"/>
      <c r="F26" s="135"/>
      <c r="G26" s="135"/>
      <c r="H26" s="135"/>
      <c r="I26" s="135"/>
      <c r="J26" s="135"/>
      <c r="K26" s="569" t="s">
        <v>86</v>
      </c>
      <c r="L26" s="569"/>
      <c r="M26" s="569"/>
      <c r="N26" s="569"/>
      <c r="O26" s="569"/>
      <c r="P26" s="21" t="s">
        <v>4</v>
      </c>
      <c r="Q26" s="22">
        <v>2</v>
      </c>
    </row>
    <row r="27" spans="1:17" s="59" customFormat="1" ht="12.75">
      <c r="A27" s="558" t="s">
        <v>13</v>
      </c>
      <c r="B27" s="559"/>
      <c r="C27" s="560"/>
      <c r="D27" s="191">
        <f>SUM(D13:D26)</f>
        <v>13</v>
      </c>
      <c r="E27" s="191">
        <f>SUM(E13:E26)</f>
        <v>4</v>
      </c>
      <c r="F27" s="191">
        <f>SUM(F13:F26)</f>
        <v>6</v>
      </c>
      <c r="G27" s="191">
        <f>SUM(G13:G26)</f>
        <v>2</v>
      </c>
      <c r="H27" s="502">
        <f>SUM(H13:H26)</f>
        <v>363</v>
      </c>
      <c r="I27" s="486" t="s">
        <v>218</v>
      </c>
      <c r="J27" s="477">
        <f>SUM(J13:J26)</f>
        <v>29</v>
      </c>
      <c r="K27" s="191">
        <f>SUM(K13:K25)</f>
        <v>10</v>
      </c>
      <c r="L27" s="191">
        <f>SUM(L13:L25)</f>
        <v>6</v>
      </c>
      <c r="M27" s="191">
        <f>SUM(M13:M25)</f>
        <v>1</v>
      </c>
      <c r="N27" s="191">
        <f>SUM(N13:N25)</f>
        <v>5</v>
      </c>
      <c r="O27" s="502">
        <f>SUM(O13:O25)</f>
        <v>253</v>
      </c>
      <c r="P27" s="502" t="s">
        <v>258</v>
      </c>
      <c r="Q27" s="451">
        <f>SUM(Q13:Q26)</f>
        <v>25</v>
      </c>
    </row>
    <row r="28" spans="1:17" s="59" customFormat="1" ht="13.5" thickBot="1">
      <c r="A28" s="570"/>
      <c r="B28" s="571"/>
      <c r="C28" s="572"/>
      <c r="D28" s="444">
        <f>SUM(D27:G27)</f>
        <v>25</v>
      </c>
      <c r="E28" s="444"/>
      <c r="F28" s="444"/>
      <c r="G28" s="444"/>
      <c r="H28" s="444"/>
      <c r="I28" s="449"/>
      <c r="J28" s="478"/>
      <c r="K28" s="444">
        <f>SUM(K27:N27)</f>
        <v>22</v>
      </c>
      <c r="L28" s="444"/>
      <c r="M28" s="444"/>
      <c r="N28" s="444"/>
      <c r="O28" s="444"/>
      <c r="P28" s="444"/>
      <c r="Q28" s="452"/>
    </row>
    <row r="29" spans="1:17" ht="15.75" customHeight="1" thickBot="1">
      <c r="A29" s="1"/>
      <c r="B29" s="1"/>
      <c r="C29" s="16"/>
      <c r="D29" s="8"/>
      <c r="E29" s="8"/>
      <c r="F29" s="8"/>
      <c r="G29" s="8"/>
      <c r="H29" s="8"/>
      <c r="I29" s="8"/>
      <c r="J29" s="8"/>
      <c r="K29" s="8"/>
      <c r="L29" s="8"/>
      <c r="M29" s="8"/>
      <c r="N29" s="8"/>
      <c r="O29" s="8"/>
      <c r="P29" s="8"/>
      <c r="Q29" s="8"/>
    </row>
    <row r="30" spans="1:17" ht="12.75">
      <c r="A30" s="460" t="s">
        <v>10</v>
      </c>
      <c r="B30" s="458" t="s">
        <v>20</v>
      </c>
      <c r="C30" s="473" t="s">
        <v>44</v>
      </c>
      <c r="D30" s="458" t="s">
        <v>197</v>
      </c>
      <c r="E30" s="458"/>
      <c r="F30" s="458"/>
      <c r="G30" s="458"/>
      <c r="H30" s="458"/>
      <c r="I30" s="458"/>
      <c r="J30" s="458"/>
      <c r="K30" s="458" t="s">
        <v>198</v>
      </c>
      <c r="L30" s="458"/>
      <c r="M30" s="458"/>
      <c r="N30" s="458"/>
      <c r="O30" s="458"/>
      <c r="P30" s="458"/>
      <c r="Q30" s="475"/>
    </row>
    <row r="31" spans="1:17" ht="12.75" customHeight="1">
      <c r="A31" s="461"/>
      <c r="B31" s="487"/>
      <c r="C31" s="443"/>
      <c r="D31" s="443" t="s">
        <v>4</v>
      </c>
      <c r="E31" s="443" t="s">
        <v>5</v>
      </c>
      <c r="F31" s="443" t="s">
        <v>6</v>
      </c>
      <c r="G31" s="443" t="s">
        <v>7</v>
      </c>
      <c r="H31" s="443" t="s">
        <v>72</v>
      </c>
      <c r="I31" s="450" t="s">
        <v>73</v>
      </c>
      <c r="J31" s="468" t="s">
        <v>12</v>
      </c>
      <c r="K31" s="443" t="s">
        <v>4</v>
      </c>
      <c r="L31" s="443" t="s">
        <v>5</v>
      </c>
      <c r="M31" s="443" t="s">
        <v>6</v>
      </c>
      <c r="N31" s="443" t="s">
        <v>7</v>
      </c>
      <c r="O31" s="443" t="s">
        <v>72</v>
      </c>
      <c r="P31" s="450" t="s">
        <v>73</v>
      </c>
      <c r="Q31" s="453" t="s">
        <v>12</v>
      </c>
    </row>
    <row r="32" spans="1:17" ht="12.75">
      <c r="A32" s="461"/>
      <c r="B32" s="487"/>
      <c r="C32" s="443"/>
      <c r="D32" s="443"/>
      <c r="E32" s="443"/>
      <c r="F32" s="443"/>
      <c r="G32" s="443"/>
      <c r="H32" s="443"/>
      <c r="I32" s="450"/>
      <c r="J32" s="468"/>
      <c r="K32" s="443"/>
      <c r="L32" s="443"/>
      <c r="M32" s="443"/>
      <c r="N32" s="443"/>
      <c r="O32" s="443"/>
      <c r="P32" s="450"/>
      <c r="Q32" s="453"/>
    </row>
    <row r="33" spans="1:17" s="124" customFormat="1" ht="13.5" customHeight="1">
      <c r="A33" s="32">
        <v>15</v>
      </c>
      <c r="B33" s="415" t="s">
        <v>346</v>
      </c>
      <c r="C33" s="178" t="s">
        <v>391</v>
      </c>
      <c r="D33" s="552">
        <v>0</v>
      </c>
      <c r="E33" s="552">
        <v>1</v>
      </c>
      <c r="F33" s="552"/>
      <c r="G33" s="552"/>
      <c r="H33" s="551">
        <f>25*J33-14*SUM(D33:G34)-2</f>
        <v>9</v>
      </c>
      <c r="I33" s="552" t="s">
        <v>4</v>
      </c>
      <c r="J33" s="552">
        <v>1</v>
      </c>
      <c r="K33" s="552"/>
      <c r="L33" s="552"/>
      <c r="M33" s="552"/>
      <c r="N33" s="552"/>
      <c r="O33" s="551"/>
      <c r="P33" s="552"/>
      <c r="Q33" s="553"/>
    </row>
    <row r="34" spans="1:17" s="124" customFormat="1" ht="13.5" customHeight="1">
      <c r="A34" s="32">
        <v>16</v>
      </c>
      <c r="B34" s="345" t="s">
        <v>361</v>
      </c>
      <c r="C34" s="178" t="s">
        <v>392</v>
      </c>
      <c r="D34" s="554"/>
      <c r="E34" s="554"/>
      <c r="F34" s="552"/>
      <c r="G34" s="552"/>
      <c r="H34" s="551"/>
      <c r="I34" s="552"/>
      <c r="J34" s="552"/>
      <c r="K34" s="554"/>
      <c r="L34" s="554"/>
      <c r="M34" s="552"/>
      <c r="N34" s="552"/>
      <c r="O34" s="551"/>
      <c r="P34" s="552"/>
      <c r="Q34" s="553"/>
    </row>
    <row r="35" spans="1:17" ht="22.5">
      <c r="A35" s="32">
        <v>17</v>
      </c>
      <c r="B35" s="110" t="s">
        <v>328</v>
      </c>
      <c r="C35" s="118" t="s">
        <v>298</v>
      </c>
      <c r="D35" s="555"/>
      <c r="E35" s="555"/>
      <c r="F35" s="555"/>
      <c r="G35" s="555"/>
      <c r="H35" s="555"/>
      <c r="I35" s="555"/>
      <c r="J35" s="555"/>
      <c r="K35" s="555">
        <v>2</v>
      </c>
      <c r="L35" s="555"/>
      <c r="M35" s="555">
        <v>2</v>
      </c>
      <c r="N35" s="555"/>
      <c r="O35" s="515">
        <v>42</v>
      </c>
      <c r="P35" s="555" t="s">
        <v>8</v>
      </c>
      <c r="Q35" s="573">
        <v>5</v>
      </c>
    </row>
    <row r="36" spans="1:17" ht="22.5">
      <c r="A36" s="32">
        <v>18</v>
      </c>
      <c r="B36" s="116" t="s">
        <v>246</v>
      </c>
      <c r="C36" s="185" t="s">
        <v>393</v>
      </c>
      <c r="D36" s="555"/>
      <c r="E36" s="555"/>
      <c r="F36" s="555"/>
      <c r="G36" s="555"/>
      <c r="H36" s="555"/>
      <c r="I36" s="555"/>
      <c r="J36" s="555"/>
      <c r="K36" s="555"/>
      <c r="L36" s="555"/>
      <c r="M36" s="555"/>
      <c r="N36" s="555"/>
      <c r="O36" s="515"/>
      <c r="P36" s="555"/>
      <c r="Q36" s="573"/>
    </row>
    <row r="37" spans="1:17" ht="12.75">
      <c r="A37" s="591" t="s">
        <v>23</v>
      </c>
      <c r="B37" s="483"/>
      <c r="C37" s="483"/>
      <c r="D37" s="53">
        <f>SUM(D35:D36)</f>
        <v>0</v>
      </c>
      <c r="E37" s="53">
        <f>SUM(E33:E36)</f>
        <v>1</v>
      </c>
      <c r="F37" s="53">
        <f>SUM(F35:F36)</f>
        <v>0</v>
      </c>
      <c r="G37" s="53">
        <f>SUM(G35:G36)</f>
        <v>0</v>
      </c>
      <c r="H37" s="575">
        <f>H33</f>
        <v>9</v>
      </c>
      <c r="I37" s="457" t="s">
        <v>27</v>
      </c>
      <c r="J37" s="477">
        <v>1</v>
      </c>
      <c r="K37" s="194">
        <f>SUM(K35:K36)</f>
        <v>2</v>
      </c>
      <c r="L37" s="194"/>
      <c r="M37" s="194">
        <v>2</v>
      </c>
      <c r="N37" s="194"/>
      <c r="O37" s="586">
        <f>O35</f>
        <v>42</v>
      </c>
      <c r="P37" s="502" t="s">
        <v>223</v>
      </c>
      <c r="Q37" s="451">
        <f>SUM(Q35:Q36)</f>
        <v>5</v>
      </c>
    </row>
    <row r="38" spans="1:17" ht="13.5" thickBot="1">
      <c r="A38" s="590"/>
      <c r="B38" s="566"/>
      <c r="C38" s="566"/>
      <c r="D38" s="561" t="s">
        <v>358</v>
      </c>
      <c r="E38" s="562"/>
      <c r="F38" s="562"/>
      <c r="G38" s="562"/>
      <c r="H38" s="576"/>
      <c r="I38" s="566"/>
      <c r="J38" s="478"/>
      <c r="K38" s="574">
        <f>SUM(K37:N37)</f>
        <v>4</v>
      </c>
      <c r="L38" s="574"/>
      <c r="M38" s="574"/>
      <c r="N38" s="574"/>
      <c r="O38" s="587"/>
      <c r="P38" s="444"/>
      <c r="Q38" s="452"/>
    </row>
    <row r="39" spans="1:17" ht="13.5" thickBot="1">
      <c r="A39" s="209"/>
      <c r="B39" s="209"/>
      <c r="C39" s="209"/>
      <c r="D39" s="210"/>
      <c r="E39" s="211"/>
      <c r="F39" s="211"/>
      <c r="G39" s="211"/>
      <c r="H39" s="212"/>
      <c r="I39" s="209"/>
      <c r="J39" s="213"/>
      <c r="K39" s="214"/>
      <c r="L39" s="214"/>
      <c r="M39" s="214"/>
      <c r="N39" s="214"/>
      <c r="O39" s="215"/>
      <c r="P39" s="216"/>
      <c r="Q39" s="213"/>
    </row>
    <row r="40" spans="2:17" ht="12.75">
      <c r="B40" s="11" t="s">
        <v>299</v>
      </c>
      <c r="C40" s="1"/>
      <c r="D40" s="218">
        <f>D27+D37</f>
        <v>13</v>
      </c>
      <c r="E40" s="219">
        <f>E27+E37</f>
        <v>5</v>
      </c>
      <c r="F40" s="219">
        <f>F27+F37</f>
        <v>6</v>
      </c>
      <c r="G40" s="219">
        <f>G27+G37</f>
        <v>2</v>
      </c>
      <c r="H40" s="579">
        <f>H27+H37</f>
        <v>372</v>
      </c>
      <c r="I40" s="583" t="s">
        <v>106</v>
      </c>
      <c r="J40" s="556">
        <f aca="true" t="shared" si="2" ref="J40:O40">J27+J37</f>
        <v>30</v>
      </c>
      <c r="K40" s="220">
        <f t="shared" si="2"/>
        <v>12</v>
      </c>
      <c r="L40" s="220">
        <f t="shared" si="2"/>
        <v>6</v>
      </c>
      <c r="M40" s="220">
        <f t="shared" si="2"/>
        <v>3</v>
      </c>
      <c r="N40" s="220">
        <f t="shared" si="2"/>
        <v>5</v>
      </c>
      <c r="O40" s="556">
        <f t="shared" si="2"/>
        <v>295</v>
      </c>
      <c r="P40" s="556" t="s">
        <v>259</v>
      </c>
      <c r="Q40" s="580">
        <f>Q27+Q37</f>
        <v>30</v>
      </c>
    </row>
    <row r="41" spans="3:17" ht="13.5" thickBot="1">
      <c r="C41" s="1"/>
      <c r="D41" s="582">
        <f>D28+D38</f>
        <v>26</v>
      </c>
      <c r="E41" s="557"/>
      <c r="F41" s="557"/>
      <c r="G41" s="557"/>
      <c r="H41" s="557"/>
      <c r="I41" s="584"/>
      <c r="J41" s="557"/>
      <c r="K41" s="585">
        <f>K38+K28</f>
        <v>26</v>
      </c>
      <c r="L41" s="557"/>
      <c r="M41" s="557"/>
      <c r="N41" s="557"/>
      <c r="O41" s="557"/>
      <c r="P41" s="557"/>
      <c r="Q41" s="581"/>
    </row>
    <row r="42" spans="1:17" s="217" customFormat="1" ht="13.5" thickBot="1">
      <c r="A42" s="209"/>
      <c r="B42" s="209"/>
      <c r="C42" s="209"/>
      <c r="D42" s="210"/>
      <c r="E42" s="211"/>
      <c r="F42" s="211"/>
      <c r="G42" s="211"/>
      <c r="H42" s="212"/>
      <c r="I42" s="221"/>
      <c r="J42" s="213"/>
      <c r="K42" s="214"/>
      <c r="L42" s="214"/>
      <c r="M42" s="214"/>
      <c r="N42" s="214"/>
      <c r="O42" s="215"/>
      <c r="P42" s="216"/>
      <c r="Q42" s="213"/>
    </row>
    <row r="43" spans="1:17" ht="12.75" customHeight="1">
      <c r="A43" s="460" t="s">
        <v>10</v>
      </c>
      <c r="B43" s="458" t="s">
        <v>9</v>
      </c>
      <c r="C43" s="473" t="s">
        <v>44</v>
      </c>
      <c r="D43" s="458" t="s">
        <v>197</v>
      </c>
      <c r="E43" s="458"/>
      <c r="F43" s="458"/>
      <c r="G43" s="458"/>
      <c r="H43" s="458"/>
      <c r="I43" s="458"/>
      <c r="J43" s="458"/>
      <c r="K43" s="458" t="s">
        <v>198</v>
      </c>
      <c r="L43" s="458"/>
      <c r="M43" s="458"/>
      <c r="N43" s="458"/>
      <c r="O43" s="458"/>
      <c r="P43" s="458"/>
      <c r="Q43" s="475"/>
    </row>
    <row r="44" spans="1:17" ht="9.75" customHeight="1">
      <c r="A44" s="461"/>
      <c r="B44" s="487"/>
      <c r="C44" s="443"/>
      <c r="D44" s="443" t="s">
        <v>4</v>
      </c>
      <c r="E44" s="443" t="s">
        <v>5</v>
      </c>
      <c r="F44" s="443" t="s">
        <v>6</v>
      </c>
      <c r="G44" s="443" t="s">
        <v>7</v>
      </c>
      <c r="H44" s="443" t="s">
        <v>72</v>
      </c>
      <c r="I44" s="450" t="s">
        <v>73</v>
      </c>
      <c r="J44" s="468" t="s">
        <v>12</v>
      </c>
      <c r="K44" s="443" t="s">
        <v>4</v>
      </c>
      <c r="L44" s="443" t="s">
        <v>5</v>
      </c>
      <c r="M44" s="443" t="s">
        <v>6</v>
      </c>
      <c r="N44" s="443" t="s">
        <v>7</v>
      </c>
      <c r="O44" s="443" t="s">
        <v>72</v>
      </c>
      <c r="P44" s="450" t="s">
        <v>73</v>
      </c>
      <c r="Q44" s="453" t="s">
        <v>12</v>
      </c>
    </row>
    <row r="45" spans="1:17" ht="6.75" customHeight="1">
      <c r="A45" s="461"/>
      <c r="B45" s="487"/>
      <c r="C45" s="443"/>
      <c r="D45" s="443"/>
      <c r="E45" s="443"/>
      <c r="F45" s="443"/>
      <c r="G45" s="443"/>
      <c r="H45" s="443"/>
      <c r="I45" s="450"/>
      <c r="J45" s="468"/>
      <c r="K45" s="443"/>
      <c r="L45" s="443"/>
      <c r="M45" s="443"/>
      <c r="N45" s="443"/>
      <c r="O45" s="443"/>
      <c r="P45" s="450"/>
      <c r="Q45" s="453"/>
    </row>
    <row r="46" spans="1:17" ht="12" customHeight="1">
      <c r="A46" s="207">
        <v>19</v>
      </c>
      <c r="B46" s="40" t="s">
        <v>304</v>
      </c>
      <c r="C46" s="206" t="s">
        <v>359</v>
      </c>
      <c r="D46" s="18">
        <v>2</v>
      </c>
      <c r="E46" s="18">
        <v>1</v>
      </c>
      <c r="F46" s="18"/>
      <c r="G46" s="18"/>
      <c r="H46" s="18">
        <f>J46*25-14*SUM(D46:G46)-2</f>
        <v>31</v>
      </c>
      <c r="I46" s="18" t="s">
        <v>4</v>
      </c>
      <c r="J46" s="18">
        <v>3</v>
      </c>
      <c r="K46" s="33"/>
      <c r="L46" s="33"/>
      <c r="M46" s="33"/>
      <c r="N46" s="33"/>
      <c r="O46" s="33"/>
      <c r="P46" s="34"/>
      <c r="Q46" s="35"/>
    </row>
    <row r="47" spans="1:17" s="59" customFormat="1" ht="12" customHeight="1">
      <c r="A47" s="208">
        <v>20</v>
      </c>
      <c r="B47" s="346" t="s">
        <v>356</v>
      </c>
      <c r="C47" s="340" t="s">
        <v>360</v>
      </c>
      <c r="D47" s="17"/>
      <c r="E47" s="17"/>
      <c r="F47" s="17"/>
      <c r="G47" s="17"/>
      <c r="H47" s="17"/>
      <c r="I47" s="18"/>
      <c r="J47" s="18"/>
      <c r="K47" s="17">
        <v>2</v>
      </c>
      <c r="L47" s="17">
        <v>1</v>
      </c>
      <c r="M47" s="17"/>
      <c r="N47" s="17"/>
      <c r="O47" s="18">
        <f>25*Q47-14*SUM(K47:N47)-2</f>
        <v>31</v>
      </c>
      <c r="P47" s="18" t="s">
        <v>4</v>
      </c>
      <c r="Q47" s="19">
        <v>3</v>
      </c>
    </row>
    <row r="48" spans="1:17" ht="12.75" customHeight="1">
      <c r="A48" s="558" t="s">
        <v>14</v>
      </c>
      <c r="B48" s="559"/>
      <c r="C48" s="560"/>
      <c r="D48" s="17">
        <f>SUM(D46:D47)</f>
        <v>2</v>
      </c>
      <c r="E48" s="17">
        <f>SUM(E46:E47)</f>
        <v>1</v>
      </c>
      <c r="F48" s="17"/>
      <c r="G48" s="17"/>
      <c r="H48" s="457">
        <f>SUM(H46:H47)</f>
        <v>31</v>
      </c>
      <c r="I48" s="457" t="s">
        <v>27</v>
      </c>
      <c r="J48" s="457">
        <v>3</v>
      </c>
      <c r="K48" s="17">
        <f>SUM(K47:K47)</f>
        <v>2</v>
      </c>
      <c r="L48" s="17">
        <f>SUM(L47:L47)</f>
        <v>1</v>
      </c>
      <c r="M48" s="17"/>
      <c r="N48" s="17"/>
      <c r="O48" s="457">
        <f>SUM(O47)</f>
        <v>31</v>
      </c>
      <c r="P48" s="457" t="s">
        <v>27</v>
      </c>
      <c r="Q48" s="577">
        <v>3</v>
      </c>
    </row>
    <row r="49" spans="1:17" ht="13.5" thickBot="1">
      <c r="A49" s="563"/>
      <c r="B49" s="564"/>
      <c r="C49" s="565"/>
      <c r="D49" s="442">
        <v>3</v>
      </c>
      <c r="E49" s="442"/>
      <c r="F49" s="442"/>
      <c r="G49" s="442"/>
      <c r="H49" s="442"/>
      <c r="I49" s="442"/>
      <c r="J49" s="442"/>
      <c r="K49" s="442">
        <v>3</v>
      </c>
      <c r="L49" s="442"/>
      <c r="M49" s="442"/>
      <c r="N49" s="442"/>
      <c r="O49" s="442"/>
      <c r="P49" s="442"/>
      <c r="Q49" s="578"/>
    </row>
    <row r="50" spans="1:17" ht="12.75">
      <c r="A50" s="46"/>
      <c r="C50" s="46"/>
      <c r="D50" s="46"/>
      <c r="E50" s="46"/>
      <c r="F50" s="46"/>
      <c r="G50" s="46"/>
      <c r="H50" s="46"/>
      <c r="I50" s="46"/>
      <c r="J50" s="46"/>
      <c r="K50" s="46"/>
      <c r="L50" s="46"/>
      <c r="M50" s="46"/>
      <c r="N50" s="46"/>
      <c r="O50" s="46"/>
      <c r="P50" s="46"/>
      <c r="Q50" s="46"/>
    </row>
    <row r="51" spans="1:17" ht="12.75">
      <c r="A51" s="43">
        <v>21</v>
      </c>
      <c r="B51" s="430" t="s">
        <v>400</v>
      </c>
      <c r="C51" s="80"/>
      <c r="D51" s="423"/>
      <c r="E51" s="423"/>
      <c r="F51" s="423"/>
      <c r="G51" s="423"/>
      <c r="H51" s="424"/>
      <c r="I51" s="423"/>
      <c r="J51" s="423"/>
      <c r="K51" s="423"/>
      <c r="L51" s="423"/>
      <c r="M51" s="423"/>
      <c r="N51" s="423"/>
      <c r="O51" s="424"/>
      <c r="P51" s="588" t="s">
        <v>401</v>
      </c>
      <c r="Q51" s="589"/>
    </row>
    <row r="52" spans="1:17" ht="12.75">
      <c r="A52" s="20"/>
      <c r="B52" s="1" t="s">
        <v>269</v>
      </c>
      <c r="C52" s="426"/>
      <c r="D52" s="427"/>
      <c r="E52" s="427"/>
      <c r="F52" s="427"/>
      <c r="G52" s="427"/>
      <c r="H52" s="428"/>
      <c r="I52" s="427"/>
      <c r="J52" s="427"/>
      <c r="K52" s="427"/>
      <c r="L52" s="427"/>
      <c r="M52" s="427"/>
      <c r="N52" s="427"/>
      <c r="O52" s="428"/>
      <c r="P52" s="427"/>
      <c r="Q52" s="429"/>
    </row>
    <row r="53" spans="1:17" ht="12.75">
      <c r="A53" s="20"/>
      <c r="B53" s="425"/>
      <c r="C53" s="426"/>
      <c r="D53" s="427"/>
      <c r="E53" s="427"/>
      <c r="F53" s="427"/>
      <c r="G53" s="427"/>
      <c r="H53" s="428"/>
      <c r="I53" s="427"/>
      <c r="J53" s="427"/>
      <c r="K53" s="427"/>
      <c r="L53" s="427"/>
      <c r="M53" s="427"/>
      <c r="N53" s="427"/>
      <c r="O53" s="428"/>
      <c r="P53" s="427"/>
      <c r="Q53" s="429"/>
    </row>
    <row r="54" spans="1:17" ht="12.75">
      <c r="A54" s="76"/>
      <c r="B54" s="413" t="s">
        <v>398</v>
      </c>
      <c r="C54" s="1"/>
      <c r="D54" s="470" t="s">
        <v>109</v>
      </c>
      <c r="E54" s="470"/>
      <c r="F54" s="470"/>
      <c r="G54" s="470"/>
      <c r="H54" s="470"/>
      <c r="I54" s="1"/>
      <c r="J54" s="1"/>
      <c r="K54" s="76" t="s">
        <v>110</v>
      </c>
      <c r="L54" s="1"/>
      <c r="M54" s="1"/>
      <c r="N54" s="1"/>
      <c r="O54" s="1"/>
      <c r="P54" s="1"/>
      <c r="Q54" s="1"/>
    </row>
    <row r="55" spans="1:41" ht="12.75">
      <c r="A55" s="1"/>
      <c r="B55" s="414" t="s">
        <v>399</v>
      </c>
      <c r="C55" s="472" t="s">
        <v>217</v>
      </c>
      <c r="D55" s="472"/>
      <c r="E55" s="472"/>
      <c r="F55" s="472"/>
      <c r="G55" s="472"/>
      <c r="H55" s="472"/>
      <c r="I55" s="472"/>
      <c r="J55" s="472" t="s">
        <v>111</v>
      </c>
      <c r="K55" s="472"/>
      <c r="L55" s="472"/>
      <c r="M55" s="472"/>
      <c r="N55" s="472"/>
      <c r="O55" s="472"/>
      <c r="P55" s="472"/>
      <c r="Q55" s="472"/>
      <c r="R55" s="46"/>
      <c r="S55" s="46"/>
      <c r="T55" s="46"/>
      <c r="U55" s="46"/>
      <c r="V55" s="46"/>
      <c r="W55" s="46"/>
      <c r="X55" s="46"/>
      <c r="Y55" s="46"/>
      <c r="Z55" s="46"/>
      <c r="AA55" s="46"/>
      <c r="AB55" s="46"/>
      <c r="AC55" s="46"/>
      <c r="AD55" s="46"/>
      <c r="AE55" s="46"/>
      <c r="AF55" s="46"/>
      <c r="AG55" s="46"/>
      <c r="AH55" s="46"/>
      <c r="AI55" s="46"/>
      <c r="AJ55" s="46"/>
      <c r="AK55" s="46"/>
      <c r="AL55" s="46"/>
      <c r="AM55" s="46"/>
      <c r="AN55" s="37"/>
      <c r="AO55" s="37"/>
    </row>
    <row r="56" spans="1:17" s="1" customFormat="1" ht="12.75">
      <c r="A56"/>
      <c r="B56"/>
      <c r="C56"/>
      <c r="D56"/>
      <c r="E56"/>
      <c r="F56"/>
      <c r="G56"/>
      <c r="H56"/>
      <c r="I56"/>
      <c r="J56"/>
      <c r="K56"/>
      <c r="L56"/>
      <c r="M56"/>
      <c r="N56" s="138"/>
      <c r="O56"/>
      <c r="P56"/>
      <c r="Q56"/>
    </row>
    <row r="57" spans="1:17" s="1" customFormat="1" ht="12.75">
      <c r="A57"/>
      <c r="B57"/>
      <c r="C57" s="474" t="s">
        <v>362</v>
      </c>
      <c r="D57" s="474"/>
      <c r="E57" s="474"/>
      <c r="F57" s="474"/>
      <c r="G57" s="474"/>
      <c r="H57" s="474"/>
      <c r="I57" s="474"/>
      <c r="J57" s="474"/>
      <c r="K57" s="474"/>
      <c r="L57"/>
      <c r="M57"/>
      <c r="N57" s="138"/>
      <c r="O57"/>
      <c r="P57"/>
      <c r="Q57"/>
    </row>
    <row r="58" spans="3:10" ht="12.75">
      <c r="C58" s="472" t="s">
        <v>154</v>
      </c>
      <c r="D58" s="472"/>
      <c r="E58" s="472"/>
      <c r="F58" s="472"/>
      <c r="G58" s="472"/>
      <c r="H58" s="472"/>
      <c r="I58" s="472"/>
      <c r="J58" s="472"/>
    </row>
    <row r="61" ht="12.75" customHeight="1"/>
  </sheetData>
  <sheetProtection/>
  <mergeCells count="138">
    <mergeCell ref="C43:C45"/>
    <mergeCell ref="D43:J43"/>
    <mergeCell ref="J44:J45"/>
    <mergeCell ref="A38:C38"/>
    <mergeCell ref="A37:C37"/>
    <mergeCell ref="E35:E36"/>
    <mergeCell ref="K41:N41"/>
    <mergeCell ref="O37:O38"/>
    <mergeCell ref="P51:Q51"/>
    <mergeCell ref="D35:D36"/>
    <mergeCell ref="H44:H45"/>
    <mergeCell ref="K44:K45"/>
    <mergeCell ref="I44:I45"/>
    <mergeCell ref="J48:J49"/>
    <mergeCell ref="F35:F36"/>
    <mergeCell ref="H35:H36"/>
    <mergeCell ref="G35:G36"/>
    <mergeCell ref="Q40:Q41"/>
    <mergeCell ref="D41:G41"/>
    <mergeCell ref="D49:G49"/>
    <mergeCell ref="N44:N45"/>
    <mergeCell ref="I40:I41"/>
    <mergeCell ref="P48:P49"/>
    <mergeCell ref="Q48:Q49"/>
    <mergeCell ref="K49:N49"/>
    <mergeCell ref="O44:O45"/>
    <mergeCell ref="Q44:Q45"/>
    <mergeCell ref="O48:O49"/>
    <mergeCell ref="Q35:Q36"/>
    <mergeCell ref="P35:P36"/>
    <mergeCell ref="O35:O36"/>
    <mergeCell ref="K43:Q43"/>
    <mergeCell ref="L44:L45"/>
    <mergeCell ref="M44:M45"/>
    <mergeCell ref="Q37:Q38"/>
    <mergeCell ref="P37:P38"/>
    <mergeCell ref="P44:P45"/>
    <mergeCell ref="K38:N38"/>
    <mergeCell ref="O27:O28"/>
    <mergeCell ref="Q27:Q28"/>
    <mergeCell ref="O31:O32"/>
    <mergeCell ref="P27:P28"/>
    <mergeCell ref="J35:J36"/>
    <mergeCell ref="M35:M36"/>
    <mergeCell ref="K35:K36"/>
    <mergeCell ref="M31:M32"/>
    <mergeCell ref="L35:L36"/>
    <mergeCell ref="P31:P32"/>
    <mergeCell ref="H31:H32"/>
    <mergeCell ref="L31:L32"/>
    <mergeCell ref="N35:N36"/>
    <mergeCell ref="K28:N28"/>
    <mergeCell ref="D31:D32"/>
    <mergeCell ref="K31:K32"/>
    <mergeCell ref="J31:J32"/>
    <mergeCell ref="N31:N32"/>
    <mergeCell ref="K30:Q30"/>
    <mergeCell ref="Q31:Q32"/>
    <mergeCell ref="G31:G32"/>
    <mergeCell ref="I31:I32"/>
    <mergeCell ref="E31:E32"/>
    <mergeCell ref="F31:F32"/>
    <mergeCell ref="H27:H28"/>
    <mergeCell ref="B30:B32"/>
    <mergeCell ref="C30:C32"/>
    <mergeCell ref="D30:J30"/>
    <mergeCell ref="A28:C28"/>
    <mergeCell ref="A30:A32"/>
    <mergeCell ref="D28:G28"/>
    <mergeCell ref="A10:A12"/>
    <mergeCell ref="B10:B12"/>
    <mergeCell ref="C10:C12"/>
    <mergeCell ref="D10:J10"/>
    <mergeCell ref="F11:F12"/>
    <mergeCell ref="E11:E12"/>
    <mergeCell ref="A27:C27"/>
    <mergeCell ref="I27:I28"/>
    <mergeCell ref="J27:J28"/>
    <mergeCell ref="A2:B2"/>
    <mergeCell ref="D5:Q5"/>
    <mergeCell ref="A3:P3"/>
    <mergeCell ref="A4:H4"/>
    <mergeCell ref="A6:O6"/>
    <mergeCell ref="A7:B7"/>
    <mergeCell ref="E9:I9"/>
    <mergeCell ref="A9:D9"/>
    <mergeCell ref="K26:O26"/>
    <mergeCell ref="M11:M12"/>
    <mergeCell ref="O11:O12"/>
    <mergeCell ref="I11:I12"/>
    <mergeCell ref="D11:D12"/>
    <mergeCell ref="J11:J12"/>
    <mergeCell ref="H11:H12"/>
    <mergeCell ref="K10:Q10"/>
    <mergeCell ref="L11:L12"/>
    <mergeCell ref="P11:P12"/>
    <mergeCell ref="N11:N12"/>
    <mergeCell ref="Q11:Q12"/>
    <mergeCell ref="K11:K12"/>
    <mergeCell ref="G11:G12"/>
    <mergeCell ref="A49:C49"/>
    <mergeCell ref="C57:K57"/>
    <mergeCell ref="D54:H54"/>
    <mergeCell ref="I48:I49"/>
    <mergeCell ref="A43:A45"/>
    <mergeCell ref="I37:I38"/>
    <mergeCell ref="J37:J38"/>
    <mergeCell ref="B43:B45"/>
    <mergeCell ref="H37:H38"/>
    <mergeCell ref="H40:H41"/>
    <mergeCell ref="C58:J58"/>
    <mergeCell ref="E44:E45"/>
    <mergeCell ref="I35:I36"/>
    <mergeCell ref="C55:I55"/>
    <mergeCell ref="J55:Q55"/>
    <mergeCell ref="O40:O41"/>
    <mergeCell ref="P40:P41"/>
    <mergeCell ref="J40:J41"/>
    <mergeCell ref="H48:H49"/>
    <mergeCell ref="A48:C48"/>
    <mergeCell ref="F44:F45"/>
    <mergeCell ref="G44:G45"/>
    <mergeCell ref="D33:D34"/>
    <mergeCell ref="E33:E34"/>
    <mergeCell ref="F33:F34"/>
    <mergeCell ref="G33:G34"/>
    <mergeCell ref="D38:G38"/>
    <mergeCell ref="D44:D45"/>
    <mergeCell ref="H33:H34"/>
    <mergeCell ref="I33:I34"/>
    <mergeCell ref="P33:P34"/>
    <mergeCell ref="Q33:Q34"/>
    <mergeCell ref="J33:J34"/>
    <mergeCell ref="K33:K34"/>
    <mergeCell ref="L33:L34"/>
    <mergeCell ref="M33:M34"/>
    <mergeCell ref="N33:N34"/>
    <mergeCell ref="O33:O34"/>
  </mergeCells>
  <printOptions/>
  <pageMargins left="0.75" right="0.25" top="0.25" bottom="0.25" header="0.5" footer="0.5"/>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AY27"/>
  <sheetViews>
    <sheetView zoomScale="115" zoomScaleNormal="115" zoomScalePageLayoutView="0" workbookViewId="0" topLeftCell="A1">
      <selection activeCell="A20" sqref="A20:A21"/>
    </sheetView>
  </sheetViews>
  <sheetFormatPr defaultColWidth="9.140625" defaultRowHeight="12.75"/>
  <cols>
    <col min="1" max="1" width="40.7109375" style="0" customWidth="1"/>
    <col min="2" max="2" width="45.00390625" style="0" customWidth="1"/>
  </cols>
  <sheetData>
    <row r="1" spans="1:2" ht="12.75">
      <c r="A1" s="592" t="s">
        <v>136</v>
      </c>
      <c r="B1" s="592"/>
    </row>
    <row r="2" spans="1:2" ht="12.75">
      <c r="A2" s="592" t="s">
        <v>30</v>
      </c>
      <c r="B2" s="592"/>
    </row>
    <row r="3" spans="1:12" ht="12.75">
      <c r="A3" s="538" t="s">
        <v>137</v>
      </c>
      <c r="B3" s="538"/>
      <c r="C3" s="79"/>
      <c r="D3" s="79"/>
      <c r="E3" s="79"/>
      <c r="F3" s="79"/>
      <c r="G3" s="79"/>
      <c r="H3" s="79"/>
      <c r="I3" s="79"/>
      <c r="J3" s="79"/>
      <c r="K3" s="55"/>
      <c r="L3" s="55"/>
    </row>
    <row r="4" spans="2:13" ht="12.75">
      <c r="B4" s="16"/>
      <c r="C4" s="83"/>
      <c r="D4" s="83"/>
      <c r="E4" s="83"/>
      <c r="F4" s="83"/>
      <c r="G4" s="83"/>
      <c r="H4" s="83"/>
      <c r="I4" s="83"/>
      <c r="J4" s="83"/>
      <c r="K4" s="75"/>
      <c r="L4" s="75"/>
      <c r="M4" s="75"/>
    </row>
    <row r="5" spans="1:51" ht="12.75">
      <c r="A5" s="49" t="s">
        <v>76</v>
      </c>
      <c r="B5" s="49"/>
      <c r="C5" s="49"/>
      <c r="D5" s="83"/>
      <c r="E5" s="74"/>
      <c r="F5" s="74"/>
      <c r="G5" s="74"/>
      <c r="H5" s="74"/>
      <c r="I5" s="74"/>
      <c r="J5" s="74"/>
      <c r="K5" s="74"/>
      <c r="L5" s="74"/>
      <c r="M5" s="74"/>
      <c r="N5" s="74"/>
      <c r="O5" s="74"/>
      <c r="P5" s="74"/>
      <c r="Q5" s="74"/>
      <c r="R5" s="45"/>
      <c r="S5" s="45"/>
      <c r="T5" s="45"/>
      <c r="U5" s="45"/>
      <c r="V5" s="45"/>
      <c r="W5" s="45"/>
      <c r="X5" s="45"/>
      <c r="Y5" s="45"/>
      <c r="Z5" s="45"/>
      <c r="AA5" s="45"/>
      <c r="AB5" s="45"/>
      <c r="AC5" s="45"/>
      <c r="AD5" s="45"/>
      <c r="AE5" s="45"/>
      <c r="AF5" s="45"/>
      <c r="AG5" s="45"/>
      <c r="AH5" s="45"/>
      <c r="AI5" s="45"/>
      <c r="AJ5" s="45"/>
      <c r="AK5" s="45"/>
      <c r="AL5" s="74"/>
      <c r="AM5" s="74"/>
      <c r="AN5" s="74"/>
      <c r="AO5" s="74"/>
      <c r="AP5" s="74"/>
      <c r="AQ5" s="74"/>
      <c r="AR5" s="74"/>
      <c r="AS5" s="74"/>
      <c r="AT5" s="74"/>
      <c r="AU5" s="74"/>
      <c r="AV5" s="84"/>
      <c r="AW5" s="84"/>
      <c r="AX5" s="37"/>
      <c r="AY5" s="37"/>
    </row>
    <row r="6" spans="1:13" ht="12.75">
      <c r="A6" s="68" t="s">
        <v>83</v>
      </c>
      <c r="B6" s="68"/>
      <c r="C6" s="68"/>
      <c r="E6" s="31"/>
      <c r="F6" s="31"/>
      <c r="G6" s="31"/>
      <c r="H6" s="31"/>
      <c r="I6" s="31"/>
      <c r="J6" s="31"/>
      <c r="K6" s="68"/>
      <c r="L6" s="68"/>
      <c r="M6" s="75"/>
    </row>
    <row r="7" spans="1:13" ht="12.75">
      <c r="A7" s="68" t="s">
        <v>107</v>
      </c>
      <c r="B7" s="68"/>
      <c r="C7" s="68"/>
      <c r="D7" s="85"/>
      <c r="E7" s="85"/>
      <c r="F7" s="85"/>
      <c r="G7" s="85"/>
      <c r="H7" s="85"/>
      <c r="I7" s="85"/>
      <c r="J7" s="85"/>
      <c r="K7" s="4"/>
      <c r="L7" s="75"/>
      <c r="M7" s="75"/>
    </row>
    <row r="8" spans="1:13" ht="12.75">
      <c r="A8" s="68" t="s">
        <v>16</v>
      </c>
      <c r="B8" s="68"/>
      <c r="C8" s="68"/>
      <c r="D8" s="75"/>
      <c r="E8" s="75"/>
      <c r="F8" s="75"/>
      <c r="G8" s="75"/>
      <c r="H8" s="75"/>
      <c r="I8" s="75"/>
      <c r="J8" s="75"/>
      <c r="K8" s="75"/>
      <c r="L8" s="75"/>
      <c r="M8" s="75"/>
    </row>
    <row r="9" spans="1:13" ht="12.75">
      <c r="A9" s="49" t="s">
        <v>367</v>
      </c>
      <c r="B9" s="49"/>
      <c r="C9" s="49"/>
      <c r="D9" s="74"/>
      <c r="E9" s="74"/>
      <c r="F9" s="74"/>
      <c r="G9" s="74"/>
      <c r="H9" s="74"/>
      <c r="I9" s="74"/>
      <c r="J9" s="74"/>
      <c r="K9" s="74"/>
      <c r="L9" s="74"/>
      <c r="M9" s="74"/>
    </row>
    <row r="10" spans="1:13" ht="13.5" thickBot="1">
      <c r="A10" s="74"/>
      <c r="B10" s="74"/>
      <c r="C10" s="74"/>
      <c r="D10" s="74"/>
      <c r="E10" s="74"/>
      <c r="F10" s="74"/>
      <c r="G10" s="74"/>
      <c r="H10" s="74"/>
      <c r="I10" s="74"/>
      <c r="J10" s="74"/>
      <c r="K10" s="74"/>
      <c r="L10" s="74"/>
      <c r="M10" s="74"/>
    </row>
    <row r="11" spans="1:2" ht="27" customHeight="1">
      <c r="A11" s="88" t="s">
        <v>138</v>
      </c>
      <c r="B11" s="89" t="s">
        <v>139</v>
      </c>
    </row>
    <row r="12" spans="1:2" ht="45.75" customHeight="1">
      <c r="A12" s="90" t="s">
        <v>144</v>
      </c>
      <c r="B12" s="595" t="s">
        <v>141</v>
      </c>
    </row>
    <row r="13" spans="1:2" ht="56.25" customHeight="1">
      <c r="A13" s="90" t="s">
        <v>145</v>
      </c>
      <c r="B13" s="595"/>
    </row>
    <row r="14" spans="1:2" ht="57" customHeight="1">
      <c r="A14" s="90" t="s">
        <v>146</v>
      </c>
      <c r="B14" s="596" t="s">
        <v>142</v>
      </c>
    </row>
    <row r="15" spans="1:2" ht="42.75" customHeight="1">
      <c r="A15" s="90" t="s">
        <v>147</v>
      </c>
      <c r="B15" s="596"/>
    </row>
    <row r="16" spans="1:2" ht="51.75" customHeight="1">
      <c r="A16" s="90" t="s">
        <v>148</v>
      </c>
      <c r="B16" s="596" t="s">
        <v>143</v>
      </c>
    </row>
    <row r="17" spans="1:2" ht="27" customHeight="1" thickBot="1">
      <c r="A17" s="91" t="s">
        <v>149</v>
      </c>
      <c r="B17" s="597"/>
    </row>
    <row r="18" spans="1:2" ht="12" customHeight="1">
      <c r="A18" s="86" t="s">
        <v>140</v>
      </c>
      <c r="B18" s="87"/>
    </row>
    <row r="19" spans="1:2" ht="12.75">
      <c r="A19" s="74"/>
      <c r="B19" s="48"/>
    </row>
    <row r="20" spans="1:10" ht="12.75">
      <c r="A20" s="413" t="s">
        <v>398</v>
      </c>
      <c r="B20" s="248" t="s">
        <v>109</v>
      </c>
      <c r="E20" s="1"/>
      <c r="F20" s="1"/>
      <c r="G20" s="1"/>
      <c r="H20" s="1"/>
      <c r="I20" s="1"/>
      <c r="J20" s="1"/>
    </row>
    <row r="21" spans="1:10" ht="12.75">
      <c r="A21" s="414" t="s">
        <v>399</v>
      </c>
      <c r="B21" s="4" t="s">
        <v>217</v>
      </c>
      <c r="C21" s="68"/>
      <c r="D21" s="68"/>
      <c r="E21" s="68"/>
      <c r="F21" s="68"/>
      <c r="G21" s="68"/>
      <c r="H21" s="68"/>
      <c r="I21" s="68"/>
      <c r="J21" s="68"/>
    </row>
    <row r="22" spans="1:10" ht="12" customHeight="1">
      <c r="A22" s="4"/>
      <c r="B22" s="4"/>
      <c r="C22" s="68"/>
      <c r="D22" s="31"/>
      <c r="E22" s="31"/>
      <c r="F22" s="31"/>
      <c r="G22" s="31"/>
      <c r="H22" s="31"/>
      <c r="I22" s="31"/>
      <c r="J22" s="31"/>
    </row>
    <row r="23" spans="1:10" ht="15" customHeight="1">
      <c r="A23" s="593" t="s">
        <v>110</v>
      </c>
      <c r="B23" s="593"/>
      <c r="C23" s="77"/>
      <c r="D23" s="78"/>
      <c r="E23" s="78"/>
      <c r="F23" s="78"/>
      <c r="G23" s="78"/>
      <c r="H23" s="78"/>
      <c r="I23" s="78"/>
      <c r="J23" s="78"/>
    </row>
    <row r="24" spans="1:3" ht="12.75">
      <c r="A24" s="594" t="s">
        <v>111</v>
      </c>
      <c r="B24" s="594"/>
      <c r="C24" s="78"/>
    </row>
    <row r="25" spans="1:2" ht="12.75">
      <c r="A25" s="249"/>
      <c r="B25" s="249"/>
    </row>
    <row r="26" spans="1:2" ht="12.75">
      <c r="A26" s="594" t="s">
        <v>153</v>
      </c>
      <c r="B26" s="594"/>
    </row>
    <row r="27" spans="1:8" ht="12.75">
      <c r="A27" s="594" t="s">
        <v>154</v>
      </c>
      <c r="B27" s="594"/>
      <c r="C27" s="68"/>
      <c r="D27" s="68"/>
      <c r="E27" s="68"/>
      <c r="F27" s="68"/>
      <c r="G27" s="68"/>
      <c r="H27" s="68"/>
    </row>
  </sheetData>
  <sheetProtection/>
  <mergeCells count="10">
    <mergeCell ref="A1:B1"/>
    <mergeCell ref="A2:B2"/>
    <mergeCell ref="A3:B3"/>
    <mergeCell ref="A23:B23"/>
    <mergeCell ref="A26:B26"/>
    <mergeCell ref="A27:B27"/>
    <mergeCell ref="A24:B24"/>
    <mergeCell ref="B12:B13"/>
    <mergeCell ref="B14:B15"/>
    <mergeCell ref="B16:B17"/>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W27"/>
  <sheetViews>
    <sheetView zoomScalePageLayoutView="0" workbookViewId="0" topLeftCell="A1">
      <selection activeCell="A20" sqref="A20:A21"/>
    </sheetView>
  </sheetViews>
  <sheetFormatPr defaultColWidth="9.140625" defaultRowHeight="12.75"/>
  <cols>
    <col min="1" max="1" width="40.421875" style="0" customWidth="1"/>
    <col min="2" max="2" width="45.140625" style="0" customWidth="1"/>
  </cols>
  <sheetData>
    <row r="1" spans="1:2" s="92" customFormat="1" ht="12.75">
      <c r="A1" s="598" t="s">
        <v>158</v>
      </c>
      <c r="B1" s="598"/>
    </row>
    <row r="2" spans="1:2" s="92" customFormat="1" ht="12.75">
      <c r="A2" s="598" t="s">
        <v>166</v>
      </c>
      <c r="B2" s="598"/>
    </row>
    <row r="3" spans="1:12" s="92" customFormat="1" ht="18">
      <c r="A3" s="599" t="s">
        <v>157</v>
      </c>
      <c r="B3" s="599"/>
      <c r="C3" s="79"/>
      <c r="D3" s="79"/>
      <c r="E3" s="79"/>
      <c r="F3" s="79"/>
      <c r="G3" s="79"/>
      <c r="H3" s="79"/>
      <c r="I3" s="79"/>
      <c r="J3" s="79"/>
      <c r="K3" s="55"/>
      <c r="L3" s="55"/>
    </row>
    <row r="4" spans="2:10" s="92" customFormat="1" ht="12.75">
      <c r="B4" s="55"/>
      <c r="C4" s="93"/>
      <c r="D4" s="93"/>
      <c r="E4" s="93"/>
      <c r="F4" s="93"/>
      <c r="G4" s="93"/>
      <c r="H4" s="93"/>
      <c r="I4" s="93"/>
      <c r="J4" s="93"/>
    </row>
    <row r="5" spans="1:49" s="92" customFormat="1" ht="12.75">
      <c r="A5" s="92" t="s">
        <v>159</v>
      </c>
      <c r="B5" s="79"/>
      <c r="C5" s="79"/>
      <c r="D5" s="93"/>
      <c r="E5" s="51"/>
      <c r="F5" s="51"/>
      <c r="G5" s="51"/>
      <c r="H5" s="51"/>
      <c r="I5" s="51"/>
      <c r="J5" s="51"/>
      <c r="K5" s="51"/>
      <c r="L5" s="51"/>
      <c r="M5" s="51"/>
      <c r="N5" s="51"/>
      <c r="O5" s="51"/>
      <c r="P5" s="51"/>
      <c r="Q5" s="51"/>
      <c r="R5" s="55"/>
      <c r="S5" s="55"/>
      <c r="T5" s="55"/>
      <c r="U5" s="55"/>
      <c r="V5" s="55"/>
      <c r="W5" s="55"/>
      <c r="X5" s="55"/>
      <c r="Y5" s="55"/>
      <c r="Z5" s="55"/>
      <c r="AA5" s="55"/>
      <c r="AB5" s="55"/>
      <c r="AC5" s="55"/>
      <c r="AD5" s="55"/>
      <c r="AE5" s="55"/>
      <c r="AF5" s="55"/>
      <c r="AG5" s="55"/>
      <c r="AH5" s="55"/>
      <c r="AI5" s="55"/>
      <c r="AJ5" s="55"/>
      <c r="AK5" s="55"/>
      <c r="AL5" s="51"/>
      <c r="AM5" s="51"/>
      <c r="AN5" s="51"/>
      <c r="AO5" s="51"/>
      <c r="AP5" s="51"/>
      <c r="AQ5" s="51"/>
      <c r="AR5" s="51"/>
      <c r="AS5" s="51"/>
      <c r="AT5" s="51"/>
      <c r="AU5" s="51"/>
      <c r="AV5" s="55"/>
      <c r="AW5" s="55"/>
    </row>
    <row r="6" spans="1:12" s="92" customFormat="1" ht="12.75">
      <c r="A6" s="79" t="s">
        <v>160</v>
      </c>
      <c r="B6" s="79"/>
      <c r="C6" s="79"/>
      <c r="E6" s="55"/>
      <c r="F6" s="55"/>
      <c r="G6" s="55"/>
      <c r="H6" s="55"/>
      <c r="I6" s="55"/>
      <c r="J6" s="55"/>
      <c r="K6" s="79"/>
      <c r="L6" s="79"/>
    </row>
    <row r="7" spans="1:11" s="92" customFormat="1" ht="12.75">
      <c r="A7" s="92" t="s">
        <v>161</v>
      </c>
      <c r="B7" s="79"/>
      <c r="C7" s="79"/>
      <c r="D7" s="9"/>
      <c r="E7" s="9"/>
      <c r="F7" s="9"/>
      <c r="G7" s="9"/>
      <c r="H7" s="9"/>
      <c r="I7" s="9"/>
      <c r="J7" s="9"/>
      <c r="K7" s="55"/>
    </row>
    <row r="8" spans="1:3" s="92" customFormat="1" ht="12.75">
      <c r="A8" s="92" t="s">
        <v>162</v>
      </c>
      <c r="B8" s="79"/>
      <c r="C8" s="79"/>
    </row>
    <row r="9" spans="1:13" s="92" customFormat="1" ht="12.75">
      <c r="A9" s="79" t="s">
        <v>368</v>
      </c>
      <c r="B9" s="79"/>
      <c r="C9" s="79"/>
      <c r="D9" s="51"/>
      <c r="E9" s="51"/>
      <c r="F9" s="51"/>
      <c r="G9" s="51"/>
      <c r="H9" s="51"/>
      <c r="I9" s="51"/>
      <c r="J9" s="51"/>
      <c r="K9" s="51"/>
      <c r="L9" s="51"/>
      <c r="M9" s="51"/>
    </row>
    <row r="10" spans="1:13" ht="13.5" thickBot="1">
      <c r="A10" s="74"/>
      <c r="B10" s="74"/>
      <c r="C10" s="74"/>
      <c r="D10" s="74"/>
      <c r="E10" s="74"/>
      <c r="F10" s="74"/>
      <c r="G10" s="74"/>
      <c r="H10" s="74"/>
      <c r="I10" s="74"/>
      <c r="J10" s="74"/>
      <c r="K10" s="74"/>
      <c r="L10" s="74"/>
      <c r="M10" s="74"/>
    </row>
    <row r="11" spans="1:2" ht="27" customHeight="1">
      <c r="A11" s="94" t="s">
        <v>155</v>
      </c>
      <c r="B11" s="95" t="s">
        <v>156</v>
      </c>
    </row>
    <row r="12" spans="1:2" ht="40.5" customHeight="1">
      <c r="A12" s="96" t="s">
        <v>167</v>
      </c>
      <c r="B12" s="600" t="s">
        <v>173</v>
      </c>
    </row>
    <row r="13" spans="1:2" ht="49.5" customHeight="1">
      <c r="A13" s="96" t="s">
        <v>168</v>
      </c>
      <c r="B13" s="600"/>
    </row>
    <row r="14" spans="1:2" ht="41.25" customHeight="1">
      <c r="A14" s="96" t="s">
        <v>169</v>
      </c>
      <c r="B14" s="600" t="s">
        <v>174</v>
      </c>
    </row>
    <row r="15" spans="1:2" ht="36.75" customHeight="1">
      <c r="A15" s="96" t="s">
        <v>172</v>
      </c>
      <c r="B15" s="600"/>
    </row>
    <row r="16" spans="1:2" ht="38.25" customHeight="1">
      <c r="A16" s="96" t="s">
        <v>170</v>
      </c>
      <c r="B16" s="600" t="s">
        <v>175</v>
      </c>
    </row>
    <row r="17" spans="1:2" ht="41.25" customHeight="1" thickBot="1">
      <c r="A17" s="97" t="s">
        <v>171</v>
      </c>
      <c r="B17" s="601"/>
    </row>
    <row r="18" ht="12" customHeight="1">
      <c r="B18" s="87"/>
    </row>
    <row r="19" spans="1:2" ht="12.75">
      <c r="A19" s="74"/>
      <c r="B19" s="48"/>
    </row>
    <row r="20" spans="1:10" ht="12.75">
      <c r="A20" s="413" t="s">
        <v>398</v>
      </c>
      <c r="B20" s="248" t="s">
        <v>163</v>
      </c>
      <c r="E20" s="1"/>
      <c r="F20" s="1"/>
      <c r="G20" s="1"/>
      <c r="H20" s="1"/>
      <c r="I20" s="1"/>
      <c r="J20" s="1"/>
    </row>
    <row r="21" spans="1:10" ht="12.75">
      <c r="A21" s="414" t="s">
        <v>399</v>
      </c>
      <c r="B21" s="4" t="s">
        <v>237</v>
      </c>
      <c r="C21" s="68"/>
      <c r="D21" s="68"/>
      <c r="E21" s="68"/>
      <c r="F21" s="68"/>
      <c r="G21" s="68"/>
      <c r="H21" s="68"/>
      <c r="I21" s="68"/>
      <c r="J21" s="68"/>
    </row>
    <row r="22" spans="1:10" ht="12" customHeight="1">
      <c r="A22" s="4"/>
      <c r="B22" s="4"/>
      <c r="C22" s="68"/>
      <c r="D22" s="31"/>
      <c r="E22" s="31"/>
      <c r="F22" s="31"/>
      <c r="G22" s="31"/>
      <c r="H22" s="31"/>
      <c r="I22" s="31"/>
      <c r="J22" s="31"/>
    </row>
    <row r="23" spans="1:10" ht="15" customHeight="1">
      <c r="A23" s="593" t="s">
        <v>177</v>
      </c>
      <c r="B23" s="593"/>
      <c r="C23" s="77"/>
      <c r="D23" s="78"/>
      <c r="E23" s="78"/>
      <c r="F23" s="78"/>
      <c r="G23" s="78"/>
      <c r="H23" s="78"/>
      <c r="I23" s="78"/>
      <c r="J23" s="78"/>
    </row>
    <row r="24" spans="1:3" ht="12.75">
      <c r="A24" s="594" t="s">
        <v>164</v>
      </c>
      <c r="B24" s="594"/>
      <c r="C24" s="78"/>
    </row>
    <row r="25" spans="1:2" ht="12.75">
      <c r="A25" s="306"/>
      <c r="B25" s="306"/>
    </row>
    <row r="26" spans="1:2" ht="12.75">
      <c r="A26" s="594" t="s">
        <v>176</v>
      </c>
      <c r="B26" s="594"/>
    </row>
    <row r="27" spans="1:8" ht="12.75">
      <c r="A27" s="594" t="s">
        <v>165</v>
      </c>
      <c r="B27" s="594"/>
      <c r="C27" s="68"/>
      <c r="D27" s="68"/>
      <c r="E27" s="68"/>
      <c r="F27" s="68"/>
      <c r="G27" s="68"/>
      <c r="H27" s="68"/>
    </row>
  </sheetData>
  <sheetProtection/>
  <mergeCells count="10">
    <mergeCell ref="A23:B23"/>
    <mergeCell ref="A24:B24"/>
    <mergeCell ref="A26:B26"/>
    <mergeCell ref="A27:B27"/>
    <mergeCell ref="A1:B1"/>
    <mergeCell ref="A2:B2"/>
    <mergeCell ref="A3:B3"/>
    <mergeCell ref="B12:B13"/>
    <mergeCell ref="B14:B15"/>
    <mergeCell ref="B16:B17"/>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46"/>
  <sheetViews>
    <sheetView zoomScale="130" zoomScaleNormal="130" zoomScalePageLayoutView="0" workbookViewId="0" topLeftCell="A25">
      <selection activeCell="F52" sqref="F52"/>
    </sheetView>
  </sheetViews>
  <sheetFormatPr defaultColWidth="9.140625" defaultRowHeight="12.75"/>
  <cols>
    <col min="1" max="1" width="9.140625" style="229" customWidth="1"/>
    <col min="2" max="2" width="17.421875" style="229" customWidth="1"/>
    <col min="3" max="16384" width="9.140625" style="229" customWidth="1"/>
  </cols>
  <sheetData>
    <row r="1" spans="1:10" ht="15.75" customHeight="1">
      <c r="A1" s="229" t="s">
        <v>302</v>
      </c>
      <c r="C1" s="230"/>
      <c r="D1" s="231"/>
      <c r="E1" s="231"/>
      <c r="F1" s="231"/>
      <c r="G1" s="231"/>
      <c r="H1" s="231"/>
      <c r="I1" s="231"/>
      <c r="J1" s="231"/>
    </row>
    <row r="2" spans="1:3" ht="12">
      <c r="A2" s="232" t="s">
        <v>15</v>
      </c>
      <c r="B2" s="232"/>
      <c r="C2" s="230"/>
    </row>
    <row r="3" spans="1:10" ht="16.5" customHeight="1">
      <c r="A3" s="637" t="s">
        <v>75</v>
      </c>
      <c r="B3" s="637"/>
      <c r="C3" s="637"/>
      <c r="D3" s="637"/>
      <c r="E3" s="637"/>
      <c r="F3" s="637"/>
      <c r="G3" s="637"/>
      <c r="H3" s="637"/>
      <c r="I3" s="637"/>
      <c r="J3" s="233"/>
    </row>
    <row r="4" spans="1:7" ht="15" customHeight="1">
      <c r="A4" s="638" t="s">
        <v>369</v>
      </c>
      <c r="B4" s="639"/>
      <c r="C4" s="639"/>
      <c r="D4" s="639"/>
      <c r="E4" s="639"/>
      <c r="F4" s="639"/>
      <c r="G4" s="229" t="s">
        <v>16</v>
      </c>
    </row>
    <row r="5" spans="1:10" ht="12">
      <c r="A5" s="232" t="s">
        <v>18</v>
      </c>
      <c r="B5" s="232"/>
      <c r="C5" s="230"/>
      <c r="D5" s="233"/>
      <c r="E5" s="233"/>
      <c r="F5" s="233"/>
      <c r="G5" s="233"/>
      <c r="H5" s="233"/>
      <c r="I5" s="233"/>
      <c r="J5" s="233"/>
    </row>
    <row r="6" spans="1:10" s="234" customFormat="1" ht="15" customHeight="1">
      <c r="A6" s="640" t="s">
        <v>84</v>
      </c>
      <c r="B6" s="640"/>
      <c r="C6" s="640"/>
      <c r="D6" s="640"/>
      <c r="E6" s="640"/>
      <c r="F6" s="640"/>
      <c r="G6" s="640"/>
      <c r="H6" s="640"/>
      <c r="I6" s="640"/>
      <c r="J6" s="640"/>
    </row>
    <row r="7" spans="1:3" ht="12.75" thickBot="1">
      <c r="A7" s="69" t="s">
        <v>178</v>
      </c>
      <c r="C7" s="230"/>
    </row>
    <row r="8" spans="1:8" ht="30" customHeight="1">
      <c r="A8" s="69"/>
      <c r="B8" s="261" t="s">
        <v>112</v>
      </c>
      <c r="C8" s="641" t="s">
        <v>242</v>
      </c>
      <c r="D8" s="642"/>
      <c r="E8" s="641" t="s">
        <v>241</v>
      </c>
      <c r="F8" s="643"/>
      <c r="G8" s="641" t="s">
        <v>113</v>
      </c>
      <c r="H8" s="644"/>
    </row>
    <row r="9" spans="1:8" ht="15" customHeight="1">
      <c r="A9" s="69"/>
      <c r="B9" s="262" t="s">
        <v>114</v>
      </c>
      <c r="C9" s="18" t="s">
        <v>77</v>
      </c>
      <c r="D9" s="18" t="s">
        <v>78</v>
      </c>
      <c r="E9" s="18" t="s">
        <v>77</v>
      </c>
      <c r="F9" s="18" t="s">
        <v>78</v>
      </c>
      <c r="G9" s="18" t="s">
        <v>77</v>
      </c>
      <c r="H9" s="19" t="s">
        <v>78</v>
      </c>
    </row>
    <row r="10" spans="1:8" ht="15" customHeight="1">
      <c r="A10" s="69"/>
      <c r="B10" s="38" t="s">
        <v>79</v>
      </c>
      <c r="C10" s="18">
        <v>14</v>
      </c>
      <c r="D10" s="18">
        <v>14</v>
      </c>
      <c r="E10" s="185"/>
      <c r="F10" s="185"/>
      <c r="G10" s="18">
        <v>26</v>
      </c>
      <c r="H10" s="19">
        <v>26</v>
      </c>
    </row>
    <row r="11" spans="1:8" ht="15" customHeight="1">
      <c r="A11" s="69"/>
      <c r="B11" s="38" t="s">
        <v>80</v>
      </c>
      <c r="C11" s="18">
        <v>14</v>
      </c>
      <c r="D11" s="18">
        <v>14</v>
      </c>
      <c r="E11" s="185"/>
      <c r="F11" s="18">
        <v>90</v>
      </c>
      <c r="G11" s="18">
        <v>26</v>
      </c>
      <c r="H11" s="19">
        <v>26</v>
      </c>
    </row>
    <row r="12" spans="1:8" ht="15" customHeight="1">
      <c r="A12" s="69"/>
      <c r="B12" s="38" t="s">
        <v>81</v>
      </c>
      <c r="C12" s="18">
        <v>14</v>
      </c>
      <c r="D12" s="18">
        <v>14</v>
      </c>
      <c r="E12" s="185"/>
      <c r="F12" s="18">
        <v>90</v>
      </c>
      <c r="G12" s="18">
        <v>26</v>
      </c>
      <c r="H12" s="19">
        <v>26</v>
      </c>
    </row>
    <row r="13" spans="1:8" ht="15" customHeight="1" thickBot="1">
      <c r="A13" s="69"/>
      <c r="B13" s="263" t="s">
        <v>82</v>
      </c>
      <c r="C13" s="264">
        <v>14</v>
      </c>
      <c r="D13" s="264">
        <v>14</v>
      </c>
      <c r="E13" s="265"/>
      <c r="F13" s="264">
        <v>60</v>
      </c>
      <c r="G13" s="264">
        <v>26</v>
      </c>
      <c r="H13" s="266">
        <v>26</v>
      </c>
    </row>
    <row r="14" spans="1:4" s="1" customFormat="1" ht="15" customHeight="1">
      <c r="A14" s="1" t="s">
        <v>115</v>
      </c>
      <c r="B14" s="172"/>
      <c r="C14" s="172"/>
      <c r="D14" s="172" t="s">
        <v>116</v>
      </c>
    </row>
    <row r="15" spans="1:9" ht="12.75" thickBot="1">
      <c r="A15" s="235" t="s">
        <v>117</v>
      </c>
      <c r="B15" s="236"/>
      <c r="C15" s="235"/>
      <c r="D15" s="235"/>
      <c r="E15" s="235"/>
      <c r="F15" s="235"/>
      <c r="G15" s="235"/>
      <c r="H15" s="235"/>
      <c r="I15" s="235"/>
    </row>
    <row r="16" spans="1:9" ht="36.75" customHeight="1">
      <c r="A16" s="267" t="s">
        <v>46</v>
      </c>
      <c r="B16" s="268" t="s">
        <v>31</v>
      </c>
      <c r="C16" s="269" t="s">
        <v>47</v>
      </c>
      <c r="D16" s="270" t="s">
        <v>48</v>
      </c>
      <c r="E16" s="270" t="s">
        <v>49</v>
      </c>
      <c r="F16" s="270" t="s">
        <v>33</v>
      </c>
      <c r="G16" s="270" t="s">
        <v>48</v>
      </c>
      <c r="H16" s="635" t="s">
        <v>49</v>
      </c>
      <c r="I16" s="636"/>
    </row>
    <row r="17" spans="1:9" ht="12">
      <c r="A17" s="629" t="s">
        <v>34</v>
      </c>
      <c r="B17" s="271" t="s">
        <v>118</v>
      </c>
      <c r="C17" s="272">
        <f>obligatorii_optionale_facultati!R60</f>
        <v>2816.0000000000005</v>
      </c>
      <c r="D17" s="623">
        <f>C17/C20</f>
        <v>0.8934010152284264</v>
      </c>
      <c r="E17" s="624" t="s">
        <v>50</v>
      </c>
      <c r="F17" s="624">
        <f>obligatorii_optionale_facultati!T60</f>
        <v>215</v>
      </c>
      <c r="G17" s="623">
        <f>F17/240</f>
        <v>0.8958333333333334</v>
      </c>
      <c r="H17" s="624" t="s">
        <v>50</v>
      </c>
      <c r="I17" s="625"/>
    </row>
    <row r="18" spans="1:9" ht="12">
      <c r="A18" s="629"/>
      <c r="B18" s="271" t="s">
        <v>334</v>
      </c>
      <c r="C18" s="272">
        <v>240</v>
      </c>
      <c r="D18" s="623"/>
      <c r="E18" s="624"/>
      <c r="F18" s="624"/>
      <c r="G18" s="623"/>
      <c r="H18" s="624"/>
      <c r="I18" s="625"/>
    </row>
    <row r="19" spans="1:9" ht="12">
      <c r="A19" s="273" t="s">
        <v>35</v>
      </c>
      <c r="B19" s="271" t="s">
        <v>36</v>
      </c>
      <c r="C19" s="272">
        <f>obligatorii_optionale_facultati!R71</f>
        <v>336</v>
      </c>
      <c r="D19" s="274">
        <f>C19/C20</f>
        <v>0.10659898477157359</v>
      </c>
      <c r="E19" s="275" t="s">
        <v>51</v>
      </c>
      <c r="F19" s="275">
        <f>obligatorii_optionale_facultati!T71</f>
        <v>25</v>
      </c>
      <c r="G19" s="274">
        <f>F19/240</f>
        <v>0.10416666666666667</v>
      </c>
      <c r="H19" s="624" t="s">
        <v>51</v>
      </c>
      <c r="I19" s="625"/>
    </row>
    <row r="20" spans="1:9" ht="18" customHeight="1">
      <c r="A20" s="631" t="s">
        <v>52</v>
      </c>
      <c r="B20" s="632"/>
      <c r="C20" s="276">
        <f>C17+C19</f>
        <v>3152.0000000000005</v>
      </c>
      <c r="D20" s="274">
        <f>SUM(D17:D19)</f>
        <v>1</v>
      </c>
      <c r="E20" s="275">
        <v>100</v>
      </c>
      <c r="F20" s="277">
        <f>SUM(F17:F19)</f>
        <v>240</v>
      </c>
      <c r="G20" s="278">
        <f>SUM(G17:G19)</f>
        <v>1</v>
      </c>
      <c r="H20" s="624">
        <v>100</v>
      </c>
      <c r="I20" s="625"/>
    </row>
    <row r="21" spans="1:9" ht="12.75" thickBot="1">
      <c r="A21" s="279" t="s">
        <v>37</v>
      </c>
      <c r="B21" s="280" t="s">
        <v>38</v>
      </c>
      <c r="C21" s="281">
        <f>obligatorii_optionale_facultati!R91</f>
        <v>574</v>
      </c>
      <c r="D21" s="282">
        <f>C21/C20</f>
        <v>0.18210659898477155</v>
      </c>
      <c r="E21" s="283" t="s">
        <v>51</v>
      </c>
      <c r="F21" s="283">
        <f>obligatorii_optionale_facultati!T91</f>
        <v>49</v>
      </c>
      <c r="G21" s="284"/>
      <c r="H21" s="633" t="s">
        <v>53</v>
      </c>
      <c r="I21" s="634"/>
    </row>
    <row r="22" spans="1:9" ht="6.75" customHeight="1" thickBot="1">
      <c r="A22" s="237"/>
      <c r="B22" s="238"/>
      <c r="C22" s="239"/>
      <c r="D22" s="240"/>
      <c r="E22" s="240"/>
      <c r="F22" s="239"/>
      <c r="G22" s="239"/>
      <c r="H22" s="240"/>
      <c r="I22" s="240"/>
    </row>
    <row r="23" spans="1:9" ht="13.5" customHeight="1">
      <c r="A23" s="612" t="s">
        <v>46</v>
      </c>
      <c r="B23" s="614" t="s">
        <v>31</v>
      </c>
      <c r="C23" s="621" t="s">
        <v>47</v>
      </c>
      <c r="D23" s="621" t="s">
        <v>48</v>
      </c>
      <c r="E23" s="621" t="s">
        <v>49</v>
      </c>
      <c r="F23" s="621" t="s">
        <v>33</v>
      </c>
      <c r="G23" s="621" t="s">
        <v>48</v>
      </c>
      <c r="H23" s="621" t="s">
        <v>54</v>
      </c>
      <c r="I23" s="626"/>
    </row>
    <row r="24" spans="1:9" ht="18" customHeight="1">
      <c r="A24" s="613"/>
      <c r="B24" s="620"/>
      <c r="C24" s="622"/>
      <c r="D24" s="622"/>
      <c r="E24" s="622"/>
      <c r="F24" s="622"/>
      <c r="G24" s="622"/>
      <c r="H24" s="285" t="s">
        <v>55</v>
      </c>
      <c r="I24" s="184" t="s">
        <v>56</v>
      </c>
    </row>
    <row r="25" spans="1:9" ht="24" customHeight="1">
      <c r="A25" s="286" t="s">
        <v>34</v>
      </c>
      <c r="B25" s="287" t="s">
        <v>40</v>
      </c>
      <c r="C25" s="139">
        <f>verificare!R53</f>
        <v>630</v>
      </c>
      <c r="D25" s="288">
        <f>C25/C$29</f>
        <v>0.1998730964467005</v>
      </c>
      <c r="E25" s="289" t="s">
        <v>57</v>
      </c>
      <c r="F25" s="139">
        <f>verificare!T53</f>
        <v>52</v>
      </c>
      <c r="G25" s="288">
        <f>F25/240</f>
        <v>0.21666666666666667</v>
      </c>
      <c r="H25" s="139">
        <f>verificare!S53</f>
        <v>322</v>
      </c>
      <c r="I25" s="290">
        <f>C25-H25</f>
        <v>308</v>
      </c>
    </row>
    <row r="26" spans="1:9" ht="26.25" customHeight="1">
      <c r="A26" s="291" t="s">
        <v>35</v>
      </c>
      <c r="B26" s="287" t="s">
        <v>58</v>
      </c>
      <c r="C26" s="139">
        <f>verificare!R39</f>
        <v>1391.9999999999998</v>
      </c>
      <c r="D26" s="288">
        <f>C26/C$29</f>
        <v>0.44162436548223344</v>
      </c>
      <c r="E26" s="289" t="s">
        <v>59</v>
      </c>
      <c r="F26" s="139">
        <f>verificare!T39</f>
        <v>105</v>
      </c>
      <c r="G26" s="288">
        <f>F26/240</f>
        <v>0.4375</v>
      </c>
      <c r="H26" s="139">
        <f>verificare!S39</f>
        <v>714</v>
      </c>
      <c r="I26" s="290">
        <f>C26-H26</f>
        <v>677.9999999999998</v>
      </c>
    </row>
    <row r="27" spans="1:9" ht="27.75" customHeight="1">
      <c r="A27" s="286" t="s">
        <v>37</v>
      </c>
      <c r="B27" s="287" t="s">
        <v>41</v>
      </c>
      <c r="C27" s="139">
        <f>verificare!R70</f>
        <v>892.0000000000001</v>
      </c>
      <c r="D27" s="288">
        <f>C27/C$29</f>
        <v>0.28299492385786806</v>
      </c>
      <c r="E27" s="289" t="s">
        <v>60</v>
      </c>
      <c r="F27" s="139">
        <f>verificare!T70</f>
        <v>63</v>
      </c>
      <c r="G27" s="288">
        <f>F27/240</f>
        <v>0.2625</v>
      </c>
      <c r="H27" s="139">
        <f>verificare!S70</f>
        <v>378</v>
      </c>
      <c r="I27" s="290">
        <f>C27-H27</f>
        <v>514.0000000000001</v>
      </c>
    </row>
    <row r="28" spans="1:9" s="241" customFormat="1" ht="24" customHeight="1">
      <c r="A28" s="291" t="s">
        <v>39</v>
      </c>
      <c r="B28" s="292" t="s">
        <v>42</v>
      </c>
      <c r="C28" s="139">
        <f>verificare!R13</f>
        <v>238</v>
      </c>
      <c r="D28" s="288">
        <f>C28/C$29</f>
        <v>0.07550761421319797</v>
      </c>
      <c r="E28" s="289" t="s">
        <v>61</v>
      </c>
      <c r="F28" s="139">
        <f>verificare!T13</f>
        <v>20</v>
      </c>
      <c r="G28" s="288">
        <f>F28/240</f>
        <v>0.08333333333333333</v>
      </c>
      <c r="H28" s="293">
        <f>verificare!S13</f>
        <v>0</v>
      </c>
      <c r="I28" s="290">
        <f>C28-H28</f>
        <v>238</v>
      </c>
    </row>
    <row r="29" spans="1:9" ht="21" customHeight="1" thickBot="1">
      <c r="A29" s="627" t="s">
        <v>135</v>
      </c>
      <c r="B29" s="628"/>
      <c r="C29" s="198">
        <f>SUM(C25:C28)</f>
        <v>3152</v>
      </c>
      <c r="D29" s="294">
        <f>SUM(D25:D28)</f>
        <v>1</v>
      </c>
      <c r="E29" s="295">
        <v>100</v>
      </c>
      <c r="F29" s="198">
        <f>SUM(F25:F28)</f>
        <v>240</v>
      </c>
      <c r="G29" s="288">
        <f>SUM(G25:G28)</f>
        <v>1</v>
      </c>
      <c r="H29" s="296">
        <f>SUM(H25:H28)</f>
        <v>1414</v>
      </c>
      <c r="I29" s="336">
        <f>SUM(I25:I28)</f>
        <v>1738</v>
      </c>
    </row>
    <row r="30" spans="1:10" s="181" customFormat="1" ht="13.5" customHeight="1">
      <c r="A30" s="173" t="s">
        <v>268</v>
      </c>
      <c r="B30" s="173"/>
      <c r="C30" s="173"/>
      <c r="D30" s="173"/>
      <c r="E30" s="173"/>
      <c r="F30" s="173"/>
      <c r="G30" s="173"/>
      <c r="H30" s="173"/>
      <c r="I30" s="173"/>
      <c r="J30" s="193"/>
    </row>
    <row r="31" spans="1:10" s="1" customFormat="1" ht="13.5" customHeight="1">
      <c r="A31" s="630" t="s">
        <v>301</v>
      </c>
      <c r="B31" s="630"/>
      <c r="C31" s="630"/>
      <c r="D31" s="630"/>
      <c r="E31" s="630"/>
      <c r="F31" s="630"/>
      <c r="G31" s="630"/>
      <c r="H31" s="630"/>
      <c r="I31" s="630"/>
      <c r="J31" s="630"/>
    </row>
    <row r="32" spans="1:9" ht="17.25" customHeight="1" thickBot="1">
      <c r="A32" s="611" t="s">
        <v>43</v>
      </c>
      <c r="B32" s="611"/>
      <c r="C32" s="611"/>
      <c r="D32" s="242">
        <f>H29/I29</f>
        <v>0.8135788262370541</v>
      </c>
      <c r="E32" s="243"/>
      <c r="F32" s="243"/>
      <c r="G32" s="243"/>
      <c r="H32" s="243"/>
      <c r="I32" s="243"/>
    </row>
    <row r="33" spans="1:9" ht="15.75" customHeight="1">
      <c r="A33" s="612" t="s">
        <v>10</v>
      </c>
      <c r="B33" s="614" t="s">
        <v>62</v>
      </c>
      <c r="C33" s="447" t="s">
        <v>63</v>
      </c>
      <c r="D33" s="447"/>
      <c r="E33" s="447"/>
      <c r="F33" s="447"/>
      <c r="G33" s="447" t="s">
        <v>64</v>
      </c>
      <c r="H33" s="447"/>
      <c r="I33" s="465"/>
    </row>
    <row r="34" spans="1:9" ht="12">
      <c r="A34" s="613"/>
      <c r="B34" s="615"/>
      <c r="C34" s="191" t="s">
        <v>65</v>
      </c>
      <c r="D34" s="191" t="s">
        <v>66</v>
      </c>
      <c r="E34" s="191" t="s">
        <v>67</v>
      </c>
      <c r="F34" s="191" t="s">
        <v>68</v>
      </c>
      <c r="G34" s="191" t="s">
        <v>69</v>
      </c>
      <c r="H34" s="502" t="s">
        <v>32</v>
      </c>
      <c r="I34" s="485"/>
    </row>
    <row r="35" spans="1:9" ht="12">
      <c r="A35" s="291" t="s">
        <v>34</v>
      </c>
      <c r="B35" s="297" t="s">
        <v>70</v>
      </c>
      <c r="C35" s="80">
        <v>10</v>
      </c>
      <c r="D35" s="298">
        <v>9</v>
      </c>
      <c r="E35" s="150">
        <v>10</v>
      </c>
      <c r="F35" s="118">
        <v>8</v>
      </c>
      <c r="G35" s="118">
        <f>SUM(C35:F35)</f>
        <v>37</v>
      </c>
      <c r="H35" s="603">
        <f>G35/G38</f>
        <v>0.5692307692307692</v>
      </c>
      <c r="I35" s="604"/>
    </row>
    <row r="36" spans="1:9" ht="12">
      <c r="A36" s="291" t="s">
        <v>35</v>
      </c>
      <c r="B36" s="297" t="s">
        <v>71</v>
      </c>
      <c r="C36" s="118">
        <v>8</v>
      </c>
      <c r="D36" s="299">
        <v>7</v>
      </c>
      <c r="E36" s="150">
        <v>5</v>
      </c>
      <c r="F36" s="118">
        <v>8</v>
      </c>
      <c r="G36" s="118">
        <f>SUM(C36:F36)</f>
        <v>28</v>
      </c>
      <c r="H36" s="603">
        <f>G36/G38</f>
        <v>0.4307692307692308</v>
      </c>
      <c r="I36" s="604"/>
    </row>
    <row r="37" spans="1:9" ht="12">
      <c r="A37" s="300" t="s">
        <v>37</v>
      </c>
      <c r="B37" s="301" t="s">
        <v>240</v>
      </c>
      <c r="C37" s="302"/>
      <c r="D37" s="303">
        <v>1</v>
      </c>
      <c r="E37" s="304">
        <v>4</v>
      </c>
      <c r="F37" s="302">
        <v>3</v>
      </c>
      <c r="G37" s="118">
        <f>SUM(C37:F37)</f>
        <v>8</v>
      </c>
      <c r="H37" s="605"/>
      <c r="I37" s="606"/>
    </row>
    <row r="38" spans="1:9" ht="15" customHeight="1" thickBot="1">
      <c r="A38" s="616" t="s">
        <v>303</v>
      </c>
      <c r="B38" s="617"/>
      <c r="C38" s="305">
        <f>SUM(C35:C36)</f>
        <v>18</v>
      </c>
      <c r="D38" s="305">
        <f>SUM(D35:D36)</f>
        <v>16</v>
      </c>
      <c r="E38" s="305">
        <f>SUM(E35:E36)</f>
        <v>15</v>
      </c>
      <c r="F38" s="335">
        <f>SUM(F35:F36)</f>
        <v>16</v>
      </c>
      <c r="G38" s="335">
        <f>SUM(G35:G36)</f>
        <v>65</v>
      </c>
      <c r="H38" s="607">
        <f>SUM(H35:I36)</f>
        <v>1</v>
      </c>
      <c r="I38" s="608"/>
    </row>
    <row r="39" spans="1:9" ht="15" customHeight="1" hidden="1">
      <c r="A39" s="243"/>
      <c r="B39" s="244"/>
      <c r="C39" s="243"/>
      <c r="D39" s="245"/>
      <c r="E39" s="243"/>
      <c r="F39" s="243"/>
      <c r="G39" s="243"/>
      <c r="H39" s="243"/>
      <c r="I39" s="243"/>
    </row>
    <row r="40" spans="1:9" ht="18.75" customHeight="1">
      <c r="A40" s="243"/>
      <c r="B40" s="610"/>
      <c r="C40" s="610"/>
      <c r="D40" s="610"/>
      <c r="E40" s="610"/>
      <c r="F40" s="243"/>
      <c r="G40" s="243"/>
      <c r="H40" s="243"/>
      <c r="I40" s="243"/>
    </row>
    <row r="41" spans="1:9" ht="14.25" customHeight="1">
      <c r="A41" s="243"/>
      <c r="C41" s="609"/>
      <c r="D41" s="609"/>
      <c r="E41" s="609"/>
      <c r="F41" s="609"/>
      <c r="G41" s="243"/>
      <c r="H41" s="243"/>
      <c r="I41" s="243"/>
    </row>
    <row r="42" spans="1:9" s="1" customFormat="1" ht="22.5" customHeight="1">
      <c r="A42" s="619" t="s">
        <v>398</v>
      </c>
      <c r="B42" s="619"/>
      <c r="D42" s="470" t="s">
        <v>231</v>
      </c>
      <c r="E42" s="470"/>
      <c r="F42" s="470"/>
      <c r="G42" s="470" t="s">
        <v>110</v>
      </c>
      <c r="H42" s="470"/>
      <c r="I42" s="470"/>
    </row>
    <row r="43" spans="1:10" s="1" customFormat="1" ht="14.25" customHeight="1">
      <c r="A43" s="618" t="s">
        <v>399</v>
      </c>
      <c r="B43" s="618"/>
      <c r="C43" s="68"/>
      <c r="D43" s="472" t="s">
        <v>217</v>
      </c>
      <c r="E43" s="472"/>
      <c r="F43" s="472"/>
      <c r="G43" s="472" t="s">
        <v>111</v>
      </c>
      <c r="H43" s="472"/>
      <c r="I43" s="472"/>
      <c r="J43" s="68"/>
    </row>
    <row r="44" spans="8:10" s="1" customFormat="1" ht="9.75" customHeight="1">
      <c r="H44" s="98"/>
      <c r="I44" s="98"/>
      <c r="J44" s="98"/>
    </row>
    <row r="45" spans="4:10" s="1" customFormat="1" ht="11.25" customHeight="1">
      <c r="D45" s="474" t="s">
        <v>153</v>
      </c>
      <c r="E45" s="474"/>
      <c r="F45" s="474"/>
      <c r="I45" s="68"/>
      <c r="J45" s="68"/>
    </row>
    <row r="46" spans="4:8" s="1" customFormat="1" ht="11.25">
      <c r="D46" s="602" t="s">
        <v>154</v>
      </c>
      <c r="E46" s="602"/>
      <c r="F46" s="602"/>
      <c r="G46" s="602"/>
      <c r="H46" s="602"/>
    </row>
  </sheetData>
  <sheetProtection/>
  <mergeCells count="48">
    <mergeCell ref="H16:I16"/>
    <mergeCell ref="D17:D18"/>
    <mergeCell ref="E17:E18"/>
    <mergeCell ref="A3:I3"/>
    <mergeCell ref="A4:F4"/>
    <mergeCell ref="A6:J6"/>
    <mergeCell ref="C8:D8"/>
    <mergeCell ref="E8:F8"/>
    <mergeCell ref="G8:H8"/>
    <mergeCell ref="F17:F18"/>
    <mergeCell ref="A29:B29"/>
    <mergeCell ref="A17:A18"/>
    <mergeCell ref="H34:I34"/>
    <mergeCell ref="G33:I33"/>
    <mergeCell ref="A31:J31"/>
    <mergeCell ref="H19:I19"/>
    <mergeCell ref="A20:B20"/>
    <mergeCell ref="H20:I20"/>
    <mergeCell ref="H21:I21"/>
    <mergeCell ref="D23:D24"/>
    <mergeCell ref="A23:A24"/>
    <mergeCell ref="B23:B24"/>
    <mergeCell ref="C23:C24"/>
    <mergeCell ref="G17:G18"/>
    <mergeCell ref="H17:I18"/>
    <mergeCell ref="G23:G24"/>
    <mergeCell ref="H23:I23"/>
    <mergeCell ref="E23:E24"/>
    <mergeCell ref="F23:F24"/>
    <mergeCell ref="G43:I43"/>
    <mergeCell ref="A32:C32"/>
    <mergeCell ref="A33:A34"/>
    <mergeCell ref="B33:B34"/>
    <mergeCell ref="C33:F33"/>
    <mergeCell ref="D43:F43"/>
    <mergeCell ref="A38:B38"/>
    <mergeCell ref="A43:B43"/>
    <mergeCell ref="A42:B42"/>
    <mergeCell ref="D45:F45"/>
    <mergeCell ref="D46:H46"/>
    <mergeCell ref="H35:I35"/>
    <mergeCell ref="H36:I36"/>
    <mergeCell ref="H37:I37"/>
    <mergeCell ref="H38:I38"/>
    <mergeCell ref="D42:F42"/>
    <mergeCell ref="G42:I42"/>
    <mergeCell ref="C41:F41"/>
    <mergeCell ref="B40:E40"/>
  </mergeCells>
  <printOptions/>
  <pageMargins left="0.25" right="0.2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73"/>
  <sheetViews>
    <sheetView zoomScale="85" zoomScaleNormal="85" zoomScalePageLayoutView="0" workbookViewId="0" topLeftCell="B1">
      <pane ySplit="1" topLeftCell="A2" activePane="bottomLeft" state="frozen"/>
      <selection pane="topLeft" activeCell="A1" sqref="A1"/>
      <selection pane="bottomLeft" activeCell="S74" sqref="S74"/>
    </sheetView>
  </sheetViews>
  <sheetFormatPr defaultColWidth="9.140625" defaultRowHeight="12.75"/>
  <cols>
    <col min="2" max="2" width="41.28125" style="0" customWidth="1"/>
    <col min="14" max="14" width="11.421875" style="0" bestFit="1" customWidth="1"/>
  </cols>
  <sheetData>
    <row r="1" spans="1:20" ht="12.75">
      <c r="A1" s="145"/>
      <c r="B1" s="145"/>
      <c r="C1" s="145"/>
      <c r="D1" s="146" t="s">
        <v>4</v>
      </c>
      <c r="E1" s="146" t="s">
        <v>5</v>
      </c>
      <c r="F1" s="146" t="s">
        <v>6</v>
      </c>
      <c r="G1" s="146" t="s">
        <v>7</v>
      </c>
      <c r="H1" s="146"/>
      <c r="I1" s="146" t="s">
        <v>260</v>
      </c>
      <c r="J1" s="146" t="s">
        <v>261</v>
      </c>
      <c r="K1" s="146" t="s">
        <v>4</v>
      </c>
      <c r="L1" s="146" t="s">
        <v>5</v>
      </c>
      <c r="M1" s="146" t="s">
        <v>6</v>
      </c>
      <c r="N1" s="146" t="s">
        <v>7</v>
      </c>
      <c r="O1" s="146"/>
      <c r="P1" s="146" t="s">
        <v>260</v>
      </c>
      <c r="Q1" s="146" t="s">
        <v>261</v>
      </c>
      <c r="R1" s="138" t="s">
        <v>262</v>
      </c>
      <c r="S1" s="138" t="s">
        <v>263</v>
      </c>
      <c r="T1" s="138" t="s">
        <v>261</v>
      </c>
    </row>
    <row r="2" spans="1:17" s="59" customFormat="1" ht="17.25" customHeight="1">
      <c r="A2" s="38">
        <v>7</v>
      </c>
      <c r="B2" s="110" t="s">
        <v>200</v>
      </c>
      <c r="C2" s="18" t="s">
        <v>92</v>
      </c>
      <c r="D2" s="18"/>
      <c r="E2" s="18">
        <v>2</v>
      </c>
      <c r="F2" s="18"/>
      <c r="G2" s="18"/>
      <c r="H2" s="18"/>
      <c r="I2" s="18" t="s">
        <v>4</v>
      </c>
      <c r="J2" s="18">
        <v>3</v>
      </c>
      <c r="K2" s="18"/>
      <c r="L2" s="18"/>
      <c r="M2" s="18"/>
      <c r="N2" s="18"/>
      <c r="O2" s="18"/>
      <c r="P2" s="18"/>
      <c r="Q2" s="19"/>
    </row>
    <row r="3" spans="1:17" s="59" customFormat="1" ht="14.25" customHeight="1">
      <c r="A3" s="38">
        <v>8</v>
      </c>
      <c r="B3" s="110" t="s">
        <v>87</v>
      </c>
      <c r="C3" s="18" t="s">
        <v>93</v>
      </c>
      <c r="D3" s="18"/>
      <c r="E3" s="18">
        <v>2</v>
      </c>
      <c r="F3" s="18"/>
      <c r="G3" s="18"/>
      <c r="H3" s="18"/>
      <c r="I3" s="18" t="s">
        <v>4</v>
      </c>
      <c r="J3" s="18">
        <v>3</v>
      </c>
      <c r="K3" s="18"/>
      <c r="L3" s="18"/>
      <c r="M3" s="18"/>
      <c r="N3" s="18"/>
      <c r="O3" s="18"/>
      <c r="P3" s="18"/>
      <c r="Q3" s="19"/>
    </row>
    <row r="4" spans="1:17" s="59" customFormat="1" ht="12.75">
      <c r="A4" s="38">
        <v>9</v>
      </c>
      <c r="B4" s="110" t="s">
        <v>250</v>
      </c>
      <c r="C4" s="18" t="s">
        <v>372</v>
      </c>
      <c r="D4" s="18"/>
      <c r="E4" s="18">
        <v>1</v>
      </c>
      <c r="F4" s="18"/>
      <c r="G4" s="18"/>
      <c r="H4" s="18"/>
      <c r="I4" s="185" t="s">
        <v>282</v>
      </c>
      <c r="J4" s="185" t="s">
        <v>249</v>
      </c>
      <c r="K4" s="18"/>
      <c r="L4" s="18"/>
      <c r="M4" s="18"/>
      <c r="N4" s="18"/>
      <c r="O4" s="18"/>
      <c r="P4" s="18"/>
      <c r="Q4" s="19"/>
    </row>
    <row r="5" spans="1:17" s="59" customFormat="1" ht="12.75">
      <c r="A5" s="38">
        <v>18</v>
      </c>
      <c r="B5" s="113" t="s">
        <v>251</v>
      </c>
      <c r="C5" s="39" t="s">
        <v>376</v>
      </c>
      <c r="D5" s="12"/>
      <c r="E5" s="12"/>
      <c r="F5" s="12"/>
      <c r="G5" s="12"/>
      <c r="H5" s="12"/>
      <c r="I5" s="12"/>
      <c r="J5" s="12"/>
      <c r="K5" s="161"/>
      <c r="L5" s="12">
        <v>1</v>
      </c>
      <c r="M5" s="161"/>
      <c r="N5" s="12"/>
      <c r="O5" s="18"/>
      <c r="P5" s="185" t="s">
        <v>282</v>
      </c>
      <c r="Q5" s="190" t="s">
        <v>249</v>
      </c>
    </row>
    <row r="6" spans="1:17" s="59" customFormat="1" ht="12" customHeight="1">
      <c r="A6" s="38">
        <v>17</v>
      </c>
      <c r="B6" s="113" t="s">
        <v>98</v>
      </c>
      <c r="C6" s="39" t="s">
        <v>375</v>
      </c>
      <c r="D6" s="12"/>
      <c r="E6" s="12"/>
      <c r="F6" s="12"/>
      <c r="G6" s="12"/>
      <c r="H6" s="12"/>
      <c r="I6" s="12"/>
      <c r="J6" s="12"/>
      <c r="K6" s="161"/>
      <c r="L6" s="12">
        <v>2</v>
      </c>
      <c r="M6" s="161"/>
      <c r="N6" s="12"/>
      <c r="O6" s="18"/>
      <c r="P6" s="12" t="s">
        <v>4</v>
      </c>
      <c r="Q6" s="13">
        <v>3</v>
      </c>
    </row>
    <row r="7" spans="1:17" s="59" customFormat="1" ht="12.75">
      <c r="A7" s="38">
        <v>24</v>
      </c>
      <c r="B7" s="113" t="s">
        <v>99</v>
      </c>
      <c r="C7" s="39" t="s">
        <v>105</v>
      </c>
      <c r="D7" s="12"/>
      <c r="E7" s="12">
        <v>2</v>
      </c>
      <c r="F7" s="12"/>
      <c r="G7" s="12"/>
      <c r="H7" s="18"/>
      <c r="I7" s="161" t="s">
        <v>4</v>
      </c>
      <c r="J7" s="161">
        <v>4</v>
      </c>
      <c r="K7" s="161"/>
      <c r="L7" s="161"/>
      <c r="M7" s="161"/>
      <c r="N7" s="161"/>
      <c r="O7" s="161"/>
      <c r="P7" s="161"/>
      <c r="Q7" s="13"/>
    </row>
    <row r="8" spans="1:17" s="59" customFormat="1" ht="12.75">
      <c r="A8" s="38">
        <v>25</v>
      </c>
      <c r="B8" s="114" t="s">
        <v>252</v>
      </c>
      <c r="C8" s="18" t="s">
        <v>181</v>
      </c>
      <c r="D8" s="17"/>
      <c r="E8" s="17">
        <v>1</v>
      </c>
      <c r="F8" s="17"/>
      <c r="G8" s="17"/>
      <c r="H8" s="18"/>
      <c r="I8" s="185" t="s">
        <v>282</v>
      </c>
      <c r="J8" s="185" t="s">
        <v>249</v>
      </c>
      <c r="K8" s="402"/>
      <c r="L8" s="402"/>
      <c r="M8" s="402"/>
      <c r="N8" s="402"/>
      <c r="O8" s="402"/>
      <c r="P8" s="185"/>
      <c r="Q8" s="42"/>
    </row>
    <row r="9" spans="1:17" s="59" customFormat="1" ht="12.75">
      <c r="A9" s="38">
        <v>31</v>
      </c>
      <c r="B9" s="113" t="s">
        <v>100</v>
      </c>
      <c r="C9" s="39" t="s">
        <v>183</v>
      </c>
      <c r="D9" s="12"/>
      <c r="E9" s="12"/>
      <c r="F9" s="12"/>
      <c r="G9" s="12"/>
      <c r="H9" s="12"/>
      <c r="I9" s="161"/>
      <c r="J9" s="161"/>
      <c r="K9" s="161"/>
      <c r="L9" s="118">
        <v>2</v>
      </c>
      <c r="M9" s="161"/>
      <c r="N9" s="161"/>
      <c r="O9" s="18"/>
      <c r="P9" s="161" t="s">
        <v>4</v>
      </c>
      <c r="Q9" s="13">
        <v>3</v>
      </c>
    </row>
    <row r="10" spans="1:17" s="59" customFormat="1" ht="21.75" customHeight="1">
      <c r="A10" s="38">
        <v>32</v>
      </c>
      <c r="B10" s="114" t="s">
        <v>253</v>
      </c>
      <c r="C10" s="18" t="s">
        <v>184</v>
      </c>
      <c r="D10" s="17"/>
      <c r="E10" s="17"/>
      <c r="F10" s="17"/>
      <c r="G10" s="17"/>
      <c r="H10" s="17"/>
      <c r="I10" s="185"/>
      <c r="J10" s="185"/>
      <c r="K10" s="402"/>
      <c r="L10" s="402">
        <v>1</v>
      </c>
      <c r="M10" s="402"/>
      <c r="N10" s="402"/>
      <c r="O10" s="18"/>
      <c r="P10" s="185" t="s">
        <v>284</v>
      </c>
      <c r="Q10" s="190" t="s">
        <v>249</v>
      </c>
    </row>
    <row r="11" spans="1:17" s="59" customFormat="1" ht="21.75" customHeight="1">
      <c r="A11" s="38">
        <v>56</v>
      </c>
      <c r="B11" s="116" t="s">
        <v>233</v>
      </c>
      <c r="C11" s="185" t="s">
        <v>351</v>
      </c>
      <c r="D11" s="402"/>
      <c r="E11" s="402"/>
      <c r="F11" s="402"/>
      <c r="G11" s="402"/>
      <c r="H11" s="402"/>
      <c r="I11" s="402"/>
      <c r="J11" s="402"/>
      <c r="K11" s="402"/>
      <c r="L11" s="402">
        <v>2</v>
      </c>
      <c r="M11" s="402"/>
      <c r="N11" s="402"/>
      <c r="O11" s="18"/>
      <c r="P11" s="402" t="s">
        <v>4</v>
      </c>
      <c r="Q11" s="108">
        <v>3</v>
      </c>
    </row>
    <row r="12" spans="1:17" s="59" customFormat="1" ht="22.5" customHeight="1">
      <c r="A12" s="32">
        <v>65</v>
      </c>
      <c r="B12" s="345" t="s">
        <v>389</v>
      </c>
      <c r="C12" s="178" t="s">
        <v>357</v>
      </c>
      <c r="D12" s="374">
        <v>0</v>
      </c>
      <c r="E12" s="374">
        <v>1</v>
      </c>
      <c r="F12" s="374"/>
      <c r="G12" s="374"/>
      <c r="H12" s="355"/>
      <c r="I12" s="374" t="s">
        <v>4</v>
      </c>
      <c r="J12" s="374">
        <v>1</v>
      </c>
      <c r="K12" s="374"/>
      <c r="L12" s="374"/>
      <c r="M12" s="374"/>
      <c r="N12" s="374"/>
      <c r="O12" s="355"/>
      <c r="P12" s="374"/>
      <c r="Q12" s="394"/>
    </row>
    <row r="13" spans="1:20" s="59" customFormat="1" ht="22.5" customHeight="1">
      <c r="A13" s="32"/>
      <c r="B13" s="345"/>
      <c r="C13" s="397"/>
      <c r="D13" s="398">
        <f>SUM(D2:D12)</f>
        <v>0</v>
      </c>
      <c r="E13" s="398">
        <f aca="true" t="shared" si="0" ref="E13:Q13">SUM(E2:E12)</f>
        <v>9</v>
      </c>
      <c r="F13" s="398">
        <f t="shared" si="0"/>
        <v>0</v>
      </c>
      <c r="G13" s="398">
        <f t="shared" si="0"/>
        <v>0</v>
      </c>
      <c r="H13" s="398">
        <f t="shared" si="0"/>
        <v>0</v>
      </c>
      <c r="I13" s="398">
        <f t="shared" si="0"/>
        <v>0</v>
      </c>
      <c r="J13" s="398">
        <f t="shared" si="0"/>
        <v>11</v>
      </c>
      <c r="K13" s="398">
        <f t="shared" si="0"/>
        <v>0</v>
      </c>
      <c r="L13" s="398">
        <f t="shared" si="0"/>
        <v>8</v>
      </c>
      <c r="M13" s="398">
        <f t="shared" si="0"/>
        <v>0</v>
      </c>
      <c r="N13" s="398">
        <f t="shared" si="0"/>
        <v>0</v>
      </c>
      <c r="O13" s="398">
        <f t="shared" si="0"/>
        <v>0</v>
      </c>
      <c r="P13" s="398">
        <f t="shared" si="0"/>
        <v>0</v>
      </c>
      <c r="Q13" s="398">
        <f t="shared" si="0"/>
        <v>9</v>
      </c>
      <c r="R13" s="151">
        <f>(SUM(D13:Q13)-T13)*14</f>
        <v>238</v>
      </c>
      <c r="S13" s="151">
        <f>14*(D13+K13)</f>
        <v>0</v>
      </c>
      <c r="T13" s="151">
        <f>Q13+J13</f>
        <v>20</v>
      </c>
    </row>
    <row r="14" spans="1:17" s="59" customFormat="1" ht="22.5" customHeight="1">
      <c r="A14" s="38">
        <v>35</v>
      </c>
      <c r="B14" s="182" t="s">
        <v>394</v>
      </c>
      <c r="C14" s="370" t="s">
        <v>265</v>
      </c>
      <c r="D14" s="21">
        <v>2</v>
      </c>
      <c r="E14" s="21"/>
      <c r="F14" s="339">
        <v>2</v>
      </c>
      <c r="G14" s="43">
        <v>1</v>
      </c>
      <c r="H14" s="17"/>
      <c r="I14" s="21" t="s">
        <v>8</v>
      </c>
      <c r="J14" s="21">
        <v>5</v>
      </c>
      <c r="K14" s="21"/>
      <c r="L14" s="21"/>
      <c r="M14" s="21"/>
      <c r="N14" s="21"/>
      <c r="O14" s="21"/>
      <c r="P14" s="21"/>
      <c r="Q14" s="22"/>
    </row>
    <row r="15" spans="1:20" s="59" customFormat="1" ht="12.75">
      <c r="A15" s="38">
        <v>5</v>
      </c>
      <c r="B15" s="356" t="s">
        <v>210</v>
      </c>
      <c r="C15" s="18" t="s">
        <v>370</v>
      </c>
      <c r="D15" s="358">
        <v>2</v>
      </c>
      <c r="E15" s="358">
        <v>1</v>
      </c>
      <c r="F15" s="18"/>
      <c r="G15" s="18"/>
      <c r="H15" s="18"/>
      <c r="I15" s="18" t="s">
        <v>8</v>
      </c>
      <c r="J15" s="18">
        <v>4</v>
      </c>
      <c r="K15" s="18"/>
      <c r="L15" s="18"/>
      <c r="M15" s="18"/>
      <c r="N15" s="18"/>
      <c r="O15" s="18"/>
      <c r="P15" s="18"/>
      <c r="Q15" s="19"/>
      <c r="R15"/>
      <c r="S15"/>
      <c r="T15"/>
    </row>
    <row r="16" spans="1:20" s="59" customFormat="1" ht="22.5">
      <c r="A16" s="38">
        <v>16</v>
      </c>
      <c r="B16" s="110" t="s">
        <v>179</v>
      </c>
      <c r="C16" s="39" t="s">
        <v>374</v>
      </c>
      <c r="D16" s="14"/>
      <c r="E16" s="14"/>
      <c r="F16" s="14"/>
      <c r="G16" s="14"/>
      <c r="H16" s="14"/>
      <c r="I16" s="14"/>
      <c r="J16" s="14"/>
      <c r="K16" s="14">
        <v>2</v>
      </c>
      <c r="L16" s="14">
        <v>1</v>
      </c>
      <c r="M16" s="199"/>
      <c r="N16" s="14"/>
      <c r="O16" s="18"/>
      <c r="P16" s="14" t="s">
        <v>4</v>
      </c>
      <c r="Q16" s="15">
        <v>3</v>
      </c>
      <c r="R16"/>
      <c r="S16"/>
      <c r="T16"/>
    </row>
    <row r="17" spans="1:17" ht="12.75">
      <c r="A17" s="38">
        <v>20</v>
      </c>
      <c r="B17" s="113" t="s">
        <v>102</v>
      </c>
      <c r="C17" s="18" t="s">
        <v>331</v>
      </c>
      <c r="D17" s="12">
        <v>3</v>
      </c>
      <c r="E17" s="12"/>
      <c r="F17" s="12">
        <v>2</v>
      </c>
      <c r="G17" s="12"/>
      <c r="H17" s="18"/>
      <c r="I17" s="161" t="s">
        <v>8</v>
      </c>
      <c r="J17" s="161">
        <v>5</v>
      </c>
      <c r="K17" s="161"/>
      <c r="L17" s="161"/>
      <c r="M17" s="161"/>
      <c r="N17" s="161"/>
      <c r="O17" s="161"/>
      <c r="P17" s="161"/>
      <c r="Q17" s="13"/>
    </row>
    <row r="18" spans="1:17" ht="30.75" customHeight="1">
      <c r="A18" s="38">
        <v>21</v>
      </c>
      <c r="B18" s="110" t="s">
        <v>308</v>
      </c>
      <c r="C18" s="39" t="s">
        <v>205</v>
      </c>
      <c r="D18" s="12">
        <v>3</v>
      </c>
      <c r="E18" s="12"/>
      <c r="F18" s="80">
        <v>2</v>
      </c>
      <c r="G18" s="12"/>
      <c r="H18" s="18"/>
      <c r="I18" s="161" t="s">
        <v>8</v>
      </c>
      <c r="J18" s="161">
        <v>5</v>
      </c>
      <c r="K18" s="161"/>
      <c r="L18" s="161"/>
      <c r="M18" s="161"/>
      <c r="N18" s="161"/>
      <c r="O18" s="161"/>
      <c r="P18" s="161"/>
      <c r="Q18" s="13"/>
    </row>
    <row r="19" spans="1:17" ht="23.25" customHeight="1">
      <c r="A19" s="38">
        <v>23</v>
      </c>
      <c r="B19" s="121" t="s">
        <v>21</v>
      </c>
      <c r="C19" s="18" t="s">
        <v>180</v>
      </c>
      <c r="D19" s="21">
        <v>2</v>
      </c>
      <c r="E19" s="21">
        <v>1</v>
      </c>
      <c r="F19" s="43"/>
      <c r="G19" s="21"/>
      <c r="H19" s="18"/>
      <c r="I19" s="162" t="s">
        <v>4</v>
      </c>
      <c r="J19" s="405">
        <v>4</v>
      </c>
      <c r="K19" s="405"/>
      <c r="L19" s="405"/>
      <c r="M19" s="405"/>
      <c r="N19" s="405"/>
      <c r="O19" s="405"/>
      <c r="P19" s="405"/>
      <c r="Q19" s="184"/>
    </row>
    <row r="20" spans="1:18" ht="12.75">
      <c r="A20" s="38">
        <v>27</v>
      </c>
      <c r="B20" s="110" t="s">
        <v>309</v>
      </c>
      <c r="C20" s="18" t="s">
        <v>310</v>
      </c>
      <c r="D20" s="12"/>
      <c r="E20" s="12"/>
      <c r="F20" s="12"/>
      <c r="G20" s="12"/>
      <c r="H20" s="12"/>
      <c r="I20" s="161"/>
      <c r="J20" s="161"/>
      <c r="K20" s="161">
        <v>2</v>
      </c>
      <c r="L20" s="161"/>
      <c r="M20" s="118">
        <v>2</v>
      </c>
      <c r="N20" s="118"/>
      <c r="O20" s="18"/>
      <c r="P20" s="118" t="s">
        <v>8</v>
      </c>
      <c r="Q20" s="42">
        <v>4</v>
      </c>
      <c r="R20" s="125"/>
    </row>
    <row r="21" spans="1:18" ht="22.5">
      <c r="A21" s="38">
        <v>29</v>
      </c>
      <c r="B21" s="357" t="s">
        <v>381</v>
      </c>
      <c r="C21" s="358" t="s">
        <v>380</v>
      </c>
      <c r="D21" s="358"/>
      <c r="E21" s="358"/>
      <c r="F21" s="358"/>
      <c r="G21" s="358"/>
      <c r="H21" s="358"/>
      <c r="I21" s="399"/>
      <c r="J21" s="399"/>
      <c r="K21" s="399">
        <v>2</v>
      </c>
      <c r="L21" s="399"/>
      <c r="M21" s="399">
        <v>2</v>
      </c>
      <c r="N21" s="399">
        <v>1</v>
      </c>
      <c r="O21" s="358"/>
      <c r="P21" s="399" t="s">
        <v>8</v>
      </c>
      <c r="Q21" s="400">
        <v>5</v>
      </c>
      <c r="R21" s="125"/>
    </row>
    <row r="22" spans="1:18" ht="12.75">
      <c r="A22" s="38">
        <v>30</v>
      </c>
      <c r="B22" s="121" t="s">
        <v>22</v>
      </c>
      <c r="C22" s="18" t="s">
        <v>182</v>
      </c>
      <c r="D22" s="21"/>
      <c r="E22" s="21"/>
      <c r="F22" s="21"/>
      <c r="G22" s="21"/>
      <c r="H22" s="21"/>
      <c r="I22" s="162"/>
      <c r="J22" s="405"/>
      <c r="K22" s="405">
        <v>2</v>
      </c>
      <c r="L22" s="405">
        <v>2</v>
      </c>
      <c r="M22" s="405"/>
      <c r="N22" s="405"/>
      <c r="O22" s="18"/>
      <c r="P22" s="405" t="s">
        <v>4</v>
      </c>
      <c r="Q22" s="184">
        <v>4</v>
      </c>
      <c r="R22" s="125"/>
    </row>
    <row r="23" spans="1:18" ht="12.75">
      <c r="A23" s="38">
        <v>33</v>
      </c>
      <c r="B23" s="122" t="s">
        <v>215</v>
      </c>
      <c r="C23" s="17" t="s">
        <v>185</v>
      </c>
      <c r="D23" s="21"/>
      <c r="E23" s="21"/>
      <c r="F23" s="21"/>
      <c r="G23" s="21"/>
      <c r="H23" s="21"/>
      <c r="I23" s="162"/>
      <c r="J23" s="162"/>
      <c r="K23" s="321" t="s">
        <v>85</v>
      </c>
      <c r="L23" s="321"/>
      <c r="M23" s="321"/>
      <c r="N23" s="321">
        <f>90/14</f>
        <v>6.428571428571429</v>
      </c>
      <c r="O23" s="321"/>
      <c r="P23" s="163" t="s">
        <v>4</v>
      </c>
      <c r="Q23" s="73">
        <v>4</v>
      </c>
      <c r="R23" s="125"/>
    </row>
    <row r="24" spans="1:18" ht="12.75">
      <c r="A24" s="38">
        <v>34</v>
      </c>
      <c r="B24" s="182" t="s">
        <v>206</v>
      </c>
      <c r="C24" s="17" t="s">
        <v>264</v>
      </c>
      <c r="D24" s="21">
        <v>2</v>
      </c>
      <c r="E24" s="339">
        <v>1</v>
      </c>
      <c r="F24" s="21"/>
      <c r="G24" s="21"/>
      <c r="H24" s="17"/>
      <c r="I24" s="21" t="s">
        <v>8</v>
      </c>
      <c r="J24" s="21">
        <v>4</v>
      </c>
      <c r="K24" s="21"/>
      <c r="L24" s="21"/>
      <c r="M24" s="21"/>
      <c r="N24" s="21"/>
      <c r="O24" s="21"/>
      <c r="P24" s="21"/>
      <c r="Q24" s="13"/>
      <c r="R24" s="124"/>
    </row>
    <row r="25" spans="1:18" ht="12.75">
      <c r="A25" s="38">
        <v>36</v>
      </c>
      <c r="B25" s="183" t="s">
        <v>316</v>
      </c>
      <c r="C25" s="17" t="s">
        <v>336</v>
      </c>
      <c r="D25" s="17">
        <v>2</v>
      </c>
      <c r="E25" s="17"/>
      <c r="F25" s="17">
        <v>2</v>
      </c>
      <c r="G25" s="17"/>
      <c r="H25" s="17"/>
      <c r="I25" s="17" t="s">
        <v>8</v>
      </c>
      <c r="J25" s="17">
        <v>4</v>
      </c>
      <c r="K25" s="17"/>
      <c r="L25" s="17"/>
      <c r="M25" s="17"/>
      <c r="N25" s="17"/>
      <c r="O25" s="17"/>
      <c r="P25" s="17"/>
      <c r="Q25" s="27"/>
      <c r="R25" s="125"/>
    </row>
    <row r="26" spans="1:18" ht="12.75">
      <c r="A26" s="38">
        <v>38</v>
      </c>
      <c r="B26" s="182" t="s">
        <v>192</v>
      </c>
      <c r="C26" s="402" t="s">
        <v>338</v>
      </c>
      <c r="D26" s="402">
        <v>2</v>
      </c>
      <c r="E26" s="402">
        <v>1</v>
      </c>
      <c r="F26" s="402"/>
      <c r="G26" s="402"/>
      <c r="H26" s="17"/>
      <c r="I26" s="402" t="s">
        <v>4</v>
      </c>
      <c r="J26" s="402">
        <v>5</v>
      </c>
      <c r="K26" s="381"/>
      <c r="L26" s="381"/>
      <c r="M26" s="381"/>
      <c r="N26" s="381"/>
      <c r="O26" s="381"/>
      <c r="P26" s="381"/>
      <c r="Q26" s="393"/>
      <c r="R26" s="125"/>
    </row>
    <row r="27" spans="1:18" ht="12.75">
      <c r="A27" s="38">
        <v>39</v>
      </c>
      <c r="B27" s="182" t="s">
        <v>207</v>
      </c>
      <c r="C27" s="17" t="s">
        <v>339</v>
      </c>
      <c r="D27" s="21"/>
      <c r="E27" s="21"/>
      <c r="F27" s="21"/>
      <c r="G27" s="21"/>
      <c r="H27" s="21"/>
      <c r="I27" s="21"/>
      <c r="J27" s="21"/>
      <c r="K27" s="21">
        <v>2</v>
      </c>
      <c r="L27" s="43">
        <v>1</v>
      </c>
      <c r="M27" s="21"/>
      <c r="N27" s="43">
        <v>1</v>
      </c>
      <c r="O27" s="17"/>
      <c r="P27" s="21" t="s">
        <v>8</v>
      </c>
      <c r="Q27" s="22">
        <v>4</v>
      </c>
      <c r="R27" s="125"/>
    </row>
    <row r="28" spans="1:18" ht="12.75">
      <c r="A28" s="38">
        <v>40</v>
      </c>
      <c r="B28" s="182" t="s">
        <v>395</v>
      </c>
      <c r="C28" s="370" t="s">
        <v>266</v>
      </c>
      <c r="D28" s="21"/>
      <c r="E28" s="21"/>
      <c r="F28" s="21"/>
      <c r="G28" s="21"/>
      <c r="H28" s="21"/>
      <c r="I28" s="21"/>
      <c r="J28" s="21"/>
      <c r="K28" s="21">
        <v>2</v>
      </c>
      <c r="L28" s="21"/>
      <c r="M28" s="339">
        <v>2</v>
      </c>
      <c r="N28" s="43">
        <v>1</v>
      </c>
      <c r="O28" s="17"/>
      <c r="P28" s="21" t="s">
        <v>8</v>
      </c>
      <c r="Q28" s="22">
        <v>5</v>
      </c>
      <c r="R28" s="125"/>
    </row>
    <row r="29" spans="1:18" ht="12.75">
      <c r="A29" s="38">
        <v>41</v>
      </c>
      <c r="B29" s="182" t="s">
        <v>244</v>
      </c>
      <c r="C29" s="17" t="s">
        <v>108</v>
      </c>
      <c r="D29" s="373"/>
      <c r="E29" s="373"/>
      <c r="F29" s="373"/>
      <c r="G29" s="373"/>
      <c r="H29" s="373"/>
      <c r="I29" s="373"/>
      <c r="J29" s="373"/>
      <c r="K29" s="21">
        <v>2</v>
      </c>
      <c r="L29" s="21"/>
      <c r="M29" s="21"/>
      <c r="N29" s="339">
        <v>2</v>
      </c>
      <c r="O29" s="17"/>
      <c r="P29" s="21" t="s">
        <v>8</v>
      </c>
      <c r="Q29" s="407">
        <v>4</v>
      </c>
      <c r="R29" s="125"/>
    </row>
    <row r="30" spans="1:18" ht="19.5">
      <c r="A30" s="38">
        <v>43</v>
      </c>
      <c r="B30" s="182" t="s">
        <v>227</v>
      </c>
      <c r="C30" s="17" t="s">
        <v>341</v>
      </c>
      <c r="D30" s="17"/>
      <c r="E30" s="17"/>
      <c r="F30" s="17"/>
      <c r="G30" s="17"/>
      <c r="H30" s="17"/>
      <c r="I30" s="17"/>
      <c r="J30" s="17"/>
      <c r="K30" s="17">
        <v>2</v>
      </c>
      <c r="L30" s="17"/>
      <c r="M30" s="17">
        <v>1</v>
      </c>
      <c r="N30" s="17"/>
      <c r="O30" s="17"/>
      <c r="P30" s="17" t="s">
        <v>4</v>
      </c>
      <c r="Q30" s="27">
        <v>3</v>
      </c>
      <c r="R30" s="125"/>
    </row>
    <row r="31" spans="1:18" ht="22.5">
      <c r="A31" s="38">
        <v>45</v>
      </c>
      <c r="B31" s="113" t="s">
        <v>29</v>
      </c>
      <c r="C31" s="39" t="s">
        <v>45</v>
      </c>
      <c r="D31" s="12">
        <v>3</v>
      </c>
      <c r="E31" s="12"/>
      <c r="F31" s="12">
        <v>2</v>
      </c>
      <c r="G31" s="12"/>
      <c r="H31" s="18"/>
      <c r="I31" s="12" t="s">
        <v>8</v>
      </c>
      <c r="J31" s="12">
        <v>6</v>
      </c>
      <c r="K31" s="12"/>
      <c r="L31" s="12"/>
      <c r="M31" s="12"/>
      <c r="N31" s="80"/>
      <c r="O31" s="12"/>
      <c r="P31" s="12"/>
      <c r="Q31" s="13"/>
      <c r="R31" s="124"/>
    </row>
    <row r="32" spans="1:18" ht="22.5">
      <c r="A32" s="38">
        <v>47</v>
      </c>
      <c r="B32" s="367" t="s">
        <v>382</v>
      </c>
      <c r="C32" s="361" t="s">
        <v>257</v>
      </c>
      <c r="D32" s="338">
        <v>2</v>
      </c>
      <c r="E32" s="338"/>
      <c r="F32" s="338">
        <v>2</v>
      </c>
      <c r="G32" s="338">
        <v>1</v>
      </c>
      <c r="H32" s="17"/>
      <c r="I32" s="21" t="s">
        <v>8</v>
      </c>
      <c r="J32" s="21">
        <v>6</v>
      </c>
      <c r="K32" s="100"/>
      <c r="L32" s="100"/>
      <c r="M32" s="21"/>
      <c r="N32" s="43"/>
      <c r="O32" s="21"/>
      <c r="P32" s="21"/>
      <c r="Q32" s="22"/>
      <c r="R32" s="125"/>
    </row>
    <row r="33" spans="1:18" ht="10.5" customHeight="1">
      <c r="A33" s="38">
        <v>49</v>
      </c>
      <c r="B33" s="307" t="s">
        <v>326</v>
      </c>
      <c r="C33" s="18" t="s">
        <v>347</v>
      </c>
      <c r="D33" s="139">
        <v>2</v>
      </c>
      <c r="E33" s="338">
        <v>1</v>
      </c>
      <c r="F33" s="139"/>
      <c r="G33" s="139"/>
      <c r="H33" s="18"/>
      <c r="I33" s="21" t="s">
        <v>4</v>
      </c>
      <c r="J33" s="21">
        <v>3</v>
      </c>
      <c r="K33" s="100"/>
      <c r="L33" s="100"/>
      <c r="M33" s="21"/>
      <c r="N33" s="43"/>
      <c r="O33" s="21"/>
      <c r="P33" s="21"/>
      <c r="Q33" s="22"/>
      <c r="R33" s="125"/>
    </row>
    <row r="34" spans="1:18" ht="12.75">
      <c r="A34" s="38">
        <v>50</v>
      </c>
      <c r="B34" s="114" t="s">
        <v>243</v>
      </c>
      <c r="C34" s="18" t="s">
        <v>222</v>
      </c>
      <c r="D34" s="148">
        <v>2</v>
      </c>
      <c r="E34" s="139">
        <v>2</v>
      </c>
      <c r="F34" s="139"/>
      <c r="G34" s="139"/>
      <c r="H34" s="18"/>
      <c r="I34" s="21" t="s">
        <v>4</v>
      </c>
      <c r="J34" s="21">
        <v>5</v>
      </c>
      <c r="K34" s="100"/>
      <c r="L34" s="100"/>
      <c r="M34" s="21"/>
      <c r="N34" s="43"/>
      <c r="O34" s="21"/>
      <c r="P34" s="21"/>
      <c r="Q34" s="22"/>
      <c r="R34" s="125"/>
    </row>
    <row r="35" spans="1:20" ht="22.5">
      <c r="A35" s="38">
        <v>51</v>
      </c>
      <c r="B35" s="110" t="s">
        <v>355</v>
      </c>
      <c r="C35" s="18" t="s">
        <v>348</v>
      </c>
      <c r="D35" s="17"/>
      <c r="E35" s="17"/>
      <c r="F35" s="17"/>
      <c r="G35" s="17"/>
      <c r="H35" s="17"/>
      <c r="I35" s="17"/>
      <c r="J35" s="17"/>
      <c r="K35" s="385">
        <v>2</v>
      </c>
      <c r="L35" s="387">
        <v>1</v>
      </c>
      <c r="M35" s="387"/>
      <c r="N35" s="387"/>
      <c r="O35" s="390"/>
      <c r="P35" s="17" t="s">
        <v>8</v>
      </c>
      <c r="Q35" s="27">
        <v>3</v>
      </c>
      <c r="R35" s="126"/>
      <c r="S35" s="29"/>
      <c r="T35" s="29"/>
    </row>
    <row r="36" spans="1:20" s="29" customFormat="1" ht="20.25" customHeight="1">
      <c r="A36" s="38">
        <v>53</v>
      </c>
      <c r="B36" s="365" t="s">
        <v>245</v>
      </c>
      <c r="C36" s="369" t="s">
        <v>350</v>
      </c>
      <c r="D36" s="404"/>
      <c r="E36" s="404"/>
      <c r="F36" s="404"/>
      <c r="G36" s="404"/>
      <c r="H36" s="404"/>
      <c r="I36" s="404"/>
      <c r="J36" s="404"/>
      <c r="K36" s="404">
        <v>2</v>
      </c>
      <c r="L36" s="404">
        <v>1</v>
      </c>
      <c r="M36" s="404"/>
      <c r="N36" s="404"/>
      <c r="O36" s="252"/>
      <c r="P36" s="404" t="s">
        <v>8</v>
      </c>
      <c r="Q36" s="392">
        <v>3</v>
      </c>
      <c r="R36"/>
      <c r="S36"/>
      <c r="T36"/>
    </row>
    <row r="37" spans="1:17" ht="15" customHeight="1">
      <c r="A37" s="38">
        <v>54</v>
      </c>
      <c r="B37" s="364" t="s">
        <v>25</v>
      </c>
      <c r="C37" s="252" t="s">
        <v>248</v>
      </c>
      <c r="D37" s="403"/>
      <c r="E37" s="403"/>
      <c r="F37" s="403"/>
      <c r="G37" s="403"/>
      <c r="H37" s="403"/>
      <c r="I37" s="403"/>
      <c r="J37" s="403"/>
      <c r="K37" s="403">
        <v>2</v>
      </c>
      <c r="L37" s="403"/>
      <c r="M37" s="403">
        <v>1</v>
      </c>
      <c r="N37" s="403"/>
      <c r="O37" s="252"/>
      <c r="P37" s="403" t="s">
        <v>4</v>
      </c>
      <c r="Q37" s="256">
        <v>3</v>
      </c>
    </row>
    <row r="38" spans="1:20" ht="12.75">
      <c r="A38" s="38">
        <v>55</v>
      </c>
      <c r="B38" s="365" t="s">
        <v>327</v>
      </c>
      <c r="C38" s="369" t="s">
        <v>226</v>
      </c>
      <c r="D38" s="404"/>
      <c r="E38" s="404"/>
      <c r="F38" s="404"/>
      <c r="G38" s="404"/>
      <c r="H38" s="404"/>
      <c r="I38" s="404"/>
      <c r="J38" s="404"/>
      <c r="K38" s="404">
        <v>2</v>
      </c>
      <c r="L38" s="404">
        <v>2</v>
      </c>
      <c r="M38" s="404"/>
      <c r="N38" s="404"/>
      <c r="O38" s="252"/>
      <c r="P38" s="404" t="s">
        <v>4</v>
      </c>
      <c r="Q38" s="392">
        <v>4</v>
      </c>
      <c r="R38" s="59"/>
      <c r="S38" s="59"/>
      <c r="T38" s="59"/>
    </row>
    <row r="39" spans="1:20" ht="12.75">
      <c r="A39" s="38"/>
      <c r="B39" s="365"/>
      <c r="C39" s="408"/>
      <c r="D39" s="409">
        <f>SUM(D14:D38)</f>
        <v>27</v>
      </c>
      <c r="E39" s="409">
        <f aca="true" t="shared" si="1" ref="E39:Q39">SUM(E14:E38)</f>
        <v>7</v>
      </c>
      <c r="F39" s="409">
        <f t="shared" si="1"/>
        <v>12</v>
      </c>
      <c r="G39" s="409">
        <f t="shared" si="1"/>
        <v>2</v>
      </c>
      <c r="H39" s="409">
        <f t="shared" si="1"/>
        <v>0</v>
      </c>
      <c r="I39" s="409">
        <f t="shared" si="1"/>
        <v>0</v>
      </c>
      <c r="J39" s="409">
        <f t="shared" si="1"/>
        <v>56</v>
      </c>
      <c r="K39" s="409">
        <f t="shared" si="1"/>
        <v>24</v>
      </c>
      <c r="L39" s="409">
        <f t="shared" si="1"/>
        <v>8</v>
      </c>
      <c r="M39" s="409">
        <f t="shared" si="1"/>
        <v>8</v>
      </c>
      <c r="N39" s="409">
        <f t="shared" si="1"/>
        <v>11.428571428571429</v>
      </c>
      <c r="O39" s="409">
        <f t="shared" si="1"/>
        <v>0</v>
      </c>
      <c r="P39" s="409">
        <f t="shared" si="1"/>
        <v>0</v>
      </c>
      <c r="Q39" s="409">
        <f t="shared" si="1"/>
        <v>49</v>
      </c>
      <c r="R39" s="409">
        <f>(SUM(D39:Q39)-T39)*14</f>
        <v>1391.9999999999998</v>
      </c>
      <c r="S39" s="409">
        <f>14*(D39+K39)</f>
        <v>714</v>
      </c>
      <c r="T39" s="409">
        <f>Q39+J39</f>
        <v>105</v>
      </c>
    </row>
    <row r="40" spans="1:17" ht="12.75">
      <c r="A40" s="38">
        <v>1</v>
      </c>
      <c r="B40" s="364" t="s">
        <v>211</v>
      </c>
      <c r="C40" s="252" t="s">
        <v>88</v>
      </c>
      <c r="D40" s="252">
        <v>2</v>
      </c>
      <c r="E40" s="252">
        <v>2</v>
      </c>
      <c r="F40" s="252"/>
      <c r="G40" s="252"/>
      <c r="H40" s="252"/>
      <c r="I40" s="252" t="s">
        <v>8</v>
      </c>
      <c r="J40" s="252">
        <v>5</v>
      </c>
      <c r="K40" s="252"/>
      <c r="L40" s="252"/>
      <c r="M40" s="252"/>
      <c r="N40" s="252"/>
      <c r="O40" s="252"/>
      <c r="P40" s="252"/>
      <c r="Q40" s="391"/>
    </row>
    <row r="41" spans="1:20" ht="12.75">
      <c r="A41" s="38">
        <v>2</v>
      </c>
      <c r="B41" s="366" t="s">
        <v>224</v>
      </c>
      <c r="C41" s="252" t="s">
        <v>89</v>
      </c>
      <c r="D41" s="252">
        <v>2</v>
      </c>
      <c r="E41" s="252"/>
      <c r="F41" s="252">
        <v>2</v>
      </c>
      <c r="G41" s="252"/>
      <c r="H41" s="252"/>
      <c r="I41" s="252" t="s">
        <v>8</v>
      </c>
      <c r="J41" s="252">
        <v>4</v>
      </c>
      <c r="K41" s="252"/>
      <c r="L41" s="252"/>
      <c r="M41" s="252"/>
      <c r="N41" s="252"/>
      <c r="O41" s="252"/>
      <c r="P41" s="252"/>
      <c r="Q41" s="391"/>
      <c r="R41" s="109"/>
      <c r="S41" s="109"/>
      <c r="T41" s="109"/>
    </row>
    <row r="42" spans="1:17" ht="12.75">
      <c r="A42" s="38">
        <v>3</v>
      </c>
      <c r="B42" s="364" t="s">
        <v>228</v>
      </c>
      <c r="C42" s="252" t="s">
        <v>90</v>
      </c>
      <c r="D42" s="371">
        <v>2</v>
      </c>
      <c r="E42" s="252"/>
      <c r="F42" s="252">
        <v>2</v>
      </c>
      <c r="G42" s="252"/>
      <c r="H42" s="252"/>
      <c r="I42" s="252" t="s">
        <v>8</v>
      </c>
      <c r="J42" s="252">
        <v>4</v>
      </c>
      <c r="K42" s="252"/>
      <c r="L42" s="252"/>
      <c r="M42" s="252"/>
      <c r="N42" s="252"/>
      <c r="O42" s="252"/>
      <c r="P42" s="252"/>
      <c r="Q42" s="391"/>
    </row>
    <row r="43" spans="1:20" s="59" customFormat="1" ht="12.75">
      <c r="A43" s="38">
        <v>4</v>
      </c>
      <c r="B43" s="364" t="s">
        <v>202</v>
      </c>
      <c r="C43" s="252" t="s">
        <v>91</v>
      </c>
      <c r="D43" s="371">
        <v>2</v>
      </c>
      <c r="E43" s="252"/>
      <c r="F43" s="252">
        <v>2</v>
      </c>
      <c r="G43" s="252"/>
      <c r="H43" s="252"/>
      <c r="I43" s="252" t="s">
        <v>8</v>
      </c>
      <c r="J43" s="252">
        <v>4</v>
      </c>
      <c r="K43" s="252"/>
      <c r="L43" s="252"/>
      <c r="M43" s="252"/>
      <c r="N43" s="252"/>
      <c r="O43" s="252"/>
      <c r="P43" s="252"/>
      <c r="Q43" s="391"/>
      <c r="R43"/>
      <c r="S43"/>
      <c r="T43"/>
    </row>
    <row r="44" spans="1:17" ht="12.75">
      <c r="A44" s="38">
        <v>6</v>
      </c>
      <c r="B44" s="364" t="s">
        <v>212</v>
      </c>
      <c r="C44" s="252" t="s">
        <v>371</v>
      </c>
      <c r="D44" s="403"/>
      <c r="E44" s="403"/>
      <c r="F44" s="403">
        <v>2</v>
      </c>
      <c r="G44" s="403"/>
      <c r="H44" s="252"/>
      <c r="I44" s="379" t="s">
        <v>4</v>
      </c>
      <c r="J44" s="403">
        <v>3</v>
      </c>
      <c r="K44" s="403"/>
      <c r="L44" s="403"/>
      <c r="M44" s="403"/>
      <c r="N44" s="403"/>
      <c r="O44" s="403"/>
      <c r="P44" s="403"/>
      <c r="Q44" s="256"/>
    </row>
    <row r="45" spans="1:20" s="109" customFormat="1" ht="22.5">
      <c r="A45" s="38">
        <v>10</v>
      </c>
      <c r="B45" s="364" t="s">
        <v>230</v>
      </c>
      <c r="C45" s="252" t="s">
        <v>94</v>
      </c>
      <c r="D45" s="252"/>
      <c r="E45" s="252"/>
      <c r="F45" s="252"/>
      <c r="G45" s="252"/>
      <c r="H45" s="252"/>
      <c r="I45" s="252"/>
      <c r="J45" s="252"/>
      <c r="K45" s="252">
        <v>2</v>
      </c>
      <c r="L45" s="252">
        <v>1</v>
      </c>
      <c r="M45" s="252"/>
      <c r="N45" s="252"/>
      <c r="O45" s="252"/>
      <c r="P45" s="252" t="s">
        <v>8</v>
      </c>
      <c r="Q45" s="391">
        <v>4</v>
      </c>
      <c r="R45"/>
      <c r="S45"/>
      <c r="T45"/>
    </row>
    <row r="46" spans="1:20" ht="22.5">
      <c r="A46" s="38">
        <v>11</v>
      </c>
      <c r="B46" s="364" t="s">
        <v>213</v>
      </c>
      <c r="C46" s="252" t="s">
        <v>95</v>
      </c>
      <c r="D46" s="252"/>
      <c r="E46" s="252"/>
      <c r="F46" s="252"/>
      <c r="G46" s="252"/>
      <c r="H46" s="252"/>
      <c r="I46" s="252"/>
      <c r="J46" s="252"/>
      <c r="K46" s="252">
        <v>1</v>
      </c>
      <c r="L46" s="252">
        <v>1</v>
      </c>
      <c r="M46" s="252"/>
      <c r="N46" s="252"/>
      <c r="O46" s="252"/>
      <c r="P46" s="252" t="s">
        <v>8</v>
      </c>
      <c r="Q46" s="391">
        <v>3</v>
      </c>
      <c r="R46" s="59"/>
      <c r="S46" s="59"/>
      <c r="T46" s="59"/>
    </row>
    <row r="47" spans="1:20" ht="12.75">
      <c r="A47" s="38">
        <v>12</v>
      </c>
      <c r="B47" s="364" t="s">
        <v>214</v>
      </c>
      <c r="C47" s="252" t="s">
        <v>96</v>
      </c>
      <c r="D47" s="252"/>
      <c r="E47" s="252"/>
      <c r="F47" s="252"/>
      <c r="G47" s="252"/>
      <c r="H47" s="252"/>
      <c r="I47" s="252"/>
      <c r="J47" s="252"/>
      <c r="K47" s="252">
        <v>2</v>
      </c>
      <c r="L47" s="252"/>
      <c r="M47" s="252">
        <v>1</v>
      </c>
      <c r="N47" s="252"/>
      <c r="O47" s="252"/>
      <c r="P47" s="252" t="s">
        <v>8</v>
      </c>
      <c r="Q47" s="391">
        <v>4</v>
      </c>
      <c r="R47" s="28"/>
      <c r="S47" s="28"/>
      <c r="T47" s="28"/>
    </row>
    <row r="48" spans="1:17" ht="12.75">
      <c r="A48" s="38">
        <v>13</v>
      </c>
      <c r="B48" s="110" t="s">
        <v>229</v>
      </c>
      <c r="C48" s="18" t="s">
        <v>97</v>
      </c>
      <c r="D48" s="18"/>
      <c r="E48" s="18"/>
      <c r="F48" s="18"/>
      <c r="G48" s="18"/>
      <c r="H48" s="18"/>
      <c r="I48" s="18"/>
      <c r="J48" s="18"/>
      <c r="K48" s="18">
        <v>3</v>
      </c>
      <c r="L48" s="18"/>
      <c r="M48" s="18">
        <v>2</v>
      </c>
      <c r="N48" s="18"/>
      <c r="O48" s="18"/>
      <c r="P48" s="18" t="s">
        <v>8</v>
      </c>
      <c r="Q48" s="19">
        <v>5</v>
      </c>
    </row>
    <row r="49" spans="1:18" ht="12.75">
      <c r="A49" s="38">
        <v>14</v>
      </c>
      <c r="B49" s="113" t="s">
        <v>203</v>
      </c>
      <c r="C49" s="39" t="s">
        <v>201</v>
      </c>
      <c r="D49" s="372"/>
      <c r="E49" s="372"/>
      <c r="F49" s="372"/>
      <c r="G49" s="372"/>
      <c r="H49" s="12"/>
      <c r="I49" s="372"/>
      <c r="J49" s="372"/>
      <c r="K49" s="12">
        <v>2</v>
      </c>
      <c r="L49" s="12"/>
      <c r="M49" s="12">
        <v>2</v>
      </c>
      <c r="N49" s="12"/>
      <c r="O49" s="18"/>
      <c r="P49" s="12" t="s">
        <v>8</v>
      </c>
      <c r="Q49" s="13">
        <v>4</v>
      </c>
      <c r="R49" s="125"/>
    </row>
    <row r="50" spans="1:20" s="59" customFormat="1" ht="12.75">
      <c r="A50" s="38">
        <v>15</v>
      </c>
      <c r="B50" s="368" t="s">
        <v>267</v>
      </c>
      <c r="C50" s="39" t="s">
        <v>373</v>
      </c>
      <c r="D50" s="21"/>
      <c r="E50" s="21"/>
      <c r="F50" s="21"/>
      <c r="G50" s="21"/>
      <c r="H50" s="21"/>
      <c r="I50" s="21"/>
      <c r="J50" s="21"/>
      <c r="K50" s="21">
        <v>1</v>
      </c>
      <c r="L50" s="21"/>
      <c r="M50" s="21">
        <v>2</v>
      </c>
      <c r="N50" s="21"/>
      <c r="O50" s="18"/>
      <c r="P50" s="21" t="s">
        <v>4</v>
      </c>
      <c r="Q50" s="22">
        <v>4</v>
      </c>
      <c r="R50" s="124"/>
      <c r="S50"/>
      <c r="T50"/>
    </row>
    <row r="51" spans="1:20" s="28" customFormat="1" ht="15" customHeight="1">
      <c r="A51" s="38">
        <v>19</v>
      </c>
      <c r="B51" s="115" t="s">
        <v>330</v>
      </c>
      <c r="C51" s="39" t="s">
        <v>204</v>
      </c>
      <c r="D51" s="12">
        <v>2</v>
      </c>
      <c r="E51" s="12"/>
      <c r="F51" s="80">
        <v>1</v>
      </c>
      <c r="G51" s="12"/>
      <c r="H51" s="18"/>
      <c r="I51" s="161" t="s">
        <v>8</v>
      </c>
      <c r="J51" s="380">
        <v>4</v>
      </c>
      <c r="K51" s="161"/>
      <c r="L51" s="161"/>
      <c r="M51" s="161"/>
      <c r="N51" s="161"/>
      <c r="O51" s="161"/>
      <c r="P51" s="161"/>
      <c r="Q51" s="13"/>
      <c r="R51" s="124"/>
      <c r="S51" s="59"/>
      <c r="T51" s="59"/>
    </row>
    <row r="52" spans="1:18" ht="12.75">
      <c r="A52" s="38">
        <v>26</v>
      </c>
      <c r="B52" s="110" t="s">
        <v>307</v>
      </c>
      <c r="C52" s="18" t="s">
        <v>311</v>
      </c>
      <c r="D52" s="12"/>
      <c r="E52" s="12"/>
      <c r="F52" s="12"/>
      <c r="G52" s="12"/>
      <c r="H52" s="12"/>
      <c r="I52" s="161"/>
      <c r="J52" s="161"/>
      <c r="K52" s="161">
        <v>2</v>
      </c>
      <c r="L52" s="161"/>
      <c r="M52" s="118">
        <v>2</v>
      </c>
      <c r="N52" s="118"/>
      <c r="O52" s="18"/>
      <c r="P52" s="118" t="s">
        <v>8</v>
      </c>
      <c r="Q52" s="42">
        <v>4</v>
      </c>
      <c r="R52" s="125"/>
    </row>
    <row r="53" spans="1:20" ht="12.75">
      <c r="A53" s="38"/>
      <c r="B53" s="110"/>
      <c r="C53" s="410"/>
      <c r="D53" s="411">
        <f>SUM(D40:D52)</f>
        <v>10</v>
      </c>
      <c r="E53" s="411">
        <f aca="true" t="shared" si="2" ref="E53:Q53">SUM(E40:E52)</f>
        <v>2</v>
      </c>
      <c r="F53" s="411">
        <f t="shared" si="2"/>
        <v>9</v>
      </c>
      <c r="G53" s="411">
        <f t="shared" si="2"/>
        <v>0</v>
      </c>
      <c r="H53" s="411">
        <f t="shared" si="2"/>
        <v>0</v>
      </c>
      <c r="I53" s="411">
        <f t="shared" si="2"/>
        <v>0</v>
      </c>
      <c r="J53" s="411">
        <f t="shared" si="2"/>
        <v>24</v>
      </c>
      <c r="K53" s="411">
        <f t="shared" si="2"/>
        <v>13</v>
      </c>
      <c r="L53" s="411">
        <f t="shared" si="2"/>
        <v>2</v>
      </c>
      <c r="M53" s="411">
        <f t="shared" si="2"/>
        <v>9</v>
      </c>
      <c r="N53" s="411">
        <f t="shared" si="2"/>
        <v>0</v>
      </c>
      <c r="O53" s="411">
        <f t="shared" si="2"/>
        <v>0</v>
      </c>
      <c r="P53" s="411">
        <f t="shared" si="2"/>
        <v>0</v>
      </c>
      <c r="Q53" s="411">
        <f t="shared" si="2"/>
        <v>28</v>
      </c>
      <c r="R53" s="326">
        <f>(SUM(D53:Q53)-T53)*14</f>
        <v>630</v>
      </c>
      <c r="S53" s="326">
        <f>14*(D53+K53)</f>
        <v>322</v>
      </c>
      <c r="T53" s="326">
        <f>Q53+J53</f>
        <v>52</v>
      </c>
    </row>
    <row r="54" spans="1:18" ht="22.5" customHeight="1">
      <c r="A54" s="38">
        <v>22</v>
      </c>
      <c r="B54" s="113" t="s">
        <v>379</v>
      </c>
      <c r="C54" s="39" t="s">
        <v>101</v>
      </c>
      <c r="D54" s="372">
        <v>2</v>
      </c>
      <c r="E54" s="372"/>
      <c r="F54" s="377">
        <v>1</v>
      </c>
      <c r="G54" s="372"/>
      <c r="H54" s="18"/>
      <c r="I54" s="378" t="s">
        <v>8</v>
      </c>
      <c r="J54" s="378">
        <v>4</v>
      </c>
      <c r="K54" s="161"/>
      <c r="L54" s="161"/>
      <c r="M54" s="161"/>
      <c r="N54" s="161"/>
      <c r="O54" s="161"/>
      <c r="P54" s="161"/>
      <c r="Q54" s="13"/>
      <c r="R54" s="125"/>
    </row>
    <row r="55" spans="1:20" ht="24" customHeight="1">
      <c r="A55" s="38">
        <v>28</v>
      </c>
      <c r="B55" s="110" t="s">
        <v>312</v>
      </c>
      <c r="C55" s="18" t="s">
        <v>313</v>
      </c>
      <c r="D55" s="12"/>
      <c r="E55" s="12"/>
      <c r="F55" s="12"/>
      <c r="G55" s="12"/>
      <c r="H55" s="12"/>
      <c r="I55" s="161"/>
      <c r="J55" s="161"/>
      <c r="K55" s="161">
        <v>3</v>
      </c>
      <c r="L55" s="161"/>
      <c r="M55" s="118">
        <v>3</v>
      </c>
      <c r="N55" s="118"/>
      <c r="O55" s="18"/>
      <c r="P55" s="118" t="s">
        <v>8</v>
      </c>
      <c r="Q55" s="42">
        <v>6</v>
      </c>
      <c r="R55" s="124"/>
      <c r="S55" s="59"/>
      <c r="T55" s="59"/>
    </row>
    <row r="56" spans="1:20" ht="24" customHeight="1">
      <c r="A56" s="32">
        <v>59</v>
      </c>
      <c r="B56" s="311" t="s">
        <v>383</v>
      </c>
      <c r="C56" s="18" t="s">
        <v>193</v>
      </c>
      <c r="D56" s="17">
        <v>2</v>
      </c>
      <c r="E56" s="314"/>
      <c r="F56" s="314"/>
      <c r="G56" s="17">
        <v>2</v>
      </c>
      <c r="H56" s="314"/>
      <c r="I56" s="402" t="s">
        <v>8</v>
      </c>
      <c r="J56" s="402">
        <v>4</v>
      </c>
      <c r="K56" s="384"/>
      <c r="L56" s="384"/>
      <c r="M56" s="384"/>
      <c r="N56" s="384"/>
      <c r="O56" s="322"/>
      <c r="P56" s="384"/>
      <c r="Q56" s="396"/>
      <c r="R56" s="124"/>
      <c r="S56" s="59"/>
      <c r="T56" s="59"/>
    </row>
    <row r="57" spans="1:20" ht="18">
      <c r="A57" s="38">
        <v>37</v>
      </c>
      <c r="B57" s="323" t="s">
        <v>318</v>
      </c>
      <c r="C57" s="370" t="s">
        <v>337</v>
      </c>
      <c r="D57" s="21">
        <v>2</v>
      </c>
      <c r="E57" s="21"/>
      <c r="F57" s="43">
        <v>1</v>
      </c>
      <c r="G57" s="21"/>
      <c r="H57" s="17"/>
      <c r="I57" s="21" t="s">
        <v>4</v>
      </c>
      <c r="J57" s="21">
        <v>4</v>
      </c>
      <c r="K57" s="21"/>
      <c r="L57" s="21"/>
      <c r="M57" s="21"/>
      <c r="N57" s="21"/>
      <c r="O57" s="21"/>
      <c r="P57" s="21"/>
      <c r="Q57" s="22"/>
      <c r="R57" s="124"/>
      <c r="S57" s="59"/>
      <c r="T57" s="59"/>
    </row>
    <row r="58" spans="1:20" ht="27">
      <c r="A58" s="32">
        <v>60</v>
      </c>
      <c r="B58" s="227" t="s">
        <v>384</v>
      </c>
      <c r="C58" s="18" t="s">
        <v>343</v>
      </c>
      <c r="D58" s="21">
        <v>2</v>
      </c>
      <c r="E58" s="21"/>
      <c r="F58" s="43">
        <v>2</v>
      </c>
      <c r="G58" s="21"/>
      <c r="H58" s="314"/>
      <c r="I58" s="21" t="s">
        <v>8</v>
      </c>
      <c r="J58" s="21">
        <v>5</v>
      </c>
      <c r="K58" s="21"/>
      <c r="L58" s="21"/>
      <c r="M58" s="21"/>
      <c r="N58" s="21"/>
      <c r="O58" s="21"/>
      <c r="P58" s="21"/>
      <c r="Q58" s="22"/>
      <c r="R58" s="59"/>
      <c r="S58" s="59"/>
      <c r="T58" s="59"/>
    </row>
    <row r="59" spans="1:20" ht="20.25" customHeight="1">
      <c r="A59" s="32">
        <v>61</v>
      </c>
      <c r="B59" s="228" t="s">
        <v>385</v>
      </c>
      <c r="C59" s="18" t="s">
        <v>219</v>
      </c>
      <c r="D59" s="21">
        <v>2</v>
      </c>
      <c r="E59" s="21"/>
      <c r="F59" s="43">
        <v>2</v>
      </c>
      <c r="G59" s="21"/>
      <c r="H59" s="21"/>
      <c r="I59" s="21" t="s">
        <v>8</v>
      </c>
      <c r="J59" s="21">
        <v>3</v>
      </c>
      <c r="K59" s="21"/>
      <c r="L59" s="21"/>
      <c r="M59" s="21"/>
      <c r="N59" s="21"/>
      <c r="O59" s="21"/>
      <c r="P59" s="21"/>
      <c r="Q59" s="22"/>
      <c r="R59" s="59"/>
      <c r="S59" s="59"/>
      <c r="T59" s="59"/>
    </row>
    <row r="60" spans="1:20" s="101" customFormat="1" ht="18">
      <c r="A60" s="38">
        <v>42</v>
      </c>
      <c r="B60" s="324" t="s">
        <v>317</v>
      </c>
      <c r="C60" s="370" t="s">
        <v>340</v>
      </c>
      <c r="D60" s="21"/>
      <c r="E60" s="21"/>
      <c r="F60" s="21"/>
      <c r="G60" s="21"/>
      <c r="H60" s="21"/>
      <c r="I60" s="21"/>
      <c r="J60" s="21"/>
      <c r="K60" s="21">
        <v>2</v>
      </c>
      <c r="L60" s="21"/>
      <c r="M60" s="339">
        <v>1</v>
      </c>
      <c r="N60" s="21"/>
      <c r="O60" s="17"/>
      <c r="P60" s="21" t="s">
        <v>4</v>
      </c>
      <c r="Q60" s="407">
        <v>3</v>
      </c>
      <c r="R60" s="59"/>
      <c r="S60" s="59"/>
      <c r="T60" s="59"/>
    </row>
    <row r="61" spans="1:20" ht="15.75" customHeight="1">
      <c r="A61" s="38">
        <v>44</v>
      </c>
      <c r="B61" s="325" t="s">
        <v>74</v>
      </c>
      <c r="C61" s="17" t="s">
        <v>342</v>
      </c>
      <c r="D61" s="43"/>
      <c r="E61" s="43"/>
      <c r="F61" s="43"/>
      <c r="G61" s="43"/>
      <c r="H61" s="43"/>
      <c r="I61" s="43"/>
      <c r="J61" s="43"/>
      <c r="K61" s="147" t="s">
        <v>103</v>
      </c>
      <c r="L61" s="147"/>
      <c r="M61" s="147"/>
      <c r="N61" s="147">
        <f>90/14</f>
        <v>6.428571428571429</v>
      </c>
      <c r="O61" s="147"/>
      <c r="P61" s="17" t="s">
        <v>4</v>
      </c>
      <c r="Q61" s="27">
        <v>4</v>
      </c>
      <c r="R61" s="120"/>
      <c r="S61" s="120"/>
      <c r="T61" s="120"/>
    </row>
    <row r="62" spans="1:20" ht="27">
      <c r="A62" s="32">
        <v>62</v>
      </c>
      <c r="B62" s="228" t="s">
        <v>386</v>
      </c>
      <c r="C62" s="18" t="s">
        <v>196</v>
      </c>
      <c r="D62" s="21"/>
      <c r="E62" s="21"/>
      <c r="F62" s="21"/>
      <c r="G62" s="21"/>
      <c r="H62" s="21"/>
      <c r="I62" s="21"/>
      <c r="J62" s="21"/>
      <c r="K62" s="383">
        <v>2</v>
      </c>
      <c r="L62" s="386"/>
      <c r="M62" s="386">
        <v>2</v>
      </c>
      <c r="N62" s="386"/>
      <c r="O62" s="388"/>
      <c r="P62" s="21" t="s">
        <v>8</v>
      </c>
      <c r="Q62" s="22">
        <v>4</v>
      </c>
      <c r="R62" s="26"/>
      <c r="S62" s="26"/>
      <c r="T62" s="120"/>
    </row>
    <row r="63" spans="1:20" s="59" customFormat="1" ht="39" customHeight="1">
      <c r="A63" s="246">
        <v>63</v>
      </c>
      <c r="B63" s="182" t="s">
        <v>387</v>
      </c>
      <c r="C63" s="39" t="s">
        <v>220</v>
      </c>
      <c r="D63" s="21"/>
      <c r="E63" s="21"/>
      <c r="F63" s="21"/>
      <c r="G63" s="21"/>
      <c r="H63" s="21"/>
      <c r="I63" s="21"/>
      <c r="J63" s="21"/>
      <c r="K63" s="350">
        <v>2</v>
      </c>
      <c r="L63" s="350"/>
      <c r="M63" s="350">
        <v>1</v>
      </c>
      <c r="N63" s="350"/>
      <c r="O63" s="389"/>
      <c r="P63" s="350" t="s">
        <v>8</v>
      </c>
      <c r="Q63" s="351">
        <v>3</v>
      </c>
      <c r="R63"/>
      <c r="S63"/>
      <c r="T63"/>
    </row>
    <row r="64" spans="1:20" s="59" customFormat="1" ht="39" customHeight="1">
      <c r="A64" s="38">
        <v>46</v>
      </c>
      <c r="B64" s="128" t="s">
        <v>322</v>
      </c>
      <c r="C64" s="18" t="s">
        <v>104</v>
      </c>
      <c r="D64" s="376">
        <v>2</v>
      </c>
      <c r="E64" s="376">
        <v>1</v>
      </c>
      <c r="F64" s="376"/>
      <c r="G64" s="376"/>
      <c r="H64" s="18"/>
      <c r="I64" s="17" t="s">
        <v>8</v>
      </c>
      <c r="J64" s="50">
        <v>4</v>
      </c>
      <c r="K64" s="344"/>
      <c r="L64" s="344"/>
      <c r="M64" s="17"/>
      <c r="N64" s="17"/>
      <c r="O64" s="17"/>
      <c r="P64" s="17"/>
      <c r="Q64" s="27"/>
      <c r="R64"/>
      <c r="S64"/>
      <c r="T64"/>
    </row>
    <row r="65" spans="1:20" s="120" customFormat="1" ht="39" customHeight="1">
      <c r="A65" s="363">
        <v>48</v>
      </c>
      <c r="B65" s="128" t="s">
        <v>324</v>
      </c>
      <c r="C65" s="18" t="s">
        <v>325</v>
      </c>
      <c r="D65" s="142">
        <v>2</v>
      </c>
      <c r="E65" s="142"/>
      <c r="F65" s="43">
        <v>2</v>
      </c>
      <c r="G65" s="339">
        <v>1</v>
      </c>
      <c r="H65" s="18"/>
      <c r="I65" s="17" t="s">
        <v>8</v>
      </c>
      <c r="J65" s="17">
        <v>5</v>
      </c>
      <c r="K65" s="111"/>
      <c r="L65" s="111"/>
      <c r="M65" s="111"/>
      <c r="N65" s="111"/>
      <c r="O65" s="111"/>
      <c r="P65" s="111"/>
      <c r="Q65" s="136"/>
      <c r="R65"/>
      <c r="S65"/>
      <c r="T65"/>
    </row>
    <row r="66" spans="1:20" s="26" customFormat="1" ht="39" customHeight="1">
      <c r="A66" s="38">
        <v>52</v>
      </c>
      <c r="B66" s="116" t="s">
        <v>323</v>
      </c>
      <c r="C66" s="185" t="s">
        <v>349</v>
      </c>
      <c r="D66" s="402"/>
      <c r="E66" s="402"/>
      <c r="F66" s="402"/>
      <c r="G66" s="402"/>
      <c r="H66" s="402"/>
      <c r="I66" s="402"/>
      <c r="J66" s="402"/>
      <c r="K66" s="17">
        <v>2</v>
      </c>
      <c r="L66" s="17"/>
      <c r="M66" s="17"/>
      <c r="N66" s="17">
        <v>1</v>
      </c>
      <c r="O66" s="18"/>
      <c r="P66" s="17" t="s">
        <v>8</v>
      </c>
      <c r="Q66" s="27">
        <v>3</v>
      </c>
      <c r="R66"/>
      <c r="S66"/>
      <c r="T66"/>
    </row>
    <row r="67" spans="1:17" ht="39" customHeight="1">
      <c r="A67" s="363">
        <v>57</v>
      </c>
      <c r="B67" s="116" t="s">
        <v>209</v>
      </c>
      <c r="C67" s="17" t="s">
        <v>352</v>
      </c>
      <c r="D67" s="50"/>
      <c r="E67" s="50"/>
      <c r="F67" s="50"/>
      <c r="G67" s="50"/>
      <c r="H67" s="50"/>
      <c r="I67" s="50"/>
      <c r="J67" s="50"/>
      <c r="K67" s="17"/>
      <c r="L67" s="17"/>
      <c r="M67" s="17"/>
      <c r="N67" s="17">
        <v>4</v>
      </c>
      <c r="O67" s="18"/>
      <c r="P67" s="17" t="s">
        <v>4</v>
      </c>
      <c r="Q67" s="27">
        <v>4</v>
      </c>
    </row>
    <row r="68" spans="1:17" ht="36.75" customHeight="1">
      <c r="A68" s="38">
        <v>58</v>
      </c>
      <c r="B68" s="116" t="s">
        <v>208</v>
      </c>
      <c r="C68" s="17" t="s">
        <v>221</v>
      </c>
      <c r="D68" s="375"/>
      <c r="E68" s="375"/>
      <c r="F68" s="375"/>
      <c r="G68" s="375"/>
      <c r="H68" s="375"/>
      <c r="I68" s="375"/>
      <c r="J68" s="375"/>
      <c r="K68" s="382" t="s">
        <v>86</v>
      </c>
      <c r="L68" s="382"/>
      <c r="M68" s="382"/>
      <c r="N68" s="382">
        <f>60/14</f>
        <v>4.285714285714286</v>
      </c>
      <c r="O68" s="149"/>
      <c r="P68" s="130" t="s">
        <v>4</v>
      </c>
      <c r="Q68" s="395">
        <v>2</v>
      </c>
    </row>
    <row r="69" spans="1:20" s="327" customFormat="1" ht="32.25" customHeight="1">
      <c r="A69" s="246">
        <v>64</v>
      </c>
      <c r="B69" s="110" t="s">
        <v>388</v>
      </c>
      <c r="C69" s="118" t="s">
        <v>247</v>
      </c>
      <c r="D69" s="352"/>
      <c r="E69" s="352"/>
      <c r="F69" s="352"/>
      <c r="G69" s="352"/>
      <c r="H69" s="352"/>
      <c r="I69" s="352"/>
      <c r="J69" s="352"/>
      <c r="K69" s="352">
        <v>2</v>
      </c>
      <c r="L69" s="352"/>
      <c r="M69" s="352">
        <v>2</v>
      </c>
      <c r="N69" s="352"/>
      <c r="O69" s="130"/>
      <c r="P69" s="352" t="s">
        <v>8</v>
      </c>
      <c r="Q69" s="352">
        <v>5</v>
      </c>
      <c r="R69" s="124"/>
      <c r="S69" s="124"/>
      <c r="T69" s="124" t="s">
        <v>390</v>
      </c>
    </row>
    <row r="70" spans="4:20" ht="12.75">
      <c r="D70" s="152">
        <f>SUM(D54:D69)</f>
        <v>14</v>
      </c>
      <c r="E70" s="152">
        <f aca="true" t="shared" si="3" ref="E70:Q70">SUM(E54:E69)</f>
        <v>1</v>
      </c>
      <c r="F70" s="152">
        <f t="shared" si="3"/>
        <v>8</v>
      </c>
      <c r="G70" s="152">
        <f t="shared" si="3"/>
        <v>3</v>
      </c>
      <c r="H70" s="152">
        <f t="shared" si="3"/>
        <v>0</v>
      </c>
      <c r="I70" s="152">
        <f t="shared" si="3"/>
        <v>0</v>
      </c>
      <c r="J70" s="152">
        <f t="shared" si="3"/>
        <v>29</v>
      </c>
      <c r="K70" s="152">
        <f t="shared" si="3"/>
        <v>13</v>
      </c>
      <c r="L70" s="152">
        <f t="shared" si="3"/>
        <v>0</v>
      </c>
      <c r="M70" s="152">
        <f t="shared" si="3"/>
        <v>9</v>
      </c>
      <c r="N70" s="152">
        <f t="shared" si="3"/>
        <v>15.714285714285715</v>
      </c>
      <c r="O70" s="152">
        <f t="shared" si="3"/>
        <v>0</v>
      </c>
      <c r="P70" s="152">
        <f t="shared" si="3"/>
        <v>0</v>
      </c>
      <c r="Q70" s="152">
        <f t="shared" si="3"/>
        <v>34</v>
      </c>
      <c r="R70" s="152">
        <f>(SUM(D70:Q70)-T70)*14</f>
        <v>892.0000000000001</v>
      </c>
      <c r="S70" s="412">
        <f>14*(D70+K70)</f>
        <v>378</v>
      </c>
      <c r="T70" s="152">
        <f>Q70+J70</f>
        <v>63</v>
      </c>
    </row>
    <row r="71" spans="18:20" ht="12.75">
      <c r="R71">
        <f>SUM(R2:R70)</f>
        <v>3152</v>
      </c>
      <c r="S71">
        <f>SUM(S2:S70)</f>
        <v>1414</v>
      </c>
      <c r="T71">
        <f>SUM(T2:T70)</f>
        <v>240</v>
      </c>
    </row>
    <row r="72" ht="12.75">
      <c r="S72">
        <f>R71-S71</f>
        <v>1738</v>
      </c>
    </row>
    <row r="73" ht="12.75">
      <c r="S73">
        <f>S71/S72</f>
        <v>0.8135788262370541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Universitatea Suceava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 COJOCARIU</dc:creator>
  <cp:keywords/>
  <dc:description/>
  <cp:lastModifiedBy>Cristina-Elena</cp:lastModifiedBy>
  <cp:lastPrinted>2022-06-30T07:42:21Z</cp:lastPrinted>
  <dcterms:created xsi:type="dcterms:W3CDTF">1998-09-29T12:25:23Z</dcterms:created>
  <dcterms:modified xsi:type="dcterms:W3CDTF">2022-06-30T09:22:10Z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D2819F8">
    <vt:lpwstr/>
  </property>
  <property fmtid="{D5CDD505-2E9C-101B-9397-08002B2CF9AE}" pid="19" name="IVID2A3708F4">
    <vt:lpwstr/>
  </property>
  <property fmtid="{D5CDD505-2E9C-101B-9397-08002B2CF9AE}" pid="20" name="IVIDD631307">
    <vt:lpwstr/>
  </property>
  <property fmtid="{D5CDD505-2E9C-101B-9397-08002B2CF9AE}" pid="21" name="IVID10231BE6">
    <vt:lpwstr/>
  </property>
  <property fmtid="{D5CDD505-2E9C-101B-9397-08002B2CF9AE}" pid="22" name="IVID1C180FE9">
    <vt:lpwstr/>
  </property>
  <property fmtid="{D5CDD505-2E9C-101B-9397-08002B2CF9AE}" pid="23" name="IVID10E61F36">
    <vt:lpwstr/>
  </property>
</Properties>
</file>