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355" windowHeight="11775" activeTab="6"/>
  </bookViews>
  <sheets>
    <sheet name="pagina 1" sheetId="1" r:id="rId1"/>
    <sheet name="an I" sheetId="2" r:id="rId2"/>
    <sheet name="an II" sheetId="3" r:id="rId3"/>
    <sheet name="an III" sheetId="4" r:id="rId4"/>
    <sheet name="bilant1" sheetId="5" state="hidden" r:id="rId5"/>
    <sheet name="Bilant" sheetId="6" r:id="rId6"/>
    <sheet name="Competente" sheetId="7" r:id="rId7"/>
  </sheets>
  <definedNames>
    <definedName name="_4E">'an II'!$I$28</definedName>
    <definedName name="_xlfn.PERCENTILE.EXC" hidden="1">#NAME?</definedName>
    <definedName name="_xlfn.PERCENTRANK.EXC" hidden="1">#NAME?</definedName>
    <definedName name="_xlnm.Print_Area" localSheetId="1">'an I'!$A$1:$R$56</definedName>
    <definedName name="_xlnm.Print_Area" localSheetId="2">'an II'!$A$1:$Q$73</definedName>
    <definedName name="_xlnm.Print_Area" localSheetId="3">'an III'!$A$1:$Q$68</definedName>
    <definedName name="_xlnm.Print_Area" localSheetId="5">'Bilant'!$A$1:$O$59</definedName>
    <definedName name="_xlnm.Print_Area" localSheetId="6">'Competente'!$A$1:$C$39</definedName>
    <definedName name="_xlnm.Print_Area" localSheetId="0">'pagina 1'!$A$1:$J$39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<sst xmlns="http://schemas.openxmlformats.org/spreadsheetml/2006/main" count="630" uniqueCount="320">
  <si>
    <t>ANUL I</t>
  </si>
  <si>
    <t>Discipline obligatorii</t>
  </si>
  <si>
    <t>Cod disciplina</t>
  </si>
  <si>
    <t>Sem. 1</t>
  </si>
  <si>
    <t>Sem. 2</t>
  </si>
  <si>
    <t>C</t>
  </si>
  <si>
    <t>S</t>
  </si>
  <si>
    <t>P</t>
  </si>
  <si>
    <t>E</t>
  </si>
  <si>
    <t>Discipline optionale</t>
  </si>
  <si>
    <t>ANUL II</t>
  </si>
  <si>
    <t>ANUL III</t>
  </si>
  <si>
    <t>Nr. crt.</t>
  </si>
  <si>
    <t>%</t>
  </si>
  <si>
    <t>Nr. credite</t>
  </si>
  <si>
    <t>DISCIPLINE FUNDAMENTALE</t>
  </si>
  <si>
    <t>DISCIPLINE COMPLEMENTARE</t>
  </si>
  <si>
    <t>DISCIPLINE DE SPECIALITATE</t>
  </si>
  <si>
    <t>PLAN  DE ÎNVĂŢĂMÂNT</t>
  </si>
  <si>
    <t>TOTAL</t>
  </si>
  <si>
    <t>Universitatea "Ştefan cel Mare" Suceava</t>
  </si>
  <si>
    <t>Facultatea de Educaţie Fizică şi Sport</t>
  </si>
  <si>
    <t>Durata studiilor: 3 ani</t>
  </si>
  <si>
    <t>Forma de invatamant: zi</t>
  </si>
  <si>
    <t>PLAN DE ÎNVĂŢĂMÂNT</t>
  </si>
  <si>
    <t>Total</t>
  </si>
  <si>
    <t>CATEGORIA DISCIPLINEI</t>
  </si>
  <si>
    <t>Total nr. ore
fizice</t>
  </si>
  <si>
    <t xml:space="preserve">% </t>
  </si>
  <si>
    <t>realizat</t>
  </si>
  <si>
    <t>recom.</t>
  </si>
  <si>
    <t>Nr. de ore</t>
  </si>
  <si>
    <t>Curs</t>
  </si>
  <si>
    <t>Aplicaţii</t>
  </si>
  <si>
    <t>DISCIPLINE ÎN DOMENIU</t>
  </si>
  <si>
    <t>NUMĂR ORE CURS / ORE APLICAŢII</t>
  </si>
  <si>
    <t>Nr.</t>
  </si>
  <si>
    <t>Forma de</t>
  </si>
  <si>
    <t>Nr. forme de verificare</t>
  </si>
  <si>
    <t>crt.</t>
  </si>
  <si>
    <t>verificare</t>
  </si>
  <si>
    <t>An I</t>
  </si>
  <si>
    <t>An II</t>
  </si>
  <si>
    <t>An III</t>
  </si>
  <si>
    <t>An IV</t>
  </si>
  <si>
    <t>Examen</t>
  </si>
  <si>
    <t>Colocviu</t>
  </si>
  <si>
    <t xml:space="preserve">                                  BILANŢ</t>
  </si>
  <si>
    <t>Verificare</t>
  </si>
  <si>
    <t>Sem. 3</t>
  </si>
  <si>
    <t>Sem. 4</t>
  </si>
  <si>
    <t>Sem. 5</t>
  </si>
  <si>
    <t>Sem. 6</t>
  </si>
  <si>
    <t>DISCIPLINE CONFORM OPŢIUNILOR</t>
  </si>
  <si>
    <t>Discipline opționale</t>
  </si>
  <si>
    <t>Departamentul de Sănătate și Dezvoltare Umană</t>
  </si>
  <si>
    <t>Domeniul de licenţă: Sănătate</t>
  </si>
  <si>
    <t>Valabil începând cu anul universitar: 2015 - 2016, anul I de studii</t>
  </si>
  <si>
    <t>Total ore obligatorii pe săptămână</t>
  </si>
  <si>
    <t>LP</t>
  </si>
  <si>
    <t>Forma de învăţământ: cu frecvență</t>
  </si>
  <si>
    <t>Forma de invaţământ: cu frecvență</t>
  </si>
  <si>
    <t xml:space="preserve">                    Rector,                                                    Decan,                                       Director departament,                      Responsabil program de studii,</t>
  </si>
  <si>
    <t>Prof. univ. dr.ing.Valentin Popa              Prof. univ. dr.Petru GHERVAN      Prof. univ. dr.Mihai COVAȘĂ                 Ș.l. dr. Călina-Sînziana SILIȘTEANU</t>
  </si>
  <si>
    <r>
      <t xml:space="preserve"> </t>
    </r>
    <r>
      <rPr>
        <b/>
        <sz val="10"/>
        <rFont val="Times New Roman"/>
        <family val="1"/>
      </rPr>
      <t>TOTAL</t>
    </r>
  </si>
  <si>
    <r>
      <t>Programul de studiu:</t>
    </r>
    <r>
      <rPr>
        <sz val="10"/>
        <color indexed="10"/>
        <rFont val="Arial"/>
        <family val="2"/>
      </rPr>
      <t xml:space="preserve"> Recuperare medicală</t>
    </r>
  </si>
  <si>
    <t xml:space="preserve">                                                                 RECAPITULAȚIE</t>
  </si>
  <si>
    <t xml:space="preserve">                                                          RECAPITULAȚIE</t>
  </si>
  <si>
    <t xml:space="preserve">PLAN  DE ÎNVĂŢĂMÂNT </t>
  </si>
  <si>
    <t>Structura anului universitar</t>
  </si>
  <si>
    <t>Nr. săptămâni</t>
  </si>
  <si>
    <t xml:space="preserve"> Nr.ore fizice 
pe săptămână*</t>
  </si>
  <si>
    <t>Anul de studii</t>
  </si>
  <si>
    <t>Sem. I</t>
  </si>
  <si>
    <t>Sem. II</t>
  </si>
  <si>
    <t>I</t>
  </si>
  <si>
    <t>II</t>
  </si>
  <si>
    <t>III</t>
  </si>
  <si>
    <t>*Discipline obligatorii + opţionale</t>
  </si>
  <si>
    <t xml:space="preserve">DISCIPLINE OBLIGATORII </t>
  </si>
  <si>
    <t xml:space="preserve">DISCIPLINE OPŢIONALE </t>
  </si>
  <si>
    <t>TOTAL Obligatorii şi opţionale</t>
  </si>
  <si>
    <t>DISCIPLINE FACULTATIVE</t>
  </si>
  <si>
    <t>TOTAL Ore program de studiu</t>
  </si>
  <si>
    <t xml:space="preserve">              Rector,                                             Decan,                                   Director departament,                      Responsabil program de studii,</t>
  </si>
  <si>
    <t>C*</t>
  </si>
  <si>
    <t>I**</t>
  </si>
  <si>
    <t>V**</t>
  </si>
  <si>
    <t>USV.FEFS.BFKT</t>
  </si>
  <si>
    <t>Total ore facultative pe săptămână</t>
  </si>
  <si>
    <t>10 credite la examenul de absolvire</t>
  </si>
  <si>
    <t>Discipline facultative***</t>
  </si>
  <si>
    <t>PEDAGOGIE II</t>
  </si>
  <si>
    <t>DIDACTICA SPECIALITĂŢII</t>
  </si>
  <si>
    <t>DF.03.03</t>
  </si>
  <si>
    <t>DF.04.04</t>
  </si>
  <si>
    <t>DS.06.07</t>
  </si>
  <si>
    <t>DS.06.08</t>
  </si>
  <si>
    <t xml:space="preserve"> Nr.ore practică</t>
  </si>
  <si>
    <t>1E</t>
  </si>
  <si>
    <t>1E 1C</t>
  </si>
  <si>
    <t>DS.04.25</t>
  </si>
  <si>
    <t>2C</t>
  </si>
  <si>
    <t>Nr. discipline</t>
  </si>
  <si>
    <t>LIMBA FRANCEZĂ II</t>
  </si>
  <si>
    <t>2E
1C</t>
  </si>
  <si>
    <t>Forma de verificare</t>
  </si>
  <si>
    <t>DF.01.01</t>
  </si>
  <si>
    <t>DC.01.06</t>
  </si>
  <si>
    <t>DS.05.04</t>
  </si>
  <si>
    <t xml:space="preserve">             Rector,                                             Decan,                                                 Director departament,             Responsabil program de studii,</t>
  </si>
  <si>
    <t>Discipline facultative</t>
  </si>
  <si>
    <t xml:space="preserve">Cod disciplină USV DPPD NIV 1 </t>
  </si>
  <si>
    <t>Pedagogie II</t>
  </si>
  <si>
    <t>Didactica specialităţii</t>
  </si>
  <si>
    <t>Instruire asistată de calculator</t>
  </si>
  <si>
    <t xml:space="preserve">Practică pedagogică (în învăţământul preuniversitar obligatoriu) (1) </t>
  </si>
  <si>
    <t>Managementul clasei de elevi</t>
  </si>
  <si>
    <t xml:space="preserve">Practică pedagogică (în învăţământul preuniversitar obligatoriu) (2) </t>
  </si>
  <si>
    <t>Evaluare finală - Portofoliu didactic</t>
  </si>
  <si>
    <t xml:space="preserve">           Rector,                                             Decan,                                      Director departament,        Responsabil program de studii,</t>
  </si>
  <si>
    <t>Nr.    discipline</t>
  </si>
  <si>
    <t xml:space="preserve">180 credite conform planului de învăţământ </t>
  </si>
  <si>
    <t>DF.01.05</t>
  </si>
  <si>
    <t>5E 3C</t>
  </si>
  <si>
    <t>DS.05.03</t>
  </si>
  <si>
    <t>DS.05.02</t>
  </si>
  <si>
    <t>DS.05.09</t>
  </si>
  <si>
    <t>DS.05.10</t>
  </si>
  <si>
    <t>DS.06.01</t>
  </si>
  <si>
    <t>DS.06.02</t>
  </si>
  <si>
    <t>DS.06.03</t>
  </si>
  <si>
    <t>DS.06.05</t>
  </si>
  <si>
    <t>DS.06.06</t>
  </si>
  <si>
    <t>Educație antreprenorială / Antreprenoriat</t>
  </si>
  <si>
    <t>4E</t>
  </si>
  <si>
    <t>2E</t>
  </si>
  <si>
    <t>1E
2C</t>
  </si>
  <si>
    <t>DS.05.01</t>
  </si>
  <si>
    <t xml:space="preserve">             Rector,                                              Decan,                                          Director departament,              Responsabil program de studii,</t>
  </si>
  <si>
    <t>DC.04.05</t>
  </si>
  <si>
    <t>% pe nr. Ore</t>
  </si>
  <si>
    <t>Competenţe profesionale</t>
  </si>
  <si>
    <t>Competenţe transversale</t>
  </si>
  <si>
    <t>Universitatea ,,Ştefan cel Mare” din Suceava</t>
  </si>
  <si>
    <t>Universitatea „Ştefan cel Mare” din Suceava</t>
  </si>
  <si>
    <t>Psihologia educației</t>
  </si>
  <si>
    <t>Pedagogie I</t>
  </si>
  <si>
    <t>DS.05.11</t>
  </si>
  <si>
    <t>DS.05.12</t>
  </si>
  <si>
    <t>Total ore opționale pe săptămână</t>
  </si>
  <si>
    <t>Limba engleză IV/ Limba franceză II</t>
  </si>
  <si>
    <t>RECAPITULATIE</t>
  </si>
  <si>
    <t>2E 
1C</t>
  </si>
  <si>
    <t>3C</t>
  </si>
  <si>
    <t xml:space="preserve"> DF.01.01</t>
  </si>
  <si>
    <t xml:space="preserve"> DF.02.02</t>
  </si>
  <si>
    <t>DF.02.09</t>
  </si>
  <si>
    <t>1*</t>
  </si>
  <si>
    <t>30+1</t>
  </si>
  <si>
    <r>
      <t xml:space="preserve">*Creditele aferente disciplinei </t>
    </r>
    <r>
      <rPr>
        <i/>
        <sz val="8"/>
        <rFont val="Times New Roman"/>
        <family val="1"/>
      </rPr>
      <t>Educație fizică și sport</t>
    </r>
    <r>
      <rPr>
        <sz val="8"/>
        <rFont val="Times New Roman"/>
        <family val="1"/>
      </rPr>
      <t xml:space="preserve"> se acordă peste cele obligatorii și nu se pot transfera pentru a atinge numărul de credite obligatorii.</t>
    </r>
  </si>
  <si>
    <r>
      <t>Promovarea disciplinei</t>
    </r>
    <r>
      <rPr>
        <i/>
        <sz val="8"/>
        <rFont val="Times New Roman"/>
        <family val="1"/>
      </rPr>
      <t xml:space="preserve"> Educație fizică și sport</t>
    </r>
    <r>
      <rPr>
        <sz val="8"/>
        <rFont val="Times New Roman"/>
        <family val="1"/>
      </rPr>
      <t xml:space="preserve"> este obligatorie.</t>
    </r>
  </si>
  <si>
    <t xml:space="preserve">I** - ore de studiu individual pe semestru             </t>
  </si>
  <si>
    <t xml:space="preserve">    </t>
  </si>
  <si>
    <t>C* - Admis/Respins</t>
  </si>
  <si>
    <t>DF.02.10</t>
  </si>
  <si>
    <t>DC.02.12</t>
  </si>
  <si>
    <t>DC.03.13</t>
  </si>
  <si>
    <t>DC.03.14</t>
  </si>
  <si>
    <t>DC.03.15</t>
  </si>
  <si>
    <t xml:space="preserve">I** - ore de studiu individual pe semestru        </t>
  </si>
  <si>
    <t>V**-forma de verificare (3 ore)</t>
  </si>
  <si>
    <t>Promovarea disciplinei Educație fizică și sport este obligatorie.</t>
  </si>
  <si>
    <r>
      <t xml:space="preserve">**Creditele aferente disciplinei </t>
    </r>
    <r>
      <rPr>
        <i/>
        <sz val="8"/>
        <rFont val="Times New Roman"/>
        <family val="1"/>
      </rPr>
      <t>Educație fizică și sport</t>
    </r>
    <r>
      <rPr>
        <sz val="8"/>
        <rFont val="Times New Roman"/>
        <family val="1"/>
      </rPr>
      <t xml:space="preserve"> se acordă peste cele obligatorii și nu se pot transfera pentru a atinge numărul de credite obligatorii.</t>
    </r>
  </si>
  <si>
    <t>L</t>
  </si>
  <si>
    <t xml:space="preserve">I** - ore de studiu individual pe semestru               </t>
  </si>
  <si>
    <t xml:space="preserve">**Practica de specialitate poate fi efectuată în cursul anului universitar, cu program săptămânal, sau cumulat, la final de semestru. </t>
  </si>
  <si>
    <t>4E 3C</t>
  </si>
  <si>
    <t>DF.02.14</t>
  </si>
  <si>
    <t xml:space="preserve">2E
</t>
  </si>
  <si>
    <t xml:space="preserve">V** - forma de verificare (3 ore) </t>
  </si>
  <si>
    <t>Elaborarea lucrării de licență</t>
  </si>
  <si>
    <t>4E 2C</t>
  </si>
  <si>
    <t>25+1</t>
  </si>
  <si>
    <t xml:space="preserve">Practică </t>
  </si>
  <si>
    <t>Domeniul: Matematică</t>
  </si>
  <si>
    <r>
      <t>Programul de studii de licență:</t>
    </r>
    <r>
      <rPr>
        <b/>
        <sz val="11"/>
        <rFont val="Times New Roman"/>
        <family val="1"/>
      </rPr>
      <t xml:space="preserve"> Matematică - Informatică</t>
    </r>
  </si>
  <si>
    <t>Valabil începând cu anul universitar: 2022-2023, anul I de studii</t>
  </si>
  <si>
    <t>Program de studii de licență: Matematică - Informatică</t>
  </si>
  <si>
    <t xml:space="preserve">Valabil începând cu anul universitar: 2022-2023, anul I de studii </t>
  </si>
  <si>
    <t>Domeniul:Matematică</t>
  </si>
  <si>
    <t xml:space="preserve">Prof.univ.dr.ing.Valentin POPA        </t>
  </si>
  <si>
    <t xml:space="preserve">Prof.univ.dr.ing.Valentin Popa         </t>
  </si>
  <si>
    <t xml:space="preserve">Prof.univ.dr.ing.Valentin Popa     </t>
  </si>
  <si>
    <t xml:space="preserve">Prof.univ.dr.ing.Valentin Popa       </t>
  </si>
  <si>
    <t>DF.01.02</t>
  </si>
  <si>
    <t>DF.02.07</t>
  </si>
  <si>
    <t>DF.02.11</t>
  </si>
  <si>
    <t>5E 2C</t>
  </si>
  <si>
    <t>USV….........MI</t>
  </si>
  <si>
    <t>USV….......MI</t>
  </si>
  <si>
    <t>USV….... MI</t>
  </si>
  <si>
    <t>DS.02.08</t>
  </si>
  <si>
    <t>USV...........MI</t>
  </si>
  <si>
    <t>USV.........MI</t>
  </si>
  <si>
    <t>Cod disciplină USV DPPD NIV 1 / ...........</t>
  </si>
  <si>
    <t>Cod disciplină USV DPPD NIV 1 / .............</t>
  </si>
  <si>
    <t xml:space="preserve">1C </t>
  </si>
  <si>
    <t>DS.04.08</t>
  </si>
  <si>
    <t>DF.04.17</t>
  </si>
  <si>
    <t>DS.04.07</t>
  </si>
  <si>
    <t>DS.04.10</t>
  </si>
  <si>
    <t>DS.04.11</t>
  </si>
  <si>
    <t>DF.04.16</t>
  </si>
  <si>
    <t>DC.05.15</t>
  </si>
  <si>
    <t>DC.05.16</t>
  </si>
  <si>
    <t>DS.06.17</t>
  </si>
  <si>
    <t>DS.06.18</t>
  </si>
  <si>
    <t>DS.06.19</t>
  </si>
  <si>
    <t>DS.06.20</t>
  </si>
  <si>
    <t>DS.06.21</t>
  </si>
  <si>
    <t>DS.06.22</t>
  </si>
  <si>
    <t>2E 
2C</t>
  </si>
  <si>
    <t>3E
1C</t>
  </si>
  <si>
    <t>DF.03.01</t>
  </si>
  <si>
    <t>DF.03.02</t>
  </si>
  <si>
    <t>DS.03.04</t>
  </si>
  <si>
    <t>DS.03.05</t>
  </si>
  <si>
    <t>DF.04.06</t>
  </si>
  <si>
    <t>DC.04.09</t>
  </si>
  <si>
    <t>4E 1C</t>
  </si>
  <si>
    <t>DC.03.12</t>
  </si>
  <si>
    <t>1848-2352 ore</t>
  </si>
  <si>
    <t>35–45%</t>
  </si>
  <si>
    <t>35–50 %</t>
  </si>
  <si>
    <t>10–20%</t>
  </si>
  <si>
    <t>70-83%</t>
  </si>
  <si>
    <t>30-17%</t>
  </si>
  <si>
    <r>
      <t xml:space="preserve">                                                       </t>
    </r>
    <r>
      <rPr>
        <b/>
        <sz val="10"/>
        <rFont val="Times New Roman"/>
        <family val="1"/>
      </rPr>
      <t>TOTAL</t>
    </r>
  </si>
  <si>
    <t>realizat la nr discipline</t>
  </si>
  <si>
    <t>14**</t>
  </si>
  <si>
    <r>
      <t>125</t>
    </r>
    <r>
      <rPr>
        <sz val="10"/>
        <rFont val="Arial"/>
        <family val="2"/>
      </rPr>
      <t>***</t>
    </r>
  </si>
  <si>
    <t>***Elaborarea lucrării de licență</t>
  </si>
  <si>
    <t>DC.05.13</t>
  </si>
  <si>
    <t>DC.05.14</t>
  </si>
  <si>
    <t>21****</t>
  </si>
  <si>
    <t>**Acestea cuprind şi elaborarea lucrării de licenţă (4 săptămâni)</t>
  </si>
  <si>
    <t xml:space="preserve">****Nu includ orele de practică </t>
  </si>
  <si>
    <t>Nr. Credite</t>
  </si>
  <si>
    <t>realizat (ore)</t>
  </si>
  <si>
    <t>realizat (credite)</t>
  </si>
  <si>
    <t>exluzând orele de practică</t>
  </si>
  <si>
    <t>Limba engleză II - conf</t>
  </si>
  <si>
    <t>Educație fizică II - conf</t>
  </si>
  <si>
    <t>Educație fizică III - conf</t>
  </si>
  <si>
    <t>Analiză matematică 1</t>
  </si>
  <si>
    <t xml:space="preserve">Algebră 1 </t>
  </si>
  <si>
    <t>Geometrie 1</t>
  </si>
  <si>
    <t>Algoritmi şi programare 1</t>
  </si>
  <si>
    <t>Logică matematică şi teoria mulţimilor</t>
  </si>
  <si>
    <t xml:space="preserve">Educație fizică I </t>
  </si>
  <si>
    <t xml:space="preserve">Limba engleză I </t>
  </si>
  <si>
    <t>Analiză matematică 2</t>
  </si>
  <si>
    <t xml:space="preserve">Algebră 2 </t>
  </si>
  <si>
    <t>Geometrie 2</t>
  </si>
  <si>
    <t>Algorimmi şi programare 2</t>
  </si>
  <si>
    <t>Structuri de date</t>
  </si>
  <si>
    <t xml:space="preserve">Analiză reală </t>
  </si>
  <si>
    <t>Ecuaţii diferenţiale</t>
  </si>
  <si>
    <t>Teoria probabilităţilor</t>
  </si>
  <si>
    <t>Programare orientată pe obiecte</t>
  </si>
  <si>
    <t xml:space="preserve">Grafică asistată de calculator </t>
  </si>
  <si>
    <t xml:space="preserve"> Analiză complexă </t>
  </si>
  <si>
    <t xml:space="preserve">Statistică Matematică </t>
  </si>
  <si>
    <t>Baze de date</t>
  </si>
  <si>
    <t>Programare JAVA</t>
  </si>
  <si>
    <t xml:space="preserve">Practică de specialitate** </t>
  </si>
  <si>
    <t>Redactare și comunicare științifică și profesională</t>
  </si>
  <si>
    <t xml:space="preserve">Tehnici de comunicare </t>
  </si>
  <si>
    <t xml:space="preserve">Limba engleză III </t>
  </si>
  <si>
    <t xml:space="preserve">Limba germană I </t>
  </si>
  <si>
    <t>Mecanică teoretică</t>
  </si>
  <si>
    <t>Astronomie</t>
  </si>
  <si>
    <t>DC.04.18</t>
  </si>
  <si>
    <t>Analiză numerică</t>
  </si>
  <si>
    <t>Sisteme de operare</t>
  </si>
  <si>
    <t>Software matematic</t>
  </si>
  <si>
    <t>Reţele de calculatoare</t>
  </si>
  <si>
    <t xml:space="preserve">Inteligenţă artificială </t>
  </si>
  <si>
    <t xml:space="preserve">Modelare matematică </t>
  </si>
  <si>
    <t>Geometrie diferenţială</t>
  </si>
  <si>
    <t xml:space="preserve">Tehnologii Web </t>
  </si>
  <si>
    <t>Complemente de algebră</t>
  </si>
  <si>
    <t xml:space="preserve">Elemente de grafică pe calculator </t>
  </si>
  <si>
    <t>Analiză combinatorică şi teoria codurilor</t>
  </si>
  <si>
    <t>Introducere în bioinformatică</t>
  </si>
  <si>
    <t>Etică şi integritate academică</t>
  </si>
  <si>
    <t>Algoritmica grafurilor</t>
  </si>
  <si>
    <t>Istoria matematicii</t>
  </si>
  <si>
    <t>Criptografie şi securitate informaţională</t>
  </si>
  <si>
    <t>Complemente de geometrie</t>
  </si>
  <si>
    <t xml:space="preserve">Design de interfeţe </t>
  </si>
  <si>
    <t>Analiza datelor digitale. Big Data</t>
  </si>
  <si>
    <t>Tehnici de optimizare</t>
  </si>
  <si>
    <t>Analiză funcţională</t>
  </si>
  <si>
    <t xml:space="preserve">*Cele 3 credite alocate pentru Educație fizică se acordă peste cele obligatorii și nu se pot transfera pentru a atinge numărul de credite obligatorii. </t>
  </si>
  <si>
    <t>recom. pe baza nr.ore</t>
  </si>
  <si>
    <t xml:space="preserve">                            Prof.univ.dr.ing.Valentin POPA       </t>
  </si>
  <si>
    <t xml:space="preserve">Facultatea de Economie, Administraţie şi Afaceri </t>
  </si>
  <si>
    <t>CP1. Operarea cu noțiuni și metode matematice</t>
  </si>
  <si>
    <t>CP2. Prelucrarea matematică a datelor, analiza și interpretarea unor fenomene și procese</t>
  </si>
  <si>
    <t>CP3. Elaborarea și analiza unor algoritmi pentru rezolvarea problemelor.</t>
  </si>
  <si>
    <t>CP4. Conceperea modelelor matematice pentru descrierea unor fenomene.</t>
  </si>
  <si>
    <t>CP5. Programarea în limbaje de nivel înalt</t>
  </si>
  <si>
    <t>CP6. Analiza, testarea și utilizarea sistemelor informatice.</t>
  </si>
  <si>
    <t>CT1. Aplicarea regulilor de muncă riguroasă și eficientă, manifestarea unor atitudini responsabile față de domeniul științific și didactic, pentru valorificarea optimă și creativă a propriului potențial în situații specifice, cu respectarea principiilor și a normelor de etică profesională.</t>
  </si>
  <si>
    <t>CT2. Identificarea oportunităților de formare profesională continuă și valorificarea eficientă a resurselor și te nicilor de învățare pentru propria dezvoltare.</t>
  </si>
  <si>
    <t>CT3. Asumarea rolului și responsabilităților din cadrul unei echipe interdisciplinare, utilizarea unor te nici de comunicare și relaționare eficientă și dezvoltarea capacităților empatice de comunicare inter-personală.</t>
  </si>
  <si>
    <t>CT4. Implicarea în activități destinate unor grupuri sociale diverse și utilizarea expertizei profesionale pentru a iniția/derula proiecte și activități care să susțină procesul de digitalizare și educație pentru o societate digitalizată.</t>
  </si>
  <si>
    <t xml:space="preserve">                  Rector,                                             Decan,                                   Director departament,                      Responsabil program de studii,</t>
  </si>
</sst>
</file>

<file path=xl/styles.xml><?xml version="1.0" encoding="utf-8"?>
<styleSheet xmlns="http://schemas.openxmlformats.org/spreadsheetml/2006/main">
  <numFmts count="6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Z$&quot;#,##0_);\(&quot;Z$&quot;#,##0\)"/>
    <numFmt numFmtId="189" formatCode="&quot;Z$&quot;#,##0_);[Red]\(&quot;Z$&quot;#,##0\)"/>
    <numFmt numFmtId="190" formatCode="&quot;Z$&quot;#,##0.00_);\(&quot;Z$&quot;#,##0.00\)"/>
    <numFmt numFmtId="191" formatCode="&quot;Z$&quot;#,##0.00_);[Red]\(&quot;Z$&quot;#,##0.00\)"/>
    <numFmt numFmtId="192" formatCode="_(&quot;Z$&quot;* #,##0_);_(&quot;Z$&quot;* \(#,##0\);_(&quot;Z$&quot;* &quot;-&quot;_);_(@_)"/>
    <numFmt numFmtId="193" formatCode="_(&quot;Z$&quot;* #,##0.00_);_(&quot;Z$&quot;* \(#,##0.00\);_(&quot;Z$&quot;* &quot;-&quot;??_);_(@_)"/>
    <numFmt numFmtId="194" formatCode="_-* #,##0\ _L_E_I_-;\-* #,##0\ _L_E_I_-;_-* &quot;-&quot;\ _L_E_I_-;_-@_-"/>
    <numFmt numFmtId="195" formatCode="_-* #,##0.00\ _L_E_I_-;\-* #,##0.00\ _L_E_I_-;_-* &quot;-&quot;??\ _L_E_I_-;_-@_-"/>
    <numFmt numFmtId="196" formatCode="0.00;[Red]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0;[Red]0"/>
    <numFmt numFmtId="209" formatCode="[$-409]dddd\,\ mmmm\ dd\,\ yyyy"/>
    <numFmt numFmtId="210" formatCode="[$-409]h:mm:ss\ AM/PM"/>
    <numFmt numFmtId="211" formatCode="_-* #,##0.000\ _L_E_I_-;\-* #,##0.000\ _L_E_I_-;_-* &quot;-&quot;??\ _L_E_I_-;_-@_-"/>
    <numFmt numFmtId="212" formatCode="_-* #,##0.0000\ _L_E_I_-;\-* #,##0.0000\ _L_E_I_-;_-* &quot;-&quot;??\ _L_E_I_-;_-@_-"/>
    <numFmt numFmtId="213" formatCode="_-* #,##0.0\ _L_E_I_-;\-* #,##0.0\ _L_E_I_-;_-* &quot;-&quot;??\ _L_E_I_-;_-@_-"/>
    <numFmt numFmtId="214" formatCode="_-* #,##0\ _L_E_I_-;\-* #,##0\ _L_E_I_-;_-* &quot;-&quot;??\ _L_E_I_-;_-@_-"/>
    <numFmt numFmtId="215" formatCode="[$-418]d\ mmmm\ yyyy"/>
    <numFmt numFmtId="216" formatCode="0.000000000"/>
    <numFmt numFmtId="217" formatCode="0.0%"/>
  </numFmts>
  <fonts count="7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9"/>
      <name val="Times New Roman"/>
      <family val="1"/>
    </font>
    <font>
      <sz val="8"/>
      <color indexed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9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0"/>
      <name val="Times New Roman"/>
      <family val="1"/>
    </font>
    <font>
      <sz val="8"/>
      <color theme="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CE"/>
      <family val="2"/>
    </font>
    <font>
      <b/>
      <sz val="10"/>
      <color theme="1"/>
      <name val="Arial CE"/>
      <family val="2"/>
    </font>
    <font>
      <sz val="10"/>
      <color theme="1"/>
      <name val="Arial CE"/>
      <family val="2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1" applyNumberFormat="0" applyAlignment="0" applyProtection="0"/>
    <xf numFmtId="0" fontId="11" fillId="16" borderId="2" applyNumberFormat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20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justify" vertical="top" wrapText="1"/>
    </xf>
    <xf numFmtId="2" fontId="26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justify" vertical="top" wrapText="1"/>
    </xf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15" xfId="0" applyFont="1" applyBorder="1" applyAlignment="1">
      <alignment vertical="top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2" fontId="2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2" fontId="2" fillId="0" borderId="30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2" fontId="2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7" fillId="0" borderId="32" xfId="0" applyFont="1" applyBorder="1" applyAlignment="1">
      <alignment horizontal="center"/>
    </xf>
    <xf numFmtId="2" fontId="27" fillId="0" borderId="12" xfId="0" applyNumberFormat="1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6" fillId="0" borderId="42" xfId="0" applyFont="1" applyBorder="1" applyAlignment="1">
      <alignment horizontal="center" vertical="top" wrapText="1"/>
    </xf>
    <xf numFmtId="0" fontId="26" fillId="0" borderId="43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2" fontId="27" fillId="0" borderId="24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9" fontId="0" fillId="0" borderId="0" xfId="61" applyFont="1" applyAlignment="1">
      <alignment/>
    </xf>
    <xf numFmtId="16" fontId="27" fillId="0" borderId="3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27" fillId="0" borderId="16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7" fillId="0" borderId="44" xfId="0" applyFont="1" applyBorder="1" applyAlignment="1">
      <alignment horizontal="center"/>
    </xf>
    <xf numFmtId="0" fontId="26" fillId="0" borderId="16" xfId="0" applyFont="1" applyBorder="1" applyAlignment="1">
      <alignment horizontal="left" vertical="center" wrapText="1"/>
    </xf>
    <xf numFmtId="0" fontId="26" fillId="0" borderId="45" xfId="0" applyFont="1" applyBorder="1" applyAlignment="1">
      <alignment/>
    </xf>
    <xf numFmtId="0" fontId="27" fillId="0" borderId="16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45" xfId="0" applyFont="1" applyBorder="1" applyAlignment="1">
      <alignment horizontal="center"/>
    </xf>
    <xf numFmtId="2" fontId="27" fillId="0" borderId="16" xfId="0" applyNumberFormat="1" applyFont="1" applyBorder="1" applyAlignment="1">
      <alignment horizontal="center" vertical="top" wrapText="1"/>
    </xf>
    <xf numFmtId="2" fontId="27" fillId="0" borderId="32" xfId="0" applyNumberFormat="1" applyFont="1" applyBorder="1" applyAlignment="1">
      <alignment horizontal="center" vertical="top" wrapText="1"/>
    </xf>
    <xf numFmtId="0" fontId="0" fillId="0" borderId="46" xfId="0" applyBorder="1" applyAlignment="1">
      <alignment/>
    </xf>
    <xf numFmtId="0" fontId="27" fillId="0" borderId="47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2" fontId="27" fillId="0" borderId="45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2" fontId="27" fillId="0" borderId="43" xfId="0" applyNumberFormat="1" applyFont="1" applyBorder="1" applyAlignment="1">
      <alignment horizontal="center" vertical="center" wrapText="1"/>
    </xf>
    <xf numFmtId="2" fontId="27" fillId="0" borderId="4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left" vertical="top" wrapText="1"/>
    </xf>
    <xf numFmtId="0" fontId="34" fillId="0" borderId="0" xfId="0" applyFont="1" applyAlignment="1">
      <alignment/>
    </xf>
    <xf numFmtId="0" fontId="26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Continuous"/>
    </xf>
    <xf numFmtId="0" fontId="28" fillId="0" borderId="56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/>
    </xf>
    <xf numFmtId="0" fontId="28" fillId="0" borderId="59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8" fillId="0" borderId="3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26" fillId="0" borderId="0" xfId="0" applyFont="1" applyAlignment="1">
      <alignment wrapText="1"/>
    </xf>
    <xf numFmtId="0" fontId="27" fillId="0" borderId="0" xfId="0" applyFont="1" applyFill="1" applyBorder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centerContinuous"/>
    </xf>
    <xf numFmtId="0" fontId="28" fillId="0" borderId="60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37" fillId="0" borderId="43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49" fontId="28" fillId="0" borderId="12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18" borderId="36" xfId="0" applyFont="1" applyFill="1" applyBorder="1" applyAlignment="1">
      <alignment horizontal="center"/>
    </xf>
    <xf numFmtId="0" fontId="26" fillId="18" borderId="0" xfId="0" applyFont="1" applyFill="1" applyAlignment="1">
      <alignment/>
    </xf>
    <xf numFmtId="0" fontId="28" fillId="18" borderId="57" xfId="0" applyFont="1" applyFill="1" applyBorder="1" applyAlignment="1">
      <alignment horizontal="center"/>
    </xf>
    <xf numFmtId="0" fontId="28" fillId="18" borderId="26" xfId="0" applyFont="1" applyFill="1" applyBorder="1" applyAlignment="1">
      <alignment horizontal="center"/>
    </xf>
    <xf numFmtId="0" fontId="28" fillId="18" borderId="63" xfId="0" applyFont="1" applyFill="1" applyBorder="1" applyAlignment="1">
      <alignment horizontal="center"/>
    </xf>
    <xf numFmtId="0" fontId="28" fillId="18" borderId="12" xfId="0" applyFont="1" applyFill="1" applyBorder="1" applyAlignment="1">
      <alignment horizontal="center"/>
    </xf>
    <xf numFmtId="0" fontId="28" fillId="18" borderId="29" xfId="0" applyFont="1" applyFill="1" applyBorder="1" applyAlignment="1">
      <alignment horizontal="center"/>
    </xf>
    <xf numFmtId="0" fontId="28" fillId="18" borderId="64" xfId="0" applyFont="1" applyFill="1" applyBorder="1" applyAlignment="1">
      <alignment horizontal="center"/>
    </xf>
    <xf numFmtId="0" fontId="28" fillId="18" borderId="56" xfId="0" applyFont="1" applyFill="1" applyBorder="1" applyAlignment="1">
      <alignment horizontal="center" vertical="center"/>
    </xf>
    <xf numFmtId="0" fontId="28" fillId="18" borderId="57" xfId="0" applyFont="1" applyFill="1" applyBorder="1" applyAlignment="1">
      <alignment horizontal="center" vertical="center"/>
    </xf>
    <xf numFmtId="0" fontId="28" fillId="18" borderId="65" xfId="0" applyFont="1" applyFill="1" applyBorder="1" applyAlignment="1">
      <alignment horizontal="center" vertical="center"/>
    </xf>
    <xf numFmtId="0" fontId="27" fillId="18" borderId="0" xfId="0" applyFont="1" applyFill="1" applyAlignment="1">
      <alignment/>
    </xf>
    <xf numFmtId="0" fontId="27" fillId="18" borderId="0" xfId="0" applyFont="1" applyFill="1" applyAlignment="1">
      <alignment horizontal="center"/>
    </xf>
    <xf numFmtId="0" fontId="27" fillId="18" borderId="0" xfId="0" applyFont="1" applyFill="1" applyAlignment="1">
      <alignment horizontal="centerContinuous"/>
    </xf>
    <xf numFmtId="0" fontId="28" fillId="18" borderId="0" xfId="0" applyFont="1" applyFill="1" applyAlignment="1">
      <alignment horizontal="centerContinuous"/>
    </xf>
    <xf numFmtId="0" fontId="28" fillId="18" borderId="0" xfId="0" applyFont="1" applyFill="1" applyAlignment="1">
      <alignment/>
    </xf>
    <xf numFmtId="0" fontId="28" fillId="18" borderId="59" xfId="0" applyFont="1" applyFill="1" applyBorder="1" applyAlignment="1">
      <alignment horizontal="center" vertical="center"/>
    </xf>
    <xf numFmtId="0" fontId="28" fillId="18" borderId="24" xfId="0" applyFont="1" applyFill="1" applyBorder="1" applyAlignment="1">
      <alignment horizontal="center"/>
    </xf>
    <xf numFmtId="0" fontId="28" fillId="18" borderId="63" xfId="0" applyFont="1" applyFill="1" applyBorder="1" applyAlignment="1">
      <alignment horizontal="center" vertical="center" wrapText="1"/>
    </xf>
    <xf numFmtId="0" fontId="28" fillId="18" borderId="57" xfId="0" applyFont="1" applyFill="1" applyBorder="1" applyAlignment="1">
      <alignment horizontal="center" vertical="center" wrapText="1"/>
    </xf>
    <xf numFmtId="0" fontId="28" fillId="18" borderId="26" xfId="0" applyFont="1" applyFill="1" applyBorder="1" applyAlignment="1">
      <alignment horizontal="center" vertical="center" wrapText="1"/>
    </xf>
    <xf numFmtId="0" fontId="28" fillId="18" borderId="64" xfId="0" applyFont="1" applyFill="1" applyBorder="1" applyAlignment="1">
      <alignment horizontal="center" vertical="center" wrapText="1"/>
    </xf>
    <xf numFmtId="0" fontId="28" fillId="18" borderId="36" xfId="0" applyFont="1" applyFill="1" applyBorder="1" applyAlignment="1">
      <alignment horizontal="center" vertical="center" wrapText="1"/>
    </xf>
    <xf numFmtId="0" fontId="28" fillId="18" borderId="29" xfId="0" applyFont="1" applyFill="1" applyBorder="1" applyAlignment="1">
      <alignment horizontal="center" vertical="center" wrapText="1"/>
    </xf>
    <xf numFmtId="0" fontId="28" fillId="18" borderId="66" xfId="0" applyFont="1" applyFill="1" applyBorder="1" applyAlignment="1">
      <alignment horizontal="center" vertical="center"/>
    </xf>
    <xf numFmtId="0" fontId="28" fillId="18" borderId="39" xfId="0" applyFont="1" applyFill="1" applyBorder="1" applyAlignment="1">
      <alignment horizontal="center" vertical="center"/>
    </xf>
    <xf numFmtId="0" fontId="28" fillId="18" borderId="31" xfId="0" applyFont="1" applyFill="1" applyBorder="1" applyAlignment="1">
      <alignment horizontal="center" vertical="center"/>
    </xf>
    <xf numFmtId="0" fontId="28" fillId="18" borderId="19" xfId="0" applyFont="1" applyFill="1" applyBorder="1" applyAlignment="1">
      <alignment horizontal="center" vertical="center"/>
    </xf>
    <xf numFmtId="0" fontId="28" fillId="18" borderId="20" xfId="0" applyFont="1" applyFill="1" applyBorder="1" applyAlignment="1">
      <alignment horizontal="center" vertical="center"/>
    </xf>
    <xf numFmtId="0" fontId="28" fillId="18" borderId="21" xfId="0" applyFont="1" applyFill="1" applyBorder="1" applyAlignment="1">
      <alignment horizontal="center" vertical="center"/>
    </xf>
    <xf numFmtId="0" fontId="0" fillId="18" borderId="0" xfId="0" applyFill="1" applyAlignment="1">
      <alignment/>
    </xf>
    <xf numFmtId="0" fontId="0" fillId="18" borderId="0" xfId="0" applyFont="1" applyFill="1" applyAlignment="1">
      <alignment/>
    </xf>
    <xf numFmtId="49" fontId="28" fillId="0" borderId="0" xfId="0" applyNumberFormat="1" applyFont="1" applyFill="1" applyBorder="1" applyAlignment="1">
      <alignment vertical="top" wrapText="1"/>
    </xf>
    <xf numFmtId="0" fontId="28" fillId="18" borderId="47" xfId="0" applyFont="1" applyFill="1" applyBorder="1" applyAlignment="1">
      <alignment horizontal="center" vertical="center"/>
    </xf>
    <xf numFmtId="0" fontId="28" fillId="18" borderId="67" xfId="0" applyFont="1" applyFill="1" applyBorder="1" applyAlignment="1">
      <alignment horizontal="center" vertical="center"/>
    </xf>
    <xf numFmtId="0" fontId="26" fillId="18" borderId="0" xfId="0" applyFont="1" applyFill="1" applyAlignment="1">
      <alignment horizontal="left"/>
    </xf>
    <xf numFmtId="0" fontId="26" fillId="18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horizontal="left"/>
    </xf>
    <xf numFmtId="49" fontId="26" fillId="18" borderId="0" xfId="0" applyNumberFormat="1" applyFont="1" applyFill="1" applyAlignment="1">
      <alignment/>
    </xf>
    <xf numFmtId="0" fontId="61" fillId="18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37" fillId="18" borderId="0" xfId="0" applyFont="1" applyFill="1" applyAlignment="1">
      <alignment horizontal="center" vertical="center"/>
    </xf>
    <xf numFmtId="1" fontId="28" fillId="18" borderId="0" xfId="0" applyNumberFormat="1" applyFont="1" applyFill="1" applyAlignment="1">
      <alignment horizontal="center" vertical="center"/>
    </xf>
    <xf numFmtId="0" fontId="28" fillId="18" borderId="0" xfId="0" applyFont="1" applyFill="1" applyAlignment="1">
      <alignment horizontal="center" vertical="center" wrapText="1"/>
    </xf>
    <xf numFmtId="0" fontId="28" fillId="18" borderId="0" xfId="0" applyFont="1" applyFill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center"/>
    </xf>
    <xf numFmtId="0" fontId="27" fillId="18" borderId="0" xfId="0" applyFont="1" applyFill="1" applyAlignment="1">
      <alignment horizontal="left"/>
    </xf>
    <xf numFmtId="0" fontId="28" fillId="0" borderId="24" xfId="0" applyFont="1" applyBorder="1" applyAlignment="1">
      <alignment/>
    </xf>
    <xf numFmtId="0" fontId="28" fillId="0" borderId="12" xfId="0" applyFont="1" applyBorder="1" applyAlignment="1">
      <alignment/>
    </xf>
    <xf numFmtId="0" fontId="1" fillId="18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0" fontId="1" fillId="18" borderId="0" xfId="0" applyFont="1" applyFill="1" applyAlignment="1">
      <alignment horizontal="center" vertical="center" wrapText="1"/>
    </xf>
    <xf numFmtId="0" fontId="39" fillId="18" borderId="0" xfId="0" applyFont="1" applyFill="1" applyAlignment="1">
      <alignment/>
    </xf>
    <xf numFmtId="0" fontId="27" fillId="18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Continuous"/>
    </xf>
    <xf numFmtId="0" fontId="35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textRotation="90"/>
    </xf>
    <xf numFmtId="0" fontId="28" fillId="0" borderId="0" xfId="0" applyFont="1" applyAlignment="1">
      <alignment horizontal="center" vertical="center" wrapText="1"/>
    </xf>
    <xf numFmtId="0" fontId="28" fillId="0" borderId="63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 wrapText="1"/>
    </xf>
    <xf numFmtId="0" fontId="28" fillId="0" borderId="65" xfId="0" applyFont="1" applyBorder="1" applyAlignment="1">
      <alignment/>
    </xf>
    <xf numFmtId="0" fontId="28" fillId="0" borderId="65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/>
    </xf>
    <xf numFmtId="0" fontId="28" fillId="0" borderId="21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62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7" fillId="0" borderId="0" xfId="0" applyFont="1" applyAlignment="1">
      <alignment horizontal="left"/>
    </xf>
    <xf numFmtId="2" fontId="37" fillId="0" borderId="0" xfId="0" applyNumberFormat="1" applyFont="1" applyAlignment="1">
      <alignment horizontal="center"/>
    </xf>
    <xf numFmtId="0" fontId="28" fillId="18" borderId="16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37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20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/>
    </xf>
    <xf numFmtId="49" fontId="33" fillId="0" borderId="24" xfId="0" applyNumberFormat="1" applyFont="1" applyBorder="1" applyAlignment="1">
      <alignment vertical="top" wrapText="1"/>
    </xf>
    <xf numFmtId="49" fontId="28" fillId="0" borderId="24" xfId="0" applyNumberFormat="1" applyFont="1" applyBorder="1" applyAlignment="1">
      <alignment horizontal="center"/>
    </xf>
    <xf numFmtId="0" fontId="28" fillId="0" borderId="63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vertical="top" wrapText="1"/>
    </xf>
    <xf numFmtId="0" fontId="28" fillId="0" borderId="64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/>
    </xf>
    <xf numFmtId="0" fontId="33" fillId="0" borderId="27" xfId="0" applyFont="1" applyBorder="1" applyAlignment="1">
      <alignment/>
    </xf>
    <xf numFmtId="0" fontId="33" fillId="0" borderId="45" xfId="0" applyFont="1" applyBorder="1" applyAlignment="1">
      <alignment vertical="top" wrapText="1"/>
    </xf>
    <xf numFmtId="0" fontId="27" fillId="0" borderId="0" xfId="0" applyFont="1" applyAlignment="1">
      <alignment/>
    </xf>
    <xf numFmtId="0" fontId="61" fillId="0" borderId="24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8" fillId="18" borderId="64" xfId="0" applyFont="1" applyFill="1" applyBorder="1" applyAlignment="1">
      <alignment horizontal="center" vertical="center"/>
    </xf>
    <xf numFmtId="0" fontId="33" fillId="18" borderId="45" xfId="0" applyFont="1" applyFill="1" applyBorder="1" applyAlignment="1">
      <alignment vertical="top" wrapText="1"/>
    </xf>
    <xf numFmtId="0" fontId="28" fillId="18" borderId="71" xfId="0" applyFont="1" applyFill="1" applyBorder="1" applyAlignment="1">
      <alignment horizontal="center"/>
    </xf>
    <xf numFmtId="0" fontId="26" fillId="18" borderId="36" xfId="0" applyFont="1" applyFill="1" applyBorder="1" applyAlignment="1">
      <alignment horizontal="center" vertical="center"/>
    </xf>
    <xf numFmtId="0" fontId="28" fillId="18" borderId="36" xfId="0" applyFont="1" applyFill="1" applyBorder="1" applyAlignment="1">
      <alignment horizontal="center" vertical="center"/>
    </xf>
    <xf numFmtId="0" fontId="28" fillId="18" borderId="29" xfId="0" applyFont="1" applyFill="1" applyBorder="1" applyAlignment="1">
      <alignment horizontal="center" vertical="center"/>
    </xf>
    <xf numFmtId="0" fontId="28" fillId="18" borderId="36" xfId="0" applyFont="1" applyFill="1" applyBorder="1" applyAlignment="1">
      <alignment horizontal="center" vertical="top" wrapText="1"/>
    </xf>
    <xf numFmtId="0" fontId="28" fillId="18" borderId="39" xfId="0" applyFont="1" applyFill="1" applyBorder="1" applyAlignment="1">
      <alignment horizontal="center"/>
    </xf>
    <xf numFmtId="0" fontId="28" fillId="18" borderId="70" xfId="0" applyFont="1" applyFill="1" applyBorder="1" applyAlignment="1">
      <alignment horizontal="center"/>
    </xf>
    <xf numFmtId="0" fontId="28" fillId="18" borderId="41" xfId="0" applyFont="1" applyFill="1" applyBorder="1" applyAlignment="1">
      <alignment horizontal="center"/>
    </xf>
    <xf numFmtId="0" fontId="28" fillId="18" borderId="62" xfId="0" applyFont="1" applyFill="1" applyBorder="1" applyAlignment="1">
      <alignment horizontal="center"/>
    </xf>
    <xf numFmtId="0" fontId="28" fillId="18" borderId="20" xfId="0" applyFont="1" applyFill="1" applyBorder="1" applyAlignment="1">
      <alignment horizontal="center"/>
    </xf>
    <xf numFmtId="0" fontId="28" fillId="18" borderId="19" xfId="0" applyFont="1" applyFill="1" applyBorder="1" applyAlignment="1">
      <alignment horizontal="center"/>
    </xf>
    <xf numFmtId="0" fontId="28" fillId="18" borderId="21" xfId="0" applyFont="1" applyFill="1" applyBorder="1" applyAlignment="1">
      <alignment horizontal="center"/>
    </xf>
    <xf numFmtId="0" fontId="28" fillId="18" borderId="69" xfId="0" applyFont="1" applyFill="1" applyBorder="1" applyAlignment="1">
      <alignment horizontal="center"/>
    </xf>
    <xf numFmtId="0" fontId="28" fillId="18" borderId="31" xfId="0" applyFont="1" applyFill="1" applyBorder="1" applyAlignment="1">
      <alignment horizontal="center"/>
    </xf>
    <xf numFmtId="0" fontId="28" fillId="18" borderId="29" xfId="0" applyFont="1" applyFill="1" applyBorder="1" applyAlignment="1">
      <alignment horizontal="center" vertical="top" wrapText="1"/>
    </xf>
    <xf numFmtId="0" fontId="33" fillId="18" borderId="12" xfId="0" applyFont="1" applyFill="1" applyBorder="1" applyAlignment="1">
      <alignment vertical="top" wrapText="1"/>
    </xf>
    <xf numFmtId="0" fontId="28" fillId="18" borderId="15" xfId="0" applyFont="1" applyFill="1" applyBorder="1" applyAlignment="1">
      <alignment horizontal="center" vertical="center" wrapText="1"/>
    </xf>
    <xf numFmtId="0" fontId="28" fillId="18" borderId="42" xfId="0" applyFont="1" applyFill="1" applyBorder="1" applyAlignment="1">
      <alignment horizontal="center" vertical="top" wrapText="1"/>
    </xf>
    <xf numFmtId="0" fontId="28" fillId="18" borderId="63" xfId="0" applyFont="1" applyFill="1" applyBorder="1" applyAlignment="1">
      <alignment horizontal="center" vertical="top" wrapText="1"/>
    </xf>
    <xf numFmtId="0" fontId="28" fillId="18" borderId="57" xfId="0" applyFont="1" applyFill="1" applyBorder="1" applyAlignment="1">
      <alignment horizontal="center" vertical="top" wrapText="1"/>
    </xf>
    <xf numFmtId="0" fontId="28" fillId="18" borderId="26" xfId="0" applyFont="1" applyFill="1" applyBorder="1" applyAlignment="1">
      <alignment horizontal="center" vertical="top" wrapText="1"/>
    </xf>
    <xf numFmtId="0" fontId="28" fillId="18" borderId="72" xfId="0" applyFont="1" applyFill="1" applyBorder="1" applyAlignment="1">
      <alignment horizontal="center"/>
    </xf>
    <xf numFmtId="0" fontId="28" fillId="18" borderId="73" xfId="0" applyFont="1" applyFill="1" applyBorder="1" applyAlignment="1">
      <alignment horizontal="center"/>
    </xf>
    <xf numFmtId="0" fontId="28" fillId="18" borderId="10" xfId="0" applyFont="1" applyFill="1" applyBorder="1" applyAlignment="1">
      <alignment horizontal="center" vertical="center"/>
    </xf>
    <xf numFmtId="0" fontId="28" fillId="18" borderId="33" xfId="0" applyFont="1" applyFill="1" applyBorder="1" applyAlignment="1">
      <alignment horizontal="center" vertical="center"/>
    </xf>
    <xf numFmtId="0" fontId="28" fillId="18" borderId="74" xfId="0" applyFont="1" applyFill="1" applyBorder="1" applyAlignment="1">
      <alignment horizontal="center" wrapText="1"/>
    </xf>
    <xf numFmtId="0" fontId="28" fillId="18" borderId="75" xfId="0" applyFont="1" applyFill="1" applyBorder="1" applyAlignment="1">
      <alignment horizontal="center"/>
    </xf>
    <xf numFmtId="0" fontId="28" fillId="18" borderId="38" xfId="0" applyFont="1" applyFill="1" applyBorder="1" applyAlignment="1">
      <alignment horizontal="center"/>
    </xf>
    <xf numFmtId="0" fontId="26" fillId="18" borderId="0" xfId="0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7" fillId="18" borderId="0" xfId="0" applyFont="1" applyFill="1" applyBorder="1" applyAlignment="1">
      <alignment horizontal="left"/>
    </xf>
    <xf numFmtId="0" fontId="26" fillId="18" borderId="0" xfId="0" applyFont="1" applyFill="1" applyBorder="1" applyAlignment="1">
      <alignment horizontal="left"/>
    </xf>
    <xf numFmtId="0" fontId="28" fillId="18" borderId="43" xfId="0" applyFont="1" applyFill="1" applyBorder="1" applyAlignment="1">
      <alignment horizontal="center" vertical="center" wrapText="1"/>
    </xf>
    <xf numFmtId="0" fontId="26" fillId="18" borderId="0" xfId="0" applyFont="1" applyFill="1" applyBorder="1" applyAlignment="1">
      <alignment horizontal="left" wrapText="1"/>
    </xf>
    <xf numFmtId="0" fontId="28" fillId="18" borderId="0" xfId="0" applyFont="1" applyFill="1" applyBorder="1" applyAlignment="1">
      <alignment horizontal="left" vertical="center" wrapText="1"/>
    </xf>
    <xf numFmtId="0" fontId="26" fillId="18" borderId="0" xfId="0" applyFont="1" applyFill="1" applyBorder="1" applyAlignment="1">
      <alignment horizontal="right" vertical="center" wrapText="1"/>
    </xf>
    <xf numFmtId="0" fontId="28" fillId="0" borderId="0" xfId="0" applyFont="1" applyAlignment="1">
      <alignment horizontal="left"/>
    </xf>
    <xf numFmtId="0" fontId="28" fillId="0" borderId="0" xfId="58" applyFont="1">
      <alignment/>
      <protection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28" fillId="18" borderId="0" xfId="58" applyFont="1" applyFill="1">
      <alignment/>
      <protection/>
    </xf>
    <xf numFmtId="0" fontId="37" fillId="18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11" xfId="0" applyFont="1" applyFill="1" applyBorder="1" applyAlignment="1">
      <alignment horizontal="center" vertical="center" wrapText="1"/>
    </xf>
    <xf numFmtId="0" fontId="61" fillId="18" borderId="45" xfId="0" applyFont="1" applyFill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76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39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/>
    </xf>
    <xf numFmtId="0" fontId="28" fillId="18" borderId="25" xfId="0" applyFont="1" applyFill="1" applyBorder="1" applyAlignment="1">
      <alignment horizontal="center" wrapText="1"/>
    </xf>
    <xf numFmtId="0" fontId="28" fillId="18" borderId="71" xfId="0" applyFont="1" applyFill="1" applyBorder="1" applyAlignment="1">
      <alignment horizontal="center" wrapText="1"/>
    </xf>
    <xf numFmtId="0" fontId="28" fillId="18" borderId="46" xfId="0" applyFont="1" applyFill="1" applyBorder="1" applyAlignment="1">
      <alignment horizontal="center" wrapText="1"/>
    </xf>
    <xf numFmtId="0" fontId="28" fillId="18" borderId="77" xfId="0" applyFont="1" applyFill="1" applyBorder="1" applyAlignment="1">
      <alignment horizontal="center"/>
    </xf>
    <xf numFmtId="0" fontId="28" fillId="18" borderId="20" xfId="0" applyFont="1" applyFill="1" applyBorder="1" applyAlignment="1">
      <alignment horizontal="center" vertical="top" wrapText="1"/>
    </xf>
    <xf numFmtId="0" fontId="28" fillId="18" borderId="78" xfId="0" applyFont="1" applyFill="1" applyBorder="1" applyAlignment="1">
      <alignment horizontal="center"/>
    </xf>
    <xf numFmtId="0" fontId="28" fillId="18" borderId="69" xfId="0" applyFont="1" applyFill="1" applyBorder="1" applyAlignment="1">
      <alignment horizontal="center" vertical="center"/>
    </xf>
    <xf numFmtId="0" fontId="28" fillId="18" borderId="39" xfId="0" applyFont="1" applyFill="1" applyBorder="1" applyAlignment="1">
      <alignment horizontal="center" vertical="top" wrapText="1"/>
    </xf>
    <xf numFmtId="0" fontId="28" fillId="0" borderId="63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0" fontId="65" fillId="0" borderId="0" xfId="0" applyFont="1" applyAlignment="1">
      <alignment/>
    </xf>
    <xf numFmtId="0" fontId="68" fillId="0" borderId="0" xfId="0" applyFont="1" applyAlignment="1">
      <alignment horizontal="left"/>
    </xf>
    <xf numFmtId="0" fontId="68" fillId="0" borderId="0" xfId="0" applyFont="1" applyAlignment="1">
      <alignment/>
    </xf>
    <xf numFmtId="0" fontId="69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 vertical="top"/>
    </xf>
    <xf numFmtId="0" fontId="65" fillId="0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0" fontId="28" fillId="18" borderId="57" xfId="0" applyFont="1" applyFill="1" applyBorder="1" applyAlignment="1">
      <alignment horizontal="center" vertical="center"/>
    </xf>
    <xf numFmtId="0" fontId="28" fillId="18" borderId="20" xfId="0" applyFont="1" applyFill="1" applyBorder="1" applyAlignment="1">
      <alignment horizontal="center" vertical="center"/>
    </xf>
    <xf numFmtId="0" fontId="73" fillId="0" borderId="45" xfId="0" applyFont="1" applyBorder="1" applyAlignment="1">
      <alignment/>
    </xf>
    <xf numFmtId="0" fontId="28" fillId="18" borderId="19" xfId="0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74" fillId="0" borderId="0" xfId="0" applyFont="1" applyAlignment="1">
      <alignment/>
    </xf>
    <xf numFmtId="0" fontId="37" fillId="18" borderId="79" xfId="0" applyFont="1" applyFill="1" applyBorder="1" applyAlignment="1">
      <alignment horizontal="center" vertical="center" wrapText="1"/>
    </xf>
    <xf numFmtId="0" fontId="33" fillId="18" borderId="36" xfId="0" applyFont="1" applyFill="1" applyBorder="1" applyAlignment="1">
      <alignment vertical="top" wrapText="1"/>
    </xf>
    <xf numFmtId="0" fontId="61" fillId="18" borderId="36" xfId="0" applyFont="1" applyFill="1" applyBorder="1" applyAlignment="1">
      <alignment horizontal="center" vertical="center"/>
    </xf>
    <xf numFmtId="0" fontId="33" fillId="18" borderId="36" xfId="0" applyFont="1" applyFill="1" applyBorder="1" applyAlignment="1">
      <alignment vertical="center"/>
    </xf>
    <xf numFmtId="0" fontId="33" fillId="18" borderId="20" xfId="0" applyFont="1" applyFill="1" applyBorder="1" applyAlignment="1">
      <alignment vertical="center"/>
    </xf>
    <xf numFmtId="0" fontId="61" fillId="18" borderId="20" xfId="0" applyFont="1" applyFill="1" applyBorder="1" applyAlignment="1">
      <alignment horizontal="center" vertical="center"/>
    </xf>
    <xf numFmtId="0" fontId="61" fillId="18" borderId="57" xfId="0" applyFont="1" applyFill="1" applyBorder="1" applyAlignment="1">
      <alignment horizontal="center" vertical="center"/>
    </xf>
    <xf numFmtId="0" fontId="61" fillId="18" borderId="36" xfId="0" applyFont="1" applyFill="1" applyBorder="1" applyAlignment="1">
      <alignment horizontal="center"/>
    </xf>
    <xf numFmtId="0" fontId="33" fillId="18" borderId="20" xfId="0" applyFont="1" applyFill="1" applyBorder="1" applyAlignment="1">
      <alignment vertical="center" wrapText="1"/>
    </xf>
    <xf numFmtId="0" fontId="28" fillId="18" borderId="20" xfId="0" applyFont="1" applyFill="1" applyBorder="1" applyAlignment="1">
      <alignment/>
    </xf>
    <xf numFmtId="1" fontId="28" fillId="18" borderId="36" xfId="0" applyNumberFormat="1" applyFont="1" applyFill="1" applyBorder="1" applyAlignment="1">
      <alignment horizontal="center" vertical="center"/>
    </xf>
    <xf numFmtId="0" fontId="61" fillId="18" borderId="64" xfId="0" applyFont="1" applyFill="1" applyBorder="1" applyAlignment="1">
      <alignment horizontal="center"/>
    </xf>
    <xf numFmtId="0" fontId="28" fillId="18" borderId="36" xfId="0" applyFont="1" applyFill="1" applyBorder="1" applyAlignment="1">
      <alignment horizontal="center" wrapText="1"/>
    </xf>
    <xf numFmtId="0" fontId="61" fillId="18" borderId="63" xfId="0" applyFont="1" applyFill="1" applyBorder="1" applyAlignment="1">
      <alignment horizontal="center"/>
    </xf>
    <xf numFmtId="0" fontId="28" fillId="18" borderId="36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36" xfId="0" applyFont="1" applyFill="1" applyBorder="1" applyAlignment="1">
      <alignment horizontal="center" vertical="center"/>
    </xf>
    <xf numFmtId="0" fontId="33" fillId="18" borderId="36" xfId="0" applyFont="1" applyFill="1" applyBorder="1" applyAlignment="1">
      <alignment/>
    </xf>
    <xf numFmtId="0" fontId="28" fillId="0" borderId="33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60" fillId="18" borderId="0" xfId="0" applyFont="1" applyFill="1" applyAlignment="1">
      <alignment/>
    </xf>
    <xf numFmtId="0" fontId="74" fillId="18" borderId="0" xfId="0" applyFont="1" applyFill="1" applyAlignment="1">
      <alignment/>
    </xf>
    <xf numFmtId="0" fontId="74" fillId="18" borderId="0" xfId="0" applyFont="1" applyFill="1" applyAlignment="1">
      <alignment/>
    </xf>
    <xf numFmtId="0" fontId="60" fillId="0" borderId="0" xfId="0" applyFont="1" applyAlignment="1">
      <alignment/>
    </xf>
    <xf numFmtId="0" fontId="73" fillId="0" borderId="0" xfId="0" applyFont="1" applyAlignment="1">
      <alignment horizontal="center"/>
    </xf>
    <xf numFmtId="0" fontId="60" fillId="0" borderId="0" xfId="0" applyFont="1" applyFill="1" applyBorder="1" applyAlignment="1">
      <alignment/>
    </xf>
    <xf numFmtId="0" fontId="28" fillId="0" borderId="64" xfId="0" applyFont="1" applyFill="1" applyBorder="1" applyAlignment="1">
      <alignment horizontal="center" vertical="center" wrapText="1"/>
    </xf>
    <xf numFmtId="49" fontId="28" fillId="0" borderId="36" xfId="0" applyNumberFormat="1" applyFont="1" applyFill="1" applyBorder="1" applyAlignment="1">
      <alignment vertical="top" wrapText="1"/>
    </xf>
    <xf numFmtId="49" fontId="28" fillId="0" borderId="36" xfId="0" applyNumberFormat="1" applyFont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42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Border="1" applyAlignment="1">
      <alignment horizontal="center"/>
    </xf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center" vertical="top" wrapText="1"/>
    </xf>
    <xf numFmtId="0" fontId="26" fillId="0" borderId="15" xfId="0" applyFont="1" applyBorder="1" applyAlignment="1">
      <alignment vertical="top" wrapText="1"/>
    </xf>
    <xf numFmtId="0" fontId="26" fillId="18" borderId="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9" xfId="0" applyFont="1" applyFill="1" applyBorder="1" applyAlignment="1">
      <alignment/>
    </xf>
    <xf numFmtId="0" fontId="0" fillId="0" borderId="8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63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9" fontId="0" fillId="0" borderId="26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8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7" fillId="0" borderId="50" xfId="0" applyFont="1" applyBorder="1" applyAlignment="1">
      <alignment horizontal="right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9" fontId="2" fillId="0" borderId="5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3" fillId="0" borderId="0" xfId="0" applyFont="1" applyAlignment="1">
      <alignment horizontal="left"/>
    </xf>
    <xf numFmtId="0" fontId="33" fillId="18" borderId="36" xfId="0" applyFont="1" applyFill="1" applyBorder="1" applyAlignment="1">
      <alignment vertical="center" wrapText="1"/>
    </xf>
    <xf numFmtId="0" fontId="74" fillId="0" borderId="0" xfId="0" applyFont="1" applyBorder="1" applyAlignment="1">
      <alignment horizontal="left"/>
    </xf>
    <xf numFmtId="2" fontId="27" fillId="0" borderId="49" xfId="0" applyNumberFormat="1" applyFont="1" applyFill="1" applyBorder="1" applyAlignment="1">
      <alignment horizontal="center" vertical="top" wrapText="1"/>
    </xf>
    <xf numFmtId="0" fontId="28" fillId="18" borderId="0" xfId="0" applyFont="1" applyFill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wrapText="1"/>
    </xf>
    <xf numFmtId="2" fontId="2" fillId="0" borderId="36" xfId="0" applyNumberFormat="1" applyFont="1" applyFill="1" applyBorder="1" applyAlignment="1">
      <alignment horizontal="center" vertical="center"/>
    </xf>
    <xf numFmtId="0" fontId="33" fillId="18" borderId="57" xfId="0" applyFont="1" applyFill="1" applyBorder="1" applyAlignment="1">
      <alignment vertical="center"/>
    </xf>
    <xf numFmtId="0" fontId="33" fillId="18" borderId="57" xfId="0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0" fontId="33" fillId="18" borderId="57" xfId="0" applyFont="1" applyFill="1" applyBorder="1" applyAlignment="1">
      <alignment vertical="top"/>
    </xf>
    <xf numFmtId="0" fontId="33" fillId="18" borderId="57" xfId="0" applyFont="1" applyFill="1" applyBorder="1" applyAlignment="1">
      <alignment vertical="top" wrapText="1"/>
    </xf>
    <xf numFmtId="0" fontId="33" fillId="18" borderId="20" xfId="0" applyFont="1" applyFill="1" applyBorder="1" applyAlignment="1">
      <alignment vertical="top" wrapText="1"/>
    </xf>
    <xf numFmtId="0" fontId="74" fillId="0" borderId="39" xfId="0" applyFont="1" applyBorder="1" applyAlignment="1">
      <alignment wrapText="1"/>
    </xf>
    <xf numFmtId="0" fontId="27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/>
    </xf>
    <xf numFmtId="0" fontId="26" fillId="0" borderId="57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/>
    </xf>
    <xf numFmtId="0" fontId="0" fillId="0" borderId="64" xfId="0" applyFont="1" applyBorder="1" applyAlignment="1">
      <alignment horizontal="center" vertical="center"/>
    </xf>
    <xf numFmtId="0" fontId="26" fillId="0" borderId="36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center" vertical="top" wrapText="1"/>
    </xf>
    <xf numFmtId="10" fontId="26" fillId="0" borderId="36" xfId="0" applyNumberFormat="1" applyFont="1" applyFill="1" applyBorder="1" applyAlignment="1">
      <alignment horizontal="center" vertical="top" wrapText="1"/>
    </xf>
    <xf numFmtId="49" fontId="26" fillId="0" borderId="36" xfId="0" applyNumberFormat="1" applyFont="1" applyFill="1" applyBorder="1" applyAlignment="1">
      <alignment horizontal="center" vertical="top" wrapText="1"/>
    </xf>
    <xf numFmtId="0" fontId="26" fillId="0" borderId="36" xfId="0" applyFont="1" applyFill="1" applyBorder="1" applyAlignment="1">
      <alignment horizontal="center"/>
    </xf>
    <xf numFmtId="10" fontId="0" fillId="0" borderId="29" xfId="0" applyNumberFormat="1" applyFont="1" applyFill="1" applyBorder="1" applyAlignment="1">
      <alignment horizontal="center" vertical="center"/>
    </xf>
    <xf numFmtId="0" fontId="26" fillId="0" borderId="36" xfId="0" applyFont="1" applyBorder="1" applyAlignment="1">
      <alignment horizontal="justify" vertical="top" wrapText="1"/>
    </xf>
    <xf numFmtId="0" fontId="26" fillId="18" borderId="36" xfId="0" applyFont="1" applyFill="1" applyBorder="1" applyAlignment="1">
      <alignment horizontal="center"/>
    </xf>
    <xf numFmtId="0" fontId="0" fillId="0" borderId="19" xfId="0" applyFont="1" applyBorder="1" applyAlignment="1">
      <alignment vertical="top"/>
    </xf>
    <xf numFmtId="0" fontId="26" fillId="0" borderId="20" xfId="0" applyFont="1" applyBorder="1" applyAlignment="1">
      <alignment wrapText="1"/>
    </xf>
    <xf numFmtId="0" fontId="27" fillId="0" borderId="20" xfId="0" applyFont="1" applyBorder="1" applyAlignment="1">
      <alignment horizontal="center" vertical="top" wrapText="1"/>
    </xf>
    <xf numFmtId="9" fontId="27" fillId="0" borderId="20" xfId="61" applyFont="1" applyBorder="1" applyAlignment="1">
      <alignment horizontal="center" vertical="top" wrapText="1"/>
    </xf>
    <xf numFmtId="9" fontId="27" fillId="0" borderId="2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wrapText="1"/>
    </xf>
    <xf numFmtId="0" fontId="42" fillId="0" borderId="36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/>
    </xf>
    <xf numFmtId="1" fontId="42" fillId="0" borderId="36" xfId="0" applyNumberFormat="1" applyFont="1" applyFill="1" applyBorder="1" applyAlignment="1">
      <alignment horizontal="center" vertical="center" wrapText="1"/>
    </xf>
    <xf numFmtId="49" fontId="42" fillId="0" borderId="36" xfId="0" applyNumberFormat="1" applyFont="1" applyFill="1" applyBorder="1" applyAlignment="1">
      <alignment horizontal="center" vertical="center" wrapText="1"/>
    </xf>
    <xf numFmtId="9" fontId="42" fillId="0" borderId="29" xfId="61" applyFont="1" applyBorder="1" applyAlignment="1">
      <alignment horizontal="center"/>
    </xf>
    <xf numFmtId="0" fontId="27" fillId="0" borderId="36" xfId="0" applyFont="1" applyBorder="1" applyAlignment="1">
      <alignment horizontal="left" vertical="top" wrapText="1"/>
    </xf>
    <xf numFmtId="0" fontId="6" fillId="0" borderId="36" xfId="0" applyFont="1" applyFill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/>
    </xf>
    <xf numFmtId="9" fontId="42" fillId="0" borderId="29" xfId="6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justify" vertical="top" wrapText="1"/>
    </xf>
    <xf numFmtId="2" fontId="0" fillId="0" borderId="36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" fontId="27" fillId="0" borderId="20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32" fillId="0" borderId="0" xfId="0" applyFont="1" applyAlignment="1">
      <alignment/>
    </xf>
    <xf numFmtId="0" fontId="33" fillId="18" borderId="24" xfId="0" applyFont="1" applyFill="1" applyBorder="1" applyAlignment="1">
      <alignment vertical="top" wrapText="1"/>
    </xf>
    <xf numFmtId="0" fontId="33" fillId="18" borderId="48" xfId="0" applyFont="1" applyFill="1" applyBorder="1" applyAlignment="1">
      <alignment vertical="top" wrapText="1"/>
    </xf>
    <xf numFmtId="0" fontId="33" fillId="18" borderId="27" xfId="0" applyFont="1" applyFill="1" applyBorder="1" applyAlignment="1">
      <alignment vertical="top" wrapText="1"/>
    </xf>
    <xf numFmtId="0" fontId="33" fillId="18" borderId="32" xfId="0" applyFont="1" applyFill="1" applyBorder="1" applyAlignment="1">
      <alignment vertical="top" wrapText="1"/>
    </xf>
    <xf numFmtId="0" fontId="28" fillId="18" borderId="0" xfId="0" applyFont="1" applyFill="1" applyBorder="1" applyAlignment="1">
      <alignment horizontal="center" vertical="center"/>
    </xf>
    <xf numFmtId="0" fontId="37" fillId="18" borderId="43" xfId="0" applyFont="1" applyFill="1" applyBorder="1" applyAlignment="1">
      <alignment horizontal="center" vertical="center" wrapText="1"/>
    </xf>
    <xf numFmtId="0" fontId="28" fillId="18" borderId="61" xfId="0" applyFont="1" applyFill="1" applyBorder="1" applyAlignment="1">
      <alignment horizontal="center" vertical="center"/>
    </xf>
    <xf numFmtId="0" fontId="28" fillId="18" borderId="20" xfId="0" applyFont="1" applyFill="1" applyBorder="1" applyAlignment="1">
      <alignment horizontal="center" vertical="center"/>
    </xf>
    <xf numFmtId="0" fontId="28" fillId="18" borderId="20" xfId="0" applyFont="1" applyFill="1" applyBorder="1" applyAlignment="1">
      <alignment horizontal="center" vertical="center" wrapText="1"/>
    </xf>
    <xf numFmtId="0" fontId="28" fillId="18" borderId="57" xfId="0" applyFont="1" applyFill="1" applyBorder="1" applyAlignment="1">
      <alignment horizontal="center" vertical="center"/>
    </xf>
    <xf numFmtId="0" fontId="28" fillId="18" borderId="57" xfId="0" applyFont="1" applyFill="1" applyBorder="1" applyAlignment="1">
      <alignment horizontal="center" vertical="center" wrapText="1"/>
    </xf>
    <xf numFmtId="0" fontId="28" fillId="18" borderId="26" xfId="0" applyFont="1" applyFill="1" applyBorder="1" applyAlignment="1">
      <alignment horizontal="center" vertical="center"/>
    </xf>
    <xf numFmtId="0" fontId="28" fillId="18" borderId="21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6" fillId="18" borderId="38" xfId="0" applyFont="1" applyFill="1" applyBorder="1" applyAlignment="1">
      <alignment horizontal="center" vertical="center" wrapText="1"/>
    </xf>
    <xf numFmtId="0" fontId="28" fillId="18" borderId="73" xfId="0" applyFont="1" applyFill="1" applyBorder="1" applyAlignment="1">
      <alignment horizontal="center" vertical="center" wrapText="1"/>
    </xf>
    <xf numFmtId="0" fontId="28" fillId="18" borderId="23" xfId="0" applyFont="1" applyFill="1" applyBorder="1" applyAlignment="1">
      <alignment horizontal="center" vertical="center" wrapText="1"/>
    </xf>
    <xf numFmtId="0" fontId="28" fillId="18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7" fillId="18" borderId="86" xfId="0" applyFont="1" applyFill="1" applyBorder="1" applyAlignment="1">
      <alignment horizontal="center" vertical="center"/>
    </xf>
    <xf numFmtId="0" fontId="37" fillId="18" borderId="67" xfId="0" applyFont="1" applyFill="1" applyBorder="1" applyAlignment="1">
      <alignment horizontal="center" vertical="center"/>
    </xf>
    <xf numFmtId="0" fontId="28" fillId="18" borderId="72" xfId="0" applyFont="1" applyFill="1" applyBorder="1" applyAlignment="1">
      <alignment horizontal="center" vertical="center"/>
    </xf>
    <xf numFmtId="0" fontId="28" fillId="18" borderId="83" xfId="0" applyFont="1" applyFill="1" applyBorder="1" applyAlignment="1">
      <alignment horizontal="center" vertical="center"/>
    </xf>
    <xf numFmtId="0" fontId="28" fillId="18" borderId="73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7" fillId="18" borderId="0" xfId="0" applyFont="1" applyFill="1" applyAlignment="1">
      <alignment horizontal="center" vertical="center"/>
    </xf>
    <xf numFmtId="0" fontId="37" fillId="18" borderId="80" xfId="0" applyFont="1" applyFill="1" applyBorder="1" applyAlignment="1">
      <alignment horizontal="center" vertical="center"/>
    </xf>
    <xf numFmtId="0" fontId="37" fillId="18" borderId="46" xfId="0" applyFont="1" applyFill="1" applyBorder="1" applyAlignment="1">
      <alignment horizontal="center" vertical="center"/>
    </xf>
    <xf numFmtId="0" fontId="37" fillId="18" borderId="61" xfId="0" applyFont="1" applyFill="1" applyBorder="1" applyAlignment="1">
      <alignment horizontal="center" vertical="center"/>
    </xf>
    <xf numFmtId="0" fontId="28" fillId="18" borderId="0" xfId="58" applyFont="1" applyFill="1" applyAlignment="1">
      <alignment horizontal="left" wrapText="1"/>
      <protection/>
    </xf>
    <xf numFmtId="0" fontId="27" fillId="18" borderId="0" xfId="0" applyFont="1" applyFill="1" applyAlignment="1">
      <alignment horizontal="center" wrapText="1"/>
    </xf>
    <xf numFmtId="0" fontId="28" fillId="18" borderId="79" xfId="0" applyFont="1" applyFill="1" applyBorder="1" applyAlignment="1">
      <alignment horizontal="center" vertical="center"/>
    </xf>
    <xf numFmtId="0" fontId="28" fillId="18" borderId="0" xfId="0" applyFont="1" applyFill="1" applyAlignment="1">
      <alignment horizontal="center" vertical="center"/>
    </xf>
    <xf numFmtId="0" fontId="28" fillId="18" borderId="47" xfId="0" applyFont="1" applyFill="1" applyBorder="1" applyAlignment="1">
      <alignment horizontal="center" vertical="center"/>
    </xf>
    <xf numFmtId="0" fontId="28" fillId="18" borderId="43" xfId="0" applyFont="1" applyFill="1" applyBorder="1" applyAlignment="1">
      <alignment horizontal="center" vertical="center"/>
    </xf>
    <xf numFmtId="0" fontId="28" fillId="18" borderId="18" xfId="0" applyFont="1" applyFill="1" applyBorder="1" applyAlignment="1">
      <alignment horizontal="center" vertical="center"/>
    </xf>
    <xf numFmtId="0" fontId="28" fillId="18" borderId="67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36" fillId="18" borderId="83" xfId="0" applyFont="1" applyFill="1" applyBorder="1" applyAlignment="1">
      <alignment horizontal="center" vertical="center" wrapText="1"/>
    </xf>
    <xf numFmtId="0" fontId="28" fillId="18" borderId="39" xfId="0" applyFont="1" applyFill="1" applyBorder="1" applyAlignment="1">
      <alignment horizontal="center" vertical="center" wrapText="1"/>
    </xf>
    <xf numFmtId="0" fontId="28" fillId="18" borderId="83" xfId="0" applyFont="1" applyFill="1" applyBorder="1" applyAlignment="1">
      <alignment horizontal="center" vertical="center" wrapText="1"/>
    </xf>
    <xf numFmtId="0" fontId="36" fillId="18" borderId="30" xfId="0" applyFont="1" applyFill="1" applyBorder="1" applyAlignment="1">
      <alignment horizontal="center" vertical="center" wrapText="1"/>
    </xf>
    <xf numFmtId="0" fontId="36" fillId="18" borderId="23" xfId="0" applyFont="1" applyFill="1" applyBorder="1" applyAlignment="1">
      <alignment horizontal="center" vertical="center" wrapText="1"/>
    </xf>
    <xf numFmtId="0" fontId="28" fillId="18" borderId="38" xfId="0" applyFont="1" applyFill="1" applyBorder="1" applyAlignment="1">
      <alignment horizontal="center" vertical="center" wrapText="1"/>
    </xf>
    <xf numFmtId="0" fontId="28" fillId="18" borderId="37" xfId="0" applyFont="1" applyFill="1" applyBorder="1" applyAlignment="1">
      <alignment horizontal="center" vertical="center" wrapText="1"/>
    </xf>
    <xf numFmtId="0" fontId="28" fillId="18" borderId="84" xfId="0" applyFont="1" applyFill="1" applyBorder="1" applyAlignment="1">
      <alignment horizontal="center" vertical="center" wrapText="1"/>
    </xf>
    <xf numFmtId="1" fontId="28" fillId="18" borderId="16" xfId="0" applyNumberFormat="1" applyFont="1" applyFill="1" applyBorder="1" applyAlignment="1">
      <alignment horizontal="center" vertical="center" wrapText="1"/>
    </xf>
    <xf numFmtId="0" fontId="28" fillId="18" borderId="49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28" fillId="18" borderId="50" xfId="0" applyFont="1" applyFill="1" applyBorder="1" applyAlignment="1">
      <alignment horizontal="center" vertical="center" wrapText="1"/>
    </xf>
    <xf numFmtId="0" fontId="28" fillId="18" borderId="53" xfId="0" applyFont="1" applyFill="1" applyBorder="1" applyAlignment="1">
      <alignment horizontal="center" vertical="center" wrapText="1"/>
    </xf>
    <xf numFmtId="0" fontId="61" fillId="18" borderId="79" xfId="0" applyFont="1" applyFill="1" applyBorder="1" applyAlignment="1">
      <alignment horizontal="center" vertical="center"/>
    </xf>
    <xf numFmtId="0" fontId="61" fillId="18" borderId="0" xfId="0" applyFont="1" applyFill="1" applyAlignment="1">
      <alignment horizontal="center" vertical="center"/>
    </xf>
    <xf numFmtId="0" fontId="61" fillId="18" borderId="47" xfId="0" applyFont="1" applyFill="1" applyBorder="1" applyAlignment="1">
      <alignment horizontal="center" vertical="center"/>
    </xf>
    <xf numFmtId="0" fontId="61" fillId="18" borderId="43" xfId="0" applyFont="1" applyFill="1" applyBorder="1" applyAlignment="1">
      <alignment horizontal="center" vertical="center"/>
    </xf>
    <xf numFmtId="0" fontId="61" fillId="18" borderId="18" xfId="0" applyFont="1" applyFill="1" applyBorder="1" applyAlignment="1">
      <alignment horizontal="center" vertical="center"/>
    </xf>
    <xf numFmtId="0" fontId="61" fillId="18" borderId="67" xfId="0" applyFont="1" applyFill="1" applyBorder="1" applyAlignment="1">
      <alignment horizontal="center" vertical="center"/>
    </xf>
    <xf numFmtId="0" fontId="61" fillId="18" borderId="16" xfId="0" applyFont="1" applyFill="1" applyBorder="1" applyAlignment="1">
      <alignment horizontal="center" vertical="center" wrapText="1"/>
    </xf>
    <xf numFmtId="0" fontId="61" fillId="18" borderId="14" xfId="0" applyFont="1" applyFill="1" applyBorder="1" applyAlignment="1">
      <alignment horizontal="center" vertical="center" wrapText="1"/>
    </xf>
    <xf numFmtId="0" fontId="61" fillId="18" borderId="11" xfId="0" applyFont="1" applyFill="1" applyBorder="1" applyAlignment="1">
      <alignment horizontal="center" vertical="center" wrapText="1"/>
    </xf>
    <xf numFmtId="0" fontId="75" fillId="0" borderId="86" xfId="0" applyFont="1" applyBorder="1" applyAlignment="1">
      <alignment horizontal="center" vertical="center" wrapText="1"/>
    </xf>
    <xf numFmtId="0" fontId="75" fillId="0" borderId="47" xfId="0" applyFont="1" applyBorder="1" applyAlignment="1">
      <alignment horizontal="center" vertical="center" wrapText="1"/>
    </xf>
    <xf numFmtId="0" fontId="75" fillId="0" borderId="67" xfId="0" applyFont="1" applyBorder="1" applyAlignment="1">
      <alignment horizontal="center" vertical="center" wrapText="1"/>
    </xf>
    <xf numFmtId="0" fontId="26" fillId="18" borderId="56" xfId="0" applyFont="1" applyFill="1" applyBorder="1" applyAlignment="1">
      <alignment horizontal="center" vertical="center" wrapText="1"/>
    </xf>
    <xf numFmtId="0" fontId="26" fillId="18" borderId="25" xfId="0" applyFont="1" applyFill="1" applyBorder="1" applyAlignment="1">
      <alignment horizontal="center" vertical="center" wrapText="1"/>
    </xf>
    <xf numFmtId="0" fontId="26" fillId="18" borderId="81" xfId="0" applyFont="1" applyFill="1" applyBorder="1" applyAlignment="1">
      <alignment horizontal="center" vertical="center" wrapText="1"/>
    </xf>
    <xf numFmtId="0" fontId="28" fillId="18" borderId="38" xfId="0" applyFont="1" applyFill="1" applyBorder="1" applyAlignment="1">
      <alignment horizontal="center" vertical="center"/>
    </xf>
    <xf numFmtId="0" fontId="41" fillId="18" borderId="0" xfId="0" applyFont="1" applyFill="1" applyAlignment="1">
      <alignment horizontal="center"/>
    </xf>
    <xf numFmtId="0" fontId="26" fillId="18" borderId="0" xfId="0" applyFont="1" applyFill="1" applyAlignment="1">
      <alignment horizontal="left"/>
    </xf>
    <xf numFmtId="0" fontId="35" fillId="18" borderId="18" xfId="0" applyFont="1" applyFill="1" applyBorder="1" applyAlignment="1">
      <alignment horizontal="center"/>
    </xf>
    <xf numFmtId="0" fontId="28" fillId="18" borderId="14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9" fontId="26" fillId="18" borderId="0" xfId="0" applyNumberFormat="1" applyFont="1" applyFill="1" applyAlignment="1">
      <alignment horizontal="center"/>
    </xf>
    <xf numFmtId="0" fontId="27" fillId="18" borderId="0" xfId="0" applyFont="1" applyFill="1" applyAlignment="1">
      <alignment horizontal="left" wrapText="1"/>
    </xf>
    <xf numFmtId="1" fontId="28" fillId="18" borderId="38" xfId="0" applyNumberFormat="1" applyFont="1" applyFill="1" applyBorder="1" applyAlignment="1">
      <alignment horizontal="center" vertical="center"/>
    </xf>
    <xf numFmtId="1" fontId="28" fillId="18" borderId="83" xfId="0" applyNumberFormat="1" applyFont="1" applyFill="1" applyBorder="1" applyAlignment="1">
      <alignment horizontal="center" vertical="center"/>
    </xf>
    <xf numFmtId="0" fontId="37" fillId="18" borderId="14" xfId="0" applyFont="1" applyFill="1" applyBorder="1" applyAlignment="1">
      <alignment horizontal="center" vertical="center"/>
    </xf>
    <xf numFmtId="0" fontId="37" fillId="18" borderId="11" xfId="0" applyFont="1" applyFill="1" applyBorder="1" applyAlignment="1">
      <alignment horizontal="center" vertical="center"/>
    </xf>
    <xf numFmtId="0" fontId="28" fillId="18" borderId="30" xfId="0" applyFont="1" applyFill="1" applyBorder="1" applyAlignment="1">
      <alignment horizontal="center" vertical="center" wrapText="1"/>
    </xf>
    <xf numFmtId="0" fontId="28" fillId="18" borderId="78" xfId="0" applyFont="1" applyFill="1" applyBorder="1" applyAlignment="1">
      <alignment horizontal="center" vertical="center" wrapText="1"/>
    </xf>
    <xf numFmtId="0" fontId="28" fillId="18" borderId="60" xfId="0" applyFont="1" applyFill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83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7" fillId="0" borderId="86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/>
    </xf>
    <xf numFmtId="0" fontId="37" fillId="0" borderId="80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81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81" xfId="0" applyFont="1" applyFill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 wrapText="1"/>
    </xf>
    <xf numFmtId="0" fontId="37" fillId="0" borderId="73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28" fillId="18" borderId="21" xfId="0" applyFont="1" applyFill="1" applyBorder="1" applyAlignment="1">
      <alignment horizontal="center" vertical="center"/>
    </xf>
    <xf numFmtId="0" fontId="28" fillId="18" borderId="20" xfId="0" applyFont="1" applyFill="1" applyBorder="1" applyAlignment="1">
      <alignment horizontal="center" vertical="center" wrapText="1"/>
    </xf>
    <xf numFmtId="0" fontId="28" fillId="18" borderId="20" xfId="0" applyFont="1" applyFill="1" applyBorder="1" applyAlignment="1">
      <alignment horizontal="center" vertical="center"/>
    </xf>
    <xf numFmtId="0" fontId="28" fillId="18" borderId="57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/>
    </xf>
    <xf numFmtId="0" fontId="28" fillId="18" borderId="57" xfId="0" applyFont="1" applyFill="1" applyBorder="1" applyAlignment="1">
      <alignment horizontal="center" vertical="center"/>
    </xf>
    <xf numFmtId="0" fontId="28" fillId="0" borderId="66" xfId="0" applyFont="1" applyBorder="1" applyAlignment="1">
      <alignment horizontal="center" vertical="center" wrapText="1"/>
    </xf>
    <xf numFmtId="0" fontId="28" fillId="18" borderId="66" xfId="0" applyFont="1" applyFill="1" applyBorder="1" applyAlignment="1">
      <alignment horizontal="center" vertical="center" wrapText="1"/>
    </xf>
    <xf numFmtId="0" fontId="28" fillId="18" borderId="35" xfId="0" applyFont="1" applyFill="1" applyBorder="1" applyAlignment="1">
      <alignment horizontal="center" vertical="center" wrapText="1"/>
    </xf>
    <xf numFmtId="0" fontId="28" fillId="18" borderId="21" xfId="0" applyFont="1" applyFill="1" applyBorder="1" applyAlignment="1">
      <alignment horizontal="center" vertical="center" wrapText="1"/>
    </xf>
    <xf numFmtId="0" fontId="28" fillId="18" borderId="26" xfId="0" applyFont="1" applyFill="1" applyBorder="1" applyAlignment="1">
      <alignment horizontal="center" vertical="center"/>
    </xf>
    <xf numFmtId="0" fontId="37" fillId="18" borderId="47" xfId="0" applyFont="1" applyFill="1" applyBorder="1" applyAlignment="1">
      <alignment horizontal="center" vertical="center"/>
    </xf>
    <xf numFmtId="0" fontId="28" fillId="18" borderId="30" xfId="0" applyFont="1" applyFill="1" applyBorder="1" applyAlignment="1">
      <alignment horizontal="center" wrapText="1"/>
    </xf>
    <xf numFmtId="0" fontId="28" fillId="18" borderId="23" xfId="0" applyFont="1" applyFill="1" applyBorder="1" applyAlignment="1">
      <alignment horizontal="center" wrapText="1"/>
    </xf>
    <xf numFmtId="0" fontId="36" fillId="18" borderId="39" xfId="0" applyFont="1" applyFill="1" applyBorder="1" applyAlignment="1">
      <alignment horizontal="center" vertical="center" wrapText="1"/>
    </xf>
    <xf numFmtId="0" fontId="28" fillId="18" borderId="3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7" fillId="18" borderId="19" xfId="0" applyFont="1" applyFill="1" applyBorder="1" applyAlignment="1">
      <alignment horizontal="center" vertical="center"/>
    </xf>
    <xf numFmtId="0" fontId="37" fillId="18" borderId="20" xfId="0" applyFont="1" applyFill="1" applyBorder="1" applyAlignment="1">
      <alignment horizontal="center" vertical="center"/>
    </xf>
    <xf numFmtId="0" fontId="26" fillId="18" borderId="16" xfId="0" applyFont="1" applyFill="1" applyBorder="1" applyAlignment="1">
      <alignment horizontal="center" vertical="center" wrapText="1"/>
    </xf>
    <xf numFmtId="0" fontId="26" fillId="18" borderId="14" xfId="0" applyFont="1" applyFill="1" applyBorder="1" applyAlignment="1">
      <alignment horizontal="center" vertical="center" wrapText="1"/>
    </xf>
    <xf numFmtId="0" fontId="26" fillId="18" borderId="11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18" borderId="14" xfId="0" applyFont="1" applyFill="1" applyBorder="1" applyAlignment="1">
      <alignment horizontal="center" vertical="center" wrapText="1"/>
    </xf>
    <xf numFmtId="0" fontId="37" fillId="18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41" fillId="0" borderId="0" xfId="0" applyFont="1" applyAlignment="1">
      <alignment horizontal="center"/>
    </xf>
    <xf numFmtId="0" fontId="28" fillId="0" borderId="7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18" borderId="11" xfId="0" applyFont="1" applyFill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/>
    </xf>
    <xf numFmtId="0" fontId="36" fillId="18" borderId="31" xfId="0" applyFont="1" applyFill="1" applyBorder="1" applyAlignment="1">
      <alignment horizontal="center" vertical="center" wrapText="1"/>
    </xf>
    <xf numFmtId="0" fontId="37" fillId="18" borderId="79" xfId="0" applyFont="1" applyFill="1" applyBorder="1" applyAlignment="1">
      <alignment horizontal="center" vertical="center"/>
    </xf>
    <xf numFmtId="0" fontId="37" fillId="18" borderId="43" xfId="0" applyFont="1" applyFill="1" applyBorder="1" applyAlignment="1">
      <alignment horizontal="center" vertical="center"/>
    </xf>
    <xf numFmtId="0" fontId="28" fillId="0" borderId="0" xfId="58" applyFont="1" applyAlignment="1">
      <alignment horizontal="left" wrapText="1"/>
      <protection/>
    </xf>
    <xf numFmtId="0" fontId="28" fillId="18" borderId="82" xfId="0" applyFont="1" applyFill="1" applyBorder="1" applyAlignment="1">
      <alignment horizontal="center" vertical="center"/>
    </xf>
    <xf numFmtId="0" fontId="28" fillId="18" borderId="46" xfId="0" applyFont="1" applyFill="1" applyBorder="1" applyAlignment="1">
      <alignment horizontal="center" vertical="center"/>
    </xf>
    <xf numFmtId="0" fontId="28" fillId="18" borderId="61" xfId="0" applyFont="1" applyFill="1" applyBorder="1" applyAlignment="1">
      <alignment horizontal="center" vertical="center"/>
    </xf>
    <xf numFmtId="0" fontId="28" fillId="0" borderId="0" xfId="0" applyFont="1" applyAlignment="1">
      <alignment wrapText="1"/>
    </xf>
    <xf numFmtId="0" fontId="28" fillId="0" borderId="58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36" fillId="18" borderId="20" xfId="0" applyFont="1" applyFill="1" applyBorder="1" applyAlignment="1">
      <alignment horizontal="center" vertical="center" wrapText="1"/>
    </xf>
    <xf numFmtId="0" fontId="36" fillId="18" borderId="21" xfId="0" applyFont="1" applyFill="1" applyBorder="1" applyAlignment="1">
      <alignment horizontal="center" vertical="center" wrapText="1"/>
    </xf>
    <xf numFmtId="0" fontId="36" fillId="18" borderId="57" xfId="0" applyFont="1" applyFill="1" applyBorder="1" applyAlignment="1">
      <alignment horizontal="center" vertical="center" wrapText="1"/>
    </xf>
    <xf numFmtId="0" fontId="36" fillId="18" borderId="26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37" fillId="0" borderId="68" xfId="0" applyFont="1" applyFill="1" applyBorder="1" applyAlignment="1">
      <alignment horizontal="center" vertical="center"/>
    </xf>
    <xf numFmtId="0" fontId="37" fillId="0" borderId="82" xfId="0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center" vertical="center"/>
    </xf>
    <xf numFmtId="0" fontId="28" fillId="0" borderId="83" xfId="0" applyFont="1" applyFill="1" applyBorder="1" applyAlignment="1">
      <alignment horizontal="center" vertical="center"/>
    </xf>
    <xf numFmtId="1" fontId="28" fillId="0" borderId="72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37" fillId="0" borderId="26" xfId="0" applyFont="1" applyFill="1" applyBorder="1" applyAlignment="1">
      <alignment horizontal="center" vertical="center"/>
    </xf>
    <xf numFmtId="0" fontId="37" fillId="0" borderId="80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86" xfId="0" applyFont="1" applyFill="1" applyBorder="1" applyAlignment="1">
      <alignment horizontal="center" vertical="center" wrapText="1"/>
    </xf>
    <xf numFmtId="0" fontId="28" fillId="0" borderId="87" xfId="0" applyFont="1" applyFill="1" applyBorder="1" applyAlignment="1">
      <alignment horizontal="center" vertical="center" wrapText="1"/>
    </xf>
    <xf numFmtId="0" fontId="28" fillId="0" borderId="84" xfId="0" applyFont="1" applyFill="1" applyBorder="1" applyAlignment="1">
      <alignment horizontal="center" vertical="center" wrapText="1"/>
    </xf>
    <xf numFmtId="0" fontId="28" fillId="18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 wrapText="1"/>
    </xf>
    <xf numFmtId="0" fontId="28" fillId="0" borderId="83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36" fillId="0" borderId="83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36" fillId="0" borderId="7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8" fillId="18" borderId="66" xfId="0" applyFont="1" applyFill="1" applyBorder="1" applyAlignment="1">
      <alignment horizontal="center" vertical="center"/>
    </xf>
    <xf numFmtId="0" fontId="28" fillId="18" borderId="39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28" fillId="18" borderId="42" xfId="0" applyFont="1" applyFill="1" applyBorder="1" applyAlignment="1">
      <alignment horizontal="center" vertical="center"/>
    </xf>
    <xf numFmtId="0" fontId="28" fillId="18" borderId="86" xfId="0" applyFont="1" applyFill="1" applyBorder="1" applyAlignment="1">
      <alignment horizontal="center" vertical="center"/>
    </xf>
    <xf numFmtId="1" fontId="28" fillId="0" borderId="57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/>
    </xf>
    <xf numFmtId="0" fontId="37" fillId="0" borderId="58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56" xfId="0" applyFont="1" applyBorder="1" applyAlignment="1">
      <alignment horizontal="center"/>
    </xf>
    <xf numFmtId="0" fontId="26" fillId="0" borderId="8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9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5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65" fillId="0" borderId="0" xfId="0" applyFont="1" applyFill="1" applyAlignment="1">
      <alignment horizontal="left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/>
    </xf>
    <xf numFmtId="10" fontId="26" fillId="0" borderId="36" xfId="0" applyNumberFormat="1" applyFont="1" applyFill="1" applyBorder="1" applyAlignment="1">
      <alignment horizontal="center" vertical="center" wrapText="1"/>
    </xf>
    <xf numFmtId="49" fontId="26" fillId="0" borderId="36" xfId="0" applyNumberFormat="1" applyFont="1" applyFill="1" applyBorder="1" applyAlignment="1">
      <alignment horizontal="center" vertical="center" wrapText="1"/>
    </xf>
    <xf numFmtId="10" fontId="0" fillId="0" borderId="29" xfId="0" applyNumberFormat="1" applyFont="1" applyFill="1" applyBorder="1" applyAlignment="1">
      <alignment horizontal="center" vertical="center"/>
    </xf>
    <xf numFmtId="1" fontId="42" fillId="0" borderId="36" xfId="0" applyNumberFormat="1" applyFont="1" applyBorder="1" applyAlignment="1">
      <alignment horizontal="center" vertical="center" wrapText="1"/>
    </xf>
    <xf numFmtId="1" fontId="42" fillId="0" borderId="36" xfId="0" applyNumberFormat="1" applyFont="1" applyBorder="1" applyAlignment="1">
      <alignment/>
    </xf>
    <xf numFmtId="2" fontId="42" fillId="0" borderId="36" xfId="0" applyNumberFormat="1" applyFont="1" applyFill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wrapText="1"/>
    </xf>
    <xf numFmtId="0" fontId="26" fillId="0" borderId="36" xfId="0" applyFont="1" applyBorder="1" applyAlignment="1">
      <alignment horizontal="center" wrapText="1"/>
    </xf>
    <xf numFmtId="0" fontId="26" fillId="0" borderId="57" xfId="0" applyFont="1" applyBorder="1" applyAlignment="1">
      <alignment horizontal="center"/>
    </xf>
    <xf numFmtId="0" fontId="26" fillId="0" borderId="0" xfId="0" applyFont="1" applyBorder="1" applyAlignment="1">
      <alignment horizontal="justify" vertical="top" wrapText="1"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6" fillId="0" borderId="57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9" fontId="76" fillId="0" borderId="29" xfId="61" applyFont="1" applyBorder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0" fontId="0" fillId="0" borderId="56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4" fillId="0" borderId="36" xfId="0" applyFont="1" applyBorder="1" applyAlignment="1">
      <alignment vertical="top" wrapText="1"/>
    </xf>
    <xf numFmtId="0" fontId="32" fillId="19" borderId="36" xfId="0" applyFont="1" applyFill="1" applyBorder="1" applyAlignment="1">
      <alignment horizontal="center" vertical="center"/>
    </xf>
    <xf numFmtId="0" fontId="34" fillId="0" borderId="36" xfId="0" applyFont="1" applyBorder="1" applyAlignment="1">
      <alignment horizontal="justify" vertical="top" wrapText="1"/>
    </xf>
    <xf numFmtId="0" fontId="34" fillId="0" borderId="36" xfId="0" applyFont="1" applyBorder="1" applyAlignment="1">
      <alignment horizontal="justify" vertical="center" wrapText="1"/>
    </xf>
    <xf numFmtId="0" fontId="28" fillId="18" borderId="33" xfId="0" applyFont="1" applyFill="1" applyBorder="1" applyAlignment="1">
      <alignment horizontal="center" vertical="center" wrapText="1"/>
    </xf>
    <xf numFmtId="0" fontId="28" fillId="18" borderId="34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33" fillId="18" borderId="59" xfId="0" applyFont="1" applyFill="1" applyBorder="1" applyAlignment="1">
      <alignment horizontal="left" vertical="center" wrapText="1"/>
    </xf>
    <xf numFmtId="0" fontId="33" fillId="18" borderId="82" xfId="0" applyFont="1" applyFill="1" applyBorder="1" applyAlignment="1">
      <alignment horizontal="left" vertical="center" wrapText="1"/>
    </xf>
    <xf numFmtId="0" fontId="33" fillId="18" borderId="59" xfId="0" applyFont="1" applyFill="1" applyBorder="1" applyAlignment="1">
      <alignment vertical="top" wrapText="1"/>
    </xf>
    <xf numFmtId="0" fontId="33" fillId="18" borderId="82" xfId="0" applyFont="1" applyFill="1" applyBorder="1" applyAlignment="1">
      <alignment/>
    </xf>
    <xf numFmtId="0" fontId="28" fillId="18" borderId="40" xfId="0" applyFont="1" applyFill="1" applyBorder="1" applyAlignment="1">
      <alignment horizontal="center" vertical="center"/>
    </xf>
    <xf numFmtId="0" fontId="28" fillId="18" borderId="45" xfId="0" applyFont="1" applyFill="1" applyBorder="1" applyAlignment="1">
      <alignment horizontal="center" vertical="center" wrapText="1"/>
    </xf>
    <xf numFmtId="0" fontId="28" fillId="18" borderId="45" xfId="0" applyFont="1" applyFill="1" applyBorder="1" applyAlignment="1">
      <alignment horizontal="center"/>
    </xf>
    <xf numFmtId="0" fontId="28" fillId="18" borderId="24" xfId="0" applyFont="1" applyFill="1" applyBorder="1" applyAlignment="1">
      <alignment horizontal="center" vertical="center" wrapText="1"/>
    </xf>
    <xf numFmtId="0" fontId="28" fillId="18" borderId="40" xfId="0" applyFont="1" applyFill="1" applyBorder="1" applyAlignment="1">
      <alignment horizontal="center" vertical="center"/>
    </xf>
    <xf numFmtId="0" fontId="28" fillId="18" borderId="63" xfId="0" applyFont="1" applyFill="1" applyBorder="1" applyAlignment="1">
      <alignment horizontal="center" vertical="center"/>
    </xf>
    <xf numFmtId="0" fontId="28" fillId="18" borderId="19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0" fillId="18" borderId="19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6" fillId="18" borderId="34" xfId="0" applyFont="1" applyFill="1" applyBorder="1" applyAlignment="1">
      <alignment horizontal="center" vertical="center" wrapText="1"/>
    </xf>
    <xf numFmtId="0" fontId="36" fillId="18" borderId="35" xfId="0" applyFont="1" applyFill="1" applyBorder="1" applyAlignment="1">
      <alignment horizontal="center" vertical="center" wrapText="1"/>
    </xf>
    <xf numFmtId="0" fontId="33" fillId="18" borderId="59" xfId="0" applyFont="1" applyFill="1" applyBorder="1" applyAlignment="1">
      <alignment/>
    </xf>
    <xf numFmtId="0" fontId="33" fillId="18" borderId="82" xfId="0" applyFont="1" applyFill="1" applyBorder="1" applyAlignment="1">
      <alignment vertical="top" wrapText="1"/>
    </xf>
    <xf numFmtId="0" fontId="33" fillId="18" borderId="68" xfId="0" applyFont="1" applyFill="1" applyBorder="1" applyAlignment="1">
      <alignment/>
    </xf>
    <xf numFmtId="0" fontId="33" fillId="18" borderId="82" xfId="0" applyFont="1" applyFill="1" applyBorder="1" applyAlignment="1">
      <alignment/>
    </xf>
    <xf numFmtId="0" fontId="28" fillId="18" borderId="40" xfId="0" applyFont="1" applyFill="1" applyBorder="1" applyAlignment="1">
      <alignment horizontal="center" vertical="center" wrapText="1"/>
    </xf>
    <xf numFmtId="0" fontId="28" fillId="18" borderId="61" xfId="0" applyFont="1" applyFill="1" applyBorder="1" applyAlignment="1">
      <alignment horizontal="center" vertical="center" wrapText="1"/>
    </xf>
    <xf numFmtId="0" fontId="28" fillId="18" borderId="41" xfId="0" applyFont="1" applyFill="1" applyBorder="1" applyAlignment="1">
      <alignment horizontal="center" vertical="center" wrapText="1"/>
    </xf>
    <xf numFmtId="0" fontId="28" fillId="18" borderId="27" xfId="0" applyFont="1" applyFill="1" applyBorder="1" applyAlignment="1">
      <alignment horizontal="center" vertical="center" wrapText="1"/>
    </xf>
    <xf numFmtId="0" fontId="28" fillId="18" borderId="63" xfId="0" applyFont="1" applyFill="1" applyBorder="1" applyAlignment="1">
      <alignment horizontal="center" vertical="center" wrapText="1"/>
    </xf>
    <xf numFmtId="0" fontId="28" fillId="18" borderId="19" xfId="0" applyFont="1" applyFill="1" applyBorder="1" applyAlignment="1">
      <alignment horizontal="center" vertical="center" wrapText="1"/>
    </xf>
    <xf numFmtId="0" fontId="28" fillId="18" borderId="3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="104" zoomScaleNormal="104" zoomScaleSheetLayoutView="104" workbookViewId="0" topLeftCell="A1">
      <selection activeCell="A15" sqref="A15:J15"/>
    </sheetView>
  </sheetViews>
  <sheetFormatPr defaultColWidth="9.140625" defaultRowHeight="12.75"/>
  <cols>
    <col min="1" max="16384" width="9.140625" style="113" customWidth="1"/>
  </cols>
  <sheetData>
    <row r="1" spans="1:10" ht="15">
      <c r="A1" s="112"/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5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12" t="s">
        <v>144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5.75">
      <c r="A4" s="484" t="s">
        <v>308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12"/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5">
      <c r="A6" s="112"/>
      <c r="B6" s="112"/>
      <c r="C6" s="112"/>
      <c r="D6" s="112"/>
      <c r="E6" s="112"/>
      <c r="F6" s="112"/>
      <c r="G6" s="112"/>
      <c r="H6" s="112"/>
      <c r="I6" s="112"/>
      <c r="J6" s="112"/>
    </row>
    <row r="7" spans="1:10" ht="15">
      <c r="A7" s="112"/>
      <c r="B7" s="112"/>
      <c r="C7" s="112"/>
      <c r="D7" s="112"/>
      <c r="E7" s="112"/>
      <c r="F7" s="112"/>
      <c r="G7" s="112"/>
      <c r="H7" s="112"/>
      <c r="I7" s="112"/>
      <c r="J7" s="112"/>
    </row>
    <row r="8" spans="1:10" ht="15">
      <c r="A8" s="112"/>
      <c r="B8" s="112"/>
      <c r="C8" s="112"/>
      <c r="D8" s="112"/>
      <c r="E8" s="112"/>
      <c r="F8" s="112"/>
      <c r="G8" s="112"/>
      <c r="H8" s="112"/>
      <c r="I8" s="112"/>
      <c r="J8" s="112"/>
    </row>
    <row r="9" spans="1:10" ht="15">
      <c r="A9" s="112"/>
      <c r="B9" s="112"/>
      <c r="C9" s="112"/>
      <c r="D9" s="112"/>
      <c r="E9" s="112"/>
      <c r="F9" s="112"/>
      <c r="G9" s="112"/>
      <c r="H9" s="112"/>
      <c r="I9" s="112"/>
      <c r="J9" s="112"/>
    </row>
    <row r="10" spans="1:10" ht="15">
      <c r="A10" s="112"/>
      <c r="B10" s="112"/>
      <c r="C10" s="112"/>
      <c r="D10" s="112"/>
      <c r="E10" s="112"/>
      <c r="F10" s="112"/>
      <c r="G10" s="112"/>
      <c r="H10" s="112"/>
      <c r="I10" s="112"/>
      <c r="J10" s="112"/>
    </row>
    <row r="11" spans="1:10" ht="15">
      <c r="A11" s="112"/>
      <c r="B11" s="112"/>
      <c r="C11" s="112"/>
      <c r="D11" s="112"/>
      <c r="E11" s="112"/>
      <c r="F11" s="112"/>
      <c r="G11" s="112"/>
      <c r="H11" s="112"/>
      <c r="I11" s="112"/>
      <c r="J11" s="112"/>
    </row>
    <row r="12" spans="1:10" ht="15">
      <c r="A12" s="112"/>
      <c r="B12" s="112"/>
      <c r="C12" s="112"/>
      <c r="D12" s="112"/>
      <c r="E12" s="112"/>
      <c r="F12" s="112"/>
      <c r="G12" s="112"/>
      <c r="H12" s="112"/>
      <c r="I12" s="112"/>
      <c r="J12" s="112"/>
    </row>
    <row r="13" spans="1:10" ht="15">
      <c r="A13" s="112"/>
      <c r="B13" s="112"/>
      <c r="C13" s="112"/>
      <c r="D13" s="112"/>
      <c r="E13" s="112"/>
      <c r="F13" s="112"/>
      <c r="G13" s="112"/>
      <c r="H13" s="112"/>
      <c r="I13" s="112"/>
      <c r="J13" s="112"/>
    </row>
    <row r="14" spans="1:10" ht="15">
      <c r="A14" s="112"/>
      <c r="B14" s="112"/>
      <c r="C14" s="112"/>
      <c r="D14" s="112"/>
      <c r="E14" s="112"/>
      <c r="F14" s="112"/>
      <c r="G14" s="112"/>
      <c r="H14" s="112"/>
      <c r="I14" s="112"/>
      <c r="J14" s="112"/>
    </row>
    <row r="15" spans="1:10" ht="14.25">
      <c r="A15" s="548" t="s">
        <v>24</v>
      </c>
      <c r="B15" s="548"/>
      <c r="C15" s="548"/>
      <c r="D15" s="548"/>
      <c r="E15" s="548"/>
      <c r="F15" s="548"/>
      <c r="G15" s="548"/>
      <c r="H15" s="548"/>
      <c r="I15" s="548"/>
      <c r="J15" s="548"/>
    </row>
    <row r="16" spans="1:10" ht="15">
      <c r="A16" s="112"/>
      <c r="B16" s="112"/>
      <c r="C16" s="112"/>
      <c r="D16" s="112"/>
      <c r="E16" s="112"/>
      <c r="F16" s="112"/>
      <c r="G16" s="112"/>
      <c r="H16" s="112"/>
      <c r="I16" s="112"/>
      <c r="J16" s="112"/>
    </row>
    <row r="17" spans="1:10" ht="15">
      <c r="A17" s="112"/>
      <c r="B17" s="112"/>
      <c r="C17" s="112"/>
      <c r="D17" s="112"/>
      <c r="E17" s="112"/>
      <c r="F17" s="112"/>
      <c r="G17" s="112"/>
      <c r="H17" s="112"/>
      <c r="I17" s="112"/>
      <c r="J17" s="112"/>
    </row>
    <row r="18" spans="1:10" ht="15">
      <c r="A18" s="112"/>
      <c r="B18" s="112"/>
      <c r="C18" s="112"/>
      <c r="D18" s="112"/>
      <c r="E18" s="112"/>
      <c r="F18" s="112"/>
      <c r="G18" s="112"/>
      <c r="H18" s="112"/>
      <c r="I18" s="112"/>
      <c r="J18" s="112"/>
    </row>
    <row r="19" spans="1:10" ht="15">
      <c r="A19" s="112"/>
      <c r="B19" s="112"/>
      <c r="C19" s="112"/>
      <c r="D19" s="112"/>
      <c r="E19" s="112"/>
      <c r="F19" s="112"/>
      <c r="G19" s="112"/>
      <c r="H19" s="112"/>
      <c r="I19" s="112"/>
      <c r="J19" s="112"/>
    </row>
    <row r="20" spans="1:10" ht="15">
      <c r="A20" s="112"/>
      <c r="B20" s="112"/>
      <c r="C20" s="112"/>
      <c r="D20" s="112"/>
      <c r="E20" s="112"/>
      <c r="F20" s="112"/>
      <c r="G20" s="112"/>
      <c r="H20" s="112"/>
      <c r="I20" s="112"/>
      <c r="J20" s="112"/>
    </row>
    <row r="21" spans="1:10" ht="15">
      <c r="A21" s="112"/>
      <c r="B21" s="112"/>
      <c r="C21" s="112"/>
      <c r="D21" s="112"/>
      <c r="E21" s="112"/>
      <c r="F21" s="112"/>
      <c r="G21" s="112"/>
      <c r="H21" s="112"/>
      <c r="I21" s="112"/>
      <c r="J21" s="112"/>
    </row>
    <row r="22" spans="1:10" ht="15">
      <c r="A22" s="112"/>
      <c r="B22" s="112"/>
      <c r="C22" s="112"/>
      <c r="D22" s="112"/>
      <c r="E22" s="112"/>
      <c r="F22" s="112"/>
      <c r="G22" s="112"/>
      <c r="H22" s="112"/>
      <c r="I22" s="112"/>
      <c r="J22" s="112"/>
    </row>
    <row r="23" spans="1:10" ht="15">
      <c r="A23" s="112"/>
      <c r="B23" s="112"/>
      <c r="C23" s="112"/>
      <c r="D23" s="112"/>
      <c r="E23" s="112"/>
      <c r="F23" s="112"/>
      <c r="G23" s="112"/>
      <c r="H23" s="112"/>
      <c r="I23" s="112"/>
      <c r="J23" s="112"/>
    </row>
    <row r="24" spans="1:10" ht="15">
      <c r="A24" s="112" t="s">
        <v>185</v>
      </c>
      <c r="B24" s="112"/>
      <c r="C24" s="112"/>
      <c r="D24" s="112"/>
      <c r="E24" s="112"/>
      <c r="F24" s="112"/>
      <c r="G24" s="112"/>
      <c r="H24" s="112"/>
      <c r="I24" s="112"/>
      <c r="J24" s="112"/>
    </row>
    <row r="25" spans="1:10" s="115" customFormat="1" ht="15">
      <c r="A25" s="112" t="s">
        <v>186</v>
      </c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0" ht="15">
      <c r="A26" s="112" t="s">
        <v>60</v>
      </c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5">
      <c r="A27" s="112" t="s">
        <v>22</v>
      </c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5">
      <c r="A28" s="112" t="s">
        <v>187</v>
      </c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5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5">
      <c r="A31" s="112" t="s">
        <v>122</v>
      </c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5">
      <c r="A32" s="112" t="s">
        <v>90</v>
      </c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</sheetData>
  <sheetProtection/>
  <mergeCells count="1">
    <mergeCell ref="A15:J15"/>
  </mergeCells>
  <printOptions/>
  <pageMargins left="0.59" right="0.2" top="0.75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Zeros="0" workbookViewId="0" topLeftCell="A7">
      <selection activeCell="U32" sqref="U32"/>
    </sheetView>
  </sheetViews>
  <sheetFormatPr defaultColWidth="9.140625" defaultRowHeight="12.75"/>
  <cols>
    <col min="1" max="1" width="3.00390625" style="165" customWidth="1"/>
    <col min="2" max="2" width="33.00390625" style="117" customWidth="1"/>
    <col min="3" max="3" width="14.421875" style="165" customWidth="1"/>
    <col min="4" max="4" width="3.00390625" style="165" customWidth="1"/>
    <col min="5" max="5" width="2.421875" style="165" customWidth="1"/>
    <col min="6" max="6" width="2.8515625" style="165" customWidth="1"/>
    <col min="7" max="7" width="2.421875" style="165" customWidth="1"/>
    <col min="8" max="8" width="6.28125" style="165" customWidth="1"/>
    <col min="9" max="9" width="2.8515625" style="165" customWidth="1"/>
    <col min="10" max="10" width="4.57421875" style="165" customWidth="1"/>
    <col min="11" max="11" width="2.8515625" style="165" customWidth="1"/>
    <col min="12" max="12" width="2.421875" style="165" customWidth="1"/>
    <col min="13" max="13" width="2.8515625" style="165" customWidth="1"/>
    <col min="14" max="15" width="3.421875" style="165" customWidth="1"/>
    <col min="16" max="16" width="2.8515625" style="165" customWidth="1"/>
    <col min="17" max="17" width="4.8515625" style="165" customWidth="1"/>
    <col min="18" max="18" width="9.140625" style="390" customWidth="1"/>
    <col min="19" max="16384" width="9.140625" style="165" customWidth="1"/>
  </cols>
  <sheetData>
    <row r="1" spans="1:11" ht="12.75">
      <c r="A1" s="175" t="s">
        <v>145</v>
      </c>
      <c r="K1" s="176"/>
    </row>
    <row r="2" spans="1:11" ht="15.75">
      <c r="A2" s="484" t="s">
        <v>308</v>
      </c>
      <c r="K2" s="176"/>
    </row>
    <row r="3" spans="1:11" ht="12.75">
      <c r="A3" s="175"/>
      <c r="K3" s="176"/>
    </row>
    <row r="4" ht="12.75">
      <c r="K4" s="177"/>
    </row>
    <row r="5" spans="1:17" ht="12" customHeight="1">
      <c r="A5" s="604" t="s">
        <v>18</v>
      </c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</row>
    <row r="6" spans="1:2" ht="12.75">
      <c r="A6" s="165" t="s">
        <v>185</v>
      </c>
      <c r="B6" s="113"/>
    </row>
    <row r="7" spans="1:10" ht="12.75" customHeight="1">
      <c r="A7" s="605" t="s">
        <v>188</v>
      </c>
      <c r="B7" s="605"/>
      <c r="C7" s="605"/>
      <c r="D7" s="605"/>
      <c r="E7" s="605"/>
      <c r="F7" s="605"/>
      <c r="G7" s="605"/>
      <c r="H7" s="605"/>
      <c r="I7" s="605"/>
      <c r="J7" s="605"/>
    </row>
    <row r="8" spans="1:10" ht="13.5" customHeight="1">
      <c r="A8" s="165" t="s">
        <v>22</v>
      </c>
      <c r="B8" s="113"/>
      <c r="C8" s="177"/>
      <c r="D8" s="203"/>
      <c r="E8" s="203"/>
      <c r="F8" s="203"/>
      <c r="G8" s="203"/>
      <c r="H8" s="203"/>
      <c r="I8" s="203"/>
      <c r="J8" s="203"/>
    </row>
    <row r="9" spans="1:11" ht="12.75" customHeight="1">
      <c r="A9" s="165" t="s">
        <v>61</v>
      </c>
      <c r="B9" s="113"/>
      <c r="C9" s="178"/>
      <c r="D9" s="203"/>
      <c r="E9" s="203"/>
      <c r="F9" s="203"/>
      <c r="G9" s="203"/>
      <c r="H9" s="203"/>
      <c r="I9" s="203"/>
      <c r="J9" s="203"/>
      <c r="K9" s="203"/>
    </row>
    <row r="10" spans="1:9" ht="12.75">
      <c r="A10" s="605" t="s">
        <v>189</v>
      </c>
      <c r="B10" s="605"/>
      <c r="C10" s="605"/>
      <c r="D10" s="605"/>
      <c r="E10" s="605"/>
      <c r="F10" s="605"/>
      <c r="G10" s="605"/>
      <c r="H10" s="605"/>
      <c r="I10" s="605"/>
    </row>
    <row r="11" spans="1:17" ht="19.5" thickBot="1">
      <c r="A11" s="606" t="s">
        <v>0</v>
      </c>
      <c r="B11" s="606"/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</row>
    <row r="12" spans="1:17" ht="12.75">
      <c r="A12" s="552" t="s">
        <v>12</v>
      </c>
      <c r="B12" s="608" t="s">
        <v>1</v>
      </c>
      <c r="C12" s="552" t="s">
        <v>2</v>
      </c>
      <c r="D12" s="600" t="s">
        <v>3</v>
      </c>
      <c r="E12" s="601"/>
      <c r="F12" s="601"/>
      <c r="G12" s="601"/>
      <c r="H12" s="601"/>
      <c r="I12" s="601"/>
      <c r="J12" s="602"/>
      <c r="K12" s="600" t="s">
        <v>4</v>
      </c>
      <c r="L12" s="601"/>
      <c r="M12" s="601"/>
      <c r="N12" s="601"/>
      <c r="O12" s="601"/>
      <c r="P12" s="601"/>
      <c r="Q12" s="602"/>
    </row>
    <row r="13" spans="1:17" ht="12.75">
      <c r="A13" s="607"/>
      <c r="B13" s="609"/>
      <c r="C13" s="607"/>
      <c r="D13" s="580" t="s">
        <v>5</v>
      </c>
      <c r="E13" s="579" t="s">
        <v>6</v>
      </c>
      <c r="F13" s="579" t="s">
        <v>174</v>
      </c>
      <c r="G13" s="579" t="s">
        <v>7</v>
      </c>
      <c r="H13" s="575" t="s">
        <v>86</v>
      </c>
      <c r="I13" s="549" t="s">
        <v>87</v>
      </c>
      <c r="J13" s="577" t="s">
        <v>14</v>
      </c>
      <c r="K13" s="580" t="s">
        <v>5</v>
      </c>
      <c r="L13" s="579" t="s">
        <v>6</v>
      </c>
      <c r="M13" s="579" t="s">
        <v>174</v>
      </c>
      <c r="N13" s="579" t="s">
        <v>7</v>
      </c>
      <c r="O13" s="575" t="s">
        <v>86</v>
      </c>
      <c r="P13" s="549" t="s">
        <v>87</v>
      </c>
      <c r="Q13" s="577" t="s">
        <v>14</v>
      </c>
    </row>
    <row r="14" spans="1:17" ht="13.5" thickBot="1">
      <c r="A14" s="607"/>
      <c r="B14" s="609"/>
      <c r="C14" s="369" t="s">
        <v>199</v>
      </c>
      <c r="D14" s="580"/>
      <c r="E14" s="579"/>
      <c r="F14" s="579"/>
      <c r="G14" s="579"/>
      <c r="H14" s="579"/>
      <c r="I14" s="549"/>
      <c r="J14" s="577"/>
      <c r="K14" s="580"/>
      <c r="L14" s="579"/>
      <c r="M14" s="579"/>
      <c r="N14" s="579"/>
      <c r="O14" s="579"/>
      <c r="P14" s="549"/>
      <c r="Q14" s="577"/>
    </row>
    <row r="15" spans="1:17" ht="12.75">
      <c r="A15" s="182">
        <v>1</v>
      </c>
      <c r="B15" s="482" t="s">
        <v>255</v>
      </c>
      <c r="C15" s="166" t="s">
        <v>107</v>
      </c>
      <c r="D15" s="166">
        <v>2</v>
      </c>
      <c r="E15" s="166">
        <v>2</v>
      </c>
      <c r="F15" s="363"/>
      <c r="G15" s="166"/>
      <c r="H15" s="166">
        <f>J15*25-SUM(D15:F15)*14-3</f>
        <v>91</v>
      </c>
      <c r="I15" s="166" t="s">
        <v>8</v>
      </c>
      <c r="J15" s="166">
        <v>6</v>
      </c>
      <c r="K15" s="166"/>
      <c r="L15" s="166"/>
      <c r="M15" s="363"/>
      <c r="N15" s="166"/>
      <c r="O15" s="166"/>
      <c r="P15" s="166"/>
      <c r="Q15" s="167"/>
    </row>
    <row r="16" spans="1:17" ht="12.75">
      <c r="A16" s="185">
        <v>2</v>
      </c>
      <c r="B16" s="370" t="s">
        <v>256</v>
      </c>
      <c r="C16" s="371" t="s">
        <v>195</v>
      </c>
      <c r="D16" s="286">
        <v>2</v>
      </c>
      <c r="E16" s="286">
        <v>2</v>
      </c>
      <c r="F16" s="286"/>
      <c r="G16" s="286"/>
      <c r="H16" s="286">
        <f>25*J16-SUM(D16:F16)*14-3</f>
        <v>66</v>
      </c>
      <c r="I16" s="286" t="s">
        <v>8</v>
      </c>
      <c r="J16" s="286">
        <v>5</v>
      </c>
      <c r="K16" s="286"/>
      <c r="L16" s="286"/>
      <c r="M16" s="286"/>
      <c r="N16" s="286"/>
      <c r="O16" s="286"/>
      <c r="P16" s="286"/>
      <c r="Q16" s="287"/>
    </row>
    <row r="17" spans="1:17" ht="12.75">
      <c r="A17" s="185">
        <v>3</v>
      </c>
      <c r="B17" s="372" t="s">
        <v>257</v>
      </c>
      <c r="C17" s="371" t="s">
        <v>123</v>
      </c>
      <c r="D17" s="164">
        <v>2</v>
      </c>
      <c r="E17" s="164">
        <v>2</v>
      </c>
      <c r="F17" s="286"/>
      <c r="G17" s="164"/>
      <c r="H17" s="286">
        <f>25*J17-SUM(D17:F17)*14-3</f>
        <v>91</v>
      </c>
      <c r="I17" s="164" t="s">
        <v>8</v>
      </c>
      <c r="J17" s="164">
        <v>6</v>
      </c>
      <c r="K17" s="164"/>
      <c r="L17" s="164"/>
      <c r="M17" s="164"/>
      <c r="N17" s="164"/>
      <c r="O17" s="164"/>
      <c r="P17" s="164"/>
      <c r="Q17" s="170"/>
    </row>
    <row r="18" spans="1:17" ht="12.75">
      <c r="A18" s="185">
        <v>4</v>
      </c>
      <c r="B18" s="475" t="s">
        <v>258</v>
      </c>
      <c r="C18" s="371" t="s">
        <v>107</v>
      </c>
      <c r="D18" s="286">
        <v>2</v>
      </c>
      <c r="E18" s="286"/>
      <c r="F18" s="286">
        <v>2</v>
      </c>
      <c r="G18" s="286"/>
      <c r="H18" s="286">
        <f>25*J18-SUM(D18:F18)*14-3</f>
        <v>91</v>
      </c>
      <c r="I18" s="286" t="s">
        <v>8</v>
      </c>
      <c r="J18" s="286">
        <v>6</v>
      </c>
      <c r="K18" s="164"/>
      <c r="L18" s="164"/>
      <c r="M18" s="164"/>
      <c r="N18" s="164"/>
      <c r="O18" s="164"/>
      <c r="P18" s="164"/>
      <c r="Q18" s="170"/>
    </row>
    <row r="19" spans="1:17" ht="12.75">
      <c r="A19" s="185">
        <v>5</v>
      </c>
      <c r="B19" s="372" t="s">
        <v>259</v>
      </c>
      <c r="C19" s="286" t="s">
        <v>195</v>
      </c>
      <c r="D19" s="164">
        <v>2</v>
      </c>
      <c r="E19" s="164">
        <v>2</v>
      </c>
      <c r="F19" s="286"/>
      <c r="G19" s="164"/>
      <c r="H19" s="286">
        <f>25*J19-SUM(D19:F19)*14-3</f>
        <v>66</v>
      </c>
      <c r="I19" s="164" t="s">
        <v>8</v>
      </c>
      <c r="J19" s="164">
        <v>5</v>
      </c>
      <c r="K19" s="164"/>
      <c r="L19" s="164"/>
      <c r="M19" s="164"/>
      <c r="N19" s="164"/>
      <c r="O19" s="164"/>
      <c r="P19" s="164"/>
      <c r="Q19" s="170"/>
    </row>
    <row r="20" spans="1:17" ht="12.75">
      <c r="A20" s="185">
        <v>6</v>
      </c>
      <c r="B20" s="372" t="s">
        <v>260</v>
      </c>
      <c r="C20" s="371" t="s">
        <v>166</v>
      </c>
      <c r="D20" s="286"/>
      <c r="E20" s="286">
        <v>1</v>
      </c>
      <c r="F20" s="286"/>
      <c r="G20" s="286"/>
      <c r="H20" s="379">
        <v>8</v>
      </c>
      <c r="I20" s="286" t="s">
        <v>85</v>
      </c>
      <c r="J20" s="286" t="s">
        <v>158</v>
      </c>
      <c r="K20" s="164"/>
      <c r="L20" s="164"/>
      <c r="M20" s="164"/>
      <c r="N20" s="164"/>
      <c r="O20" s="164"/>
      <c r="P20" s="164"/>
      <c r="Q20" s="170"/>
    </row>
    <row r="21" spans="1:17" ht="13.5" thickBot="1">
      <c r="A21" s="366">
        <v>7</v>
      </c>
      <c r="B21" s="373" t="s">
        <v>261</v>
      </c>
      <c r="C21" s="374" t="s">
        <v>108</v>
      </c>
      <c r="D21" s="364">
        <v>0</v>
      </c>
      <c r="E21" s="364">
        <v>2</v>
      </c>
      <c r="F21" s="364"/>
      <c r="G21" s="364"/>
      <c r="H21" s="364">
        <f>25*J21-SUM(D21:F21)*14-3</f>
        <v>19</v>
      </c>
      <c r="I21" s="364" t="s">
        <v>5</v>
      </c>
      <c r="J21" s="364">
        <v>2</v>
      </c>
      <c r="K21" s="293"/>
      <c r="L21" s="293"/>
      <c r="M21" s="293"/>
      <c r="N21" s="293"/>
      <c r="O21" s="293"/>
      <c r="P21" s="293"/>
      <c r="Q21" s="295"/>
    </row>
    <row r="22" spans="1:17" ht="12.75">
      <c r="A22" s="182">
        <v>8</v>
      </c>
      <c r="B22" s="483" t="s">
        <v>262</v>
      </c>
      <c r="C22" s="375" t="s">
        <v>157</v>
      </c>
      <c r="D22" s="363"/>
      <c r="E22" s="363"/>
      <c r="F22" s="363"/>
      <c r="G22" s="166"/>
      <c r="H22" s="303"/>
      <c r="I22" s="166"/>
      <c r="J22" s="166"/>
      <c r="K22" s="166">
        <v>2</v>
      </c>
      <c r="L22" s="166">
        <v>2</v>
      </c>
      <c r="M22" s="363"/>
      <c r="N22" s="166"/>
      <c r="O22" s="166">
        <f>Q22*25-SUM(K22:M22)*14-3</f>
        <v>91</v>
      </c>
      <c r="P22" s="166" t="s">
        <v>8</v>
      </c>
      <c r="Q22" s="167">
        <v>6</v>
      </c>
    </row>
    <row r="23" spans="1:17" ht="12.75">
      <c r="A23" s="185">
        <v>9</v>
      </c>
      <c r="B23" s="370" t="s">
        <v>263</v>
      </c>
      <c r="C23" s="286" t="s">
        <v>165</v>
      </c>
      <c r="D23" s="164"/>
      <c r="E23" s="164"/>
      <c r="F23" s="286"/>
      <c r="G23" s="164"/>
      <c r="H23" s="164"/>
      <c r="I23" s="164"/>
      <c r="J23" s="164"/>
      <c r="K23" s="286">
        <v>2</v>
      </c>
      <c r="L23" s="286">
        <v>2</v>
      </c>
      <c r="M23" s="286"/>
      <c r="N23" s="286"/>
      <c r="O23" s="286">
        <f>25*Q23-SUM(K23:M23)*14-3</f>
        <v>66</v>
      </c>
      <c r="P23" s="286" t="s">
        <v>8</v>
      </c>
      <c r="Q23" s="287">
        <v>5</v>
      </c>
    </row>
    <row r="24" spans="1:17" ht="12.75">
      <c r="A24" s="185">
        <v>10</v>
      </c>
      <c r="B24" s="372" t="s">
        <v>264</v>
      </c>
      <c r="C24" s="376" t="s">
        <v>197</v>
      </c>
      <c r="D24" s="164"/>
      <c r="E24" s="164"/>
      <c r="F24" s="286"/>
      <c r="G24" s="164"/>
      <c r="H24" s="164"/>
      <c r="I24" s="164"/>
      <c r="J24" s="164"/>
      <c r="K24" s="164">
        <v>2</v>
      </c>
      <c r="L24" s="164">
        <v>2</v>
      </c>
      <c r="M24" s="286"/>
      <c r="N24" s="164"/>
      <c r="O24" s="286">
        <f>25*Q24-SUM(K24:M24)*14-3</f>
        <v>91</v>
      </c>
      <c r="P24" s="164" t="s">
        <v>8</v>
      </c>
      <c r="Q24" s="170">
        <v>6</v>
      </c>
    </row>
    <row r="25" spans="1:17" ht="12.75">
      <c r="A25" s="185">
        <v>11</v>
      </c>
      <c r="B25" s="475" t="s">
        <v>265</v>
      </c>
      <c r="C25" s="286" t="s">
        <v>196</v>
      </c>
      <c r="D25" s="164"/>
      <c r="E25" s="164"/>
      <c r="F25" s="286"/>
      <c r="G25" s="164"/>
      <c r="H25" s="164"/>
      <c r="I25" s="164"/>
      <c r="J25" s="164"/>
      <c r="K25" s="286">
        <v>2</v>
      </c>
      <c r="L25" s="286"/>
      <c r="M25" s="286">
        <v>2</v>
      </c>
      <c r="N25" s="286"/>
      <c r="O25" s="286">
        <f>25*Q25-SUM(K25:M25)*14-3</f>
        <v>91</v>
      </c>
      <c r="P25" s="286" t="s">
        <v>8</v>
      </c>
      <c r="Q25" s="287">
        <v>6</v>
      </c>
    </row>
    <row r="26" spans="1:17" ht="12.75">
      <c r="A26" s="185">
        <v>12</v>
      </c>
      <c r="B26" s="372" t="s">
        <v>266</v>
      </c>
      <c r="C26" s="286" t="s">
        <v>202</v>
      </c>
      <c r="D26" s="164"/>
      <c r="E26" s="164"/>
      <c r="F26" s="164"/>
      <c r="G26" s="164"/>
      <c r="H26" s="286"/>
      <c r="I26" s="164"/>
      <c r="J26" s="164"/>
      <c r="K26" s="164">
        <v>2</v>
      </c>
      <c r="L26" s="164"/>
      <c r="M26" s="164">
        <v>2</v>
      </c>
      <c r="N26" s="164"/>
      <c r="O26" s="286">
        <f>25*Q26-SUM(K26:M26)*14-3</f>
        <v>66</v>
      </c>
      <c r="P26" s="164" t="s">
        <v>5</v>
      </c>
      <c r="Q26" s="170">
        <v>5</v>
      </c>
    </row>
    <row r="27" spans="1:17" ht="12.75">
      <c r="A27" s="185">
        <v>13</v>
      </c>
      <c r="B27" s="372" t="s">
        <v>252</v>
      </c>
      <c r="C27" s="371" t="s">
        <v>166</v>
      </c>
      <c r="D27" s="164"/>
      <c r="E27" s="164"/>
      <c r="F27" s="164"/>
      <c r="G27" s="164"/>
      <c r="H27" s="164"/>
      <c r="I27" s="164"/>
      <c r="J27" s="164"/>
      <c r="K27" s="286"/>
      <c r="L27" s="286">
        <v>2</v>
      </c>
      <c r="M27" s="286"/>
      <c r="N27" s="286"/>
      <c r="O27" s="286">
        <f>25*Q27-SUM(K27:M27)*14-3</f>
        <v>19</v>
      </c>
      <c r="P27" s="286" t="s">
        <v>5</v>
      </c>
      <c r="Q27" s="287">
        <v>2</v>
      </c>
    </row>
    <row r="28" spans="1:17" ht="13.5" thickBot="1">
      <c r="A28" s="366">
        <v>14</v>
      </c>
      <c r="B28" s="377" t="s">
        <v>253</v>
      </c>
      <c r="C28" s="364" t="s">
        <v>166</v>
      </c>
      <c r="D28" s="378"/>
      <c r="E28" s="378"/>
      <c r="F28" s="378"/>
      <c r="G28" s="378"/>
      <c r="H28" s="378"/>
      <c r="I28" s="293"/>
      <c r="J28" s="293"/>
      <c r="K28" s="293"/>
      <c r="L28" s="293">
        <v>1</v>
      </c>
      <c r="M28" s="293"/>
      <c r="N28" s="293"/>
      <c r="O28" s="364">
        <v>8</v>
      </c>
      <c r="P28" s="293" t="s">
        <v>85</v>
      </c>
      <c r="Q28" s="295" t="s">
        <v>158</v>
      </c>
    </row>
    <row r="29" spans="1:17" ht="12" customHeight="1">
      <c r="A29" s="588" t="s">
        <v>58</v>
      </c>
      <c r="B29" s="589"/>
      <c r="C29" s="590"/>
      <c r="D29" s="174">
        <f>SUM(D15:D28)</f>
        <v>10</v>
      </c>
      <c r="E29" s="174">
        <f>SUM(E15:E28)</f>
        <v>11</v>
      </c>
      <c r="F29" s="174">
        <f>SUM(F15:F28)</f>
        <v>2</v>
      </c>
      <c r="G29" s="174">
        <f>SUM(G15:G28)</f>
        <v>0</v>
      </c>
      <c r="H29" s="612">
        <f>SUM(H15:H21)</f>
        <v>432</v>
      </c>
      <c r="I29" s="616" t="s">
        <v>198</v>
      </c>
      <c r="J29" s="614" t="s">
        <v>159</v>
      </c>
      <c r="K29" s="174">
        <f>SUM(K15:K28)</f>
        <v>10</v>
      </c>
      <c r="L29" s="174">
        <f>SUM(L15:L28)</f>
        <v>9</v>
      </c>
      <c r="M29" s="174">
        <f>SUM(M15:M28)</f>
        <v>4</v>
      </c>
      <c r="N29" s="174">
        <f>SUM(N15:N28)</f>
        <v>0</v>
      </c>
      <c r="O29" s="603">
        <f>SUM(O22:O28)</f>
        <v>432</v>
      </c>
      <c r="P29" s="617" t="s">
        <v>177</v>
      </c>
      <c r="Q29" s="614" t="s">
        <v>159</v>
      </c>
    </row>
    <row r="30" spans="1:17" ht="13.5" thickBot="1">
      <c r="A30" s="591"/>
      <c r="B30" s="592"/>
      <c r="C30" s="593"/>
      <c r="D30" s="561">
        <f>SUM(D29:G29)</f>
        <v>23</v>
      </c>
      <c r="E30" s="562"/>
      <c r="F30" s="562"/>
      <c r="G30" s="563"/>
      <c r="H30" s="613"/>
      <c r="I30" s="551"/>
      <c r="J30" s="615"/>
      <c r="K30" s="561">
        <f>SUM(K29:N29)</f>
        <v>23</v>
      </c>
      <c r="L30" s="562"/>
      <c r="M30" s="562"/>
      <c r="N30" s="563"/>
      <c r="O30" s="557"/>
      <c r="P30" s="618"/>
      <c r="Q30" s="615"/>
    </row>
    <row r="31" spans="1:17" ht="13.5" customHeight="1" thickBot="1">
      <c r="A31" s="204"/>
      <c r="B31" s="205"/>
      <c r="C31" s="204"/>
      <c r="D31" s="206"/>
      <c r="E31" s="206"/>
      <c r="F31" s="206"/>
      <c r="G31" s="206"/>
      <c r="H31" s="207"/>
      <c r="I31" s="208"/>
      <c r="J31" s="206"/>
      <c r="K31" s="206"/>
      <c r="L31" s="206"/>
      <c r="M31" s="206"/>
      <c r="N31" s="206"/>
      <c r="O31" s="209"/>
      <c r="P31" s="208"/>
      <c r="Q31" s="206"/>
    </row>
    <row r="32" spans="1:17" ht="13.5" thickBot="1">
      <c r="A32" s="318"/>
      <c r="B32" s="319" t="s">
        <v>152</v>
      </c>
      <c r="C32" s="317"/>
      <c r="D32" s="300">
        <f>D29</f>
        <v>10</v>
      </c>
      <c r="E32" s="300">
        <f>E29</f>
        <v>11</v>
      </c>
      <c r="F32" s="300">
        <f>F29</f>
        <v>2</v>
      </c>
      <c r="G32" s="300"/>
      <c r="H32" s="582">
        <f>H29</f>
        <v>432</v>
      </c>
      <c r="I32" s="552" t="s">
        <v>198</v>
      </c>
      <c r="J32" s="552" t="s">
        <v>159</v>
      </c>
      <c r="K32" s="300">
        <f>K29</f>
        <v>10</v>
      </c>
      <c r="L32" s="300">
        <f>L29</f>
        <v>9</v>
      </c>
      <c r="M32" s="300">
        <f>M29</f>
        <v>4</v>
      </c>
      <c r="N32" s="300"/>
      <c r="O32" s="552">
        <f>O29</f>
        <v>432</v>
      </c>
      <c r="P32" s="552" t="s">
        <v>177</v>
      </c>
      <c r="Q32" s="552" t="s">
        <v>159</v>
      </c>
    </row>
    <row r="33" spans="1:17" ht="13.5" thickBot="1">
      <c r="A33" s="318"/>
      <c r="B33" s="317"/>
      <c r="C33" s="317"/>
      <c r="D33" s="583">
        <f>SUM(D32:F32)</f>
        <v>23</v>
      </c>
      <c r="E33" s="584"/>
      <c r="F33" s="585"/>
      <c r="G33" s="300"/>
      <c r="H33" s="553"/>
      <c r="I33" s="553"/>
      <c r="J33" s="553"/>
      <c r="K33" s="583">
        <f>SUM(K32:M32)</f>
        <v>23</v>
      </c>
      <c r="L33" s="586"/>
      <c r="M33" s="586"/>
      <c r="N33" s="587"/>
      <c r="O33" s="553"/>
      <c r="P33" s="553"/>
      <c r="Q33" s="553"/>
    </row>
    <row r="34" spans="1:17" ht="11.25" customHeight="1" thickBot="1">
      <c r="A34" s="312"/>
      <c r="B34" s="313"/>
      <c r="C34" s="312"/>
      <c r="D34" s="312"/>
      <c r="E34" s="312"/>
      <c r="F34" s="312"/>
      <c r="G34" s="312"/>
      <c r="H34" s="314"/>
      <c r="I34" s="315"/>
      <c r="J34" s="315"/>
      <c r="K34" s="315"/>
      <c r="L34" s="315"/>
      <c r="M34" s="315"/>
      <c r="N34" s="315"/>
      <c r="O34" s="312"/>
      <c r="P34" s="312"/>
      <c r="Q34" s="312"/>
    </row>
    <row r="35" spans="1:17" ht="19.5" customHeight="1">
      <c r="A35" s="594" t="s">
        <v>12</v>
      </c>
      <c r="B35" s="597" t="s">
        <v>91</v>
      </c>
      <c r="C35" s="594" t="s">
        <v>205</v>
      </c>
      <c r="D35" s="600" t="s">
        <v>3</v>
      </c>
      <c r="E35" s="601"/>
      <c r="F35" s="601"/>
      <c r="G35" s="601"/>
      <c r="H35" s="601"/>
      <c r="I35" s="601"/>
      <c r="J35" s="602"/>
      <c r="K35" s="600" t="s">
        <v>4</v>
      </c>
      <c r="L35" s="601"/>
      <c r="M35" s="601"/>
      <c r="N35" s="601"/>
      <c r="O35" s="601"/>
      <c r="P35" s="601"/>
      <c r="Q35" s="602"/>
    </row>
    <row r="36" spans="1:17" ht="18" customHeight="1">
      <c r="A36" s="595"/>
      <c r="B36" s="598"/>
      <c r="C36" s="595"/>
      <c r="D36" s="580" t="s">
        <v>5</v>
      </c>
      <c r="E36" s="579" t="s">
        <v>6</v>
      </c>
      <c r="F36" s="579" t="s">
        <v>174</v>
      </c>
      <c r="G36" s="579" t="s">
        <v>7</v>
      </c>
      <c r="H36" s="575" t="s">
        <v>86</v>
      </c>
      <c r="I36" s="549" t="s">
        <v>87</v>
      </c>
      <c r="J36" s="577" t="s">
        <v>14</v>
      </c>
      <c r="K36" s="580" t="s">
        <v>5</v>
      </c>
      <c r="L36" s="579" t="s">
        <v>6</v>
      </c>
      <c r="M36" s="579" t="s">
        <v>174</v>
      </c>
      <c r="N36" s="579" t="s">
        <v>7</v>
      </c>
      <c r="O36" s="575" t="s">
        <v>86</v>
      </c>
      <c r="P36" s="549" t="s">
        <v>87</v>
      </c>
      <c r="Q36" s="577" t="s">
        <v>14</v>
      </c>
    </row>
    <row r="37" spans="1:17" ht="12" customHeight="1" thickBot="1">
      <c r="A37" s="596"/>
      <c r="B37" s="599"/>
      <c r="C37" s="316"/>
      <c r="D37" s="581"/>
      <c r="E37" s="576"/>
      <c r="F37" s="576"/>
      <c r="G37" s="576"/>
      <c r="H37" s="576"/>
      <c r="I37" s="574"/>
      <c r="J37" s="578"/>
      <c r="K37" s="581"/>
      <c r="L37" s="576"/>
      <c r="M37" s="576"/>
      <c r="N37" s="576"/>
      <c r="O37" s="576"/>
      <c r="P37" s="574"/>
      <c r="Q37" s="578"/>
    </row>
    <row r="38" spans="1:18" s="194" customFormat="1" ht="12.75" customHeight="1">
      <c r="A38" s="279">
        <v>14</v>
      </c>
      <c r="B38" s="213" t="s">
        <v>146</v>
      </c>
      <c r="C38" s="181" t="s">
        <v>155</v>
      </c>
      <c r="D38" s="168">
        <v>2</v>
      </c>
      <c r="E38" s="166">
        <v>2</v>
      </c>
      <c r="F38" s="166"/>
      <c r="G38" s="166"/>
      <c r="H38" s="166">
        <f>J38*25-SUM(D38:F38)*14-3</f>
        <v>66</v>
      </c>
      <c r="I38" s="166" t="s">
        <v>8</v>
      </c>
      <c r="J38" s="167">
        <v>5</v>
      </c>
      <c r="K38" s="182"/>
      <c r="L38" s="183"/>
      <c r="M38" s="183"/>
      <c r="N38" s="183"/>
      <c r="O38" s="183"/>
      <c r="P38" s="183"/>
      <c r="Q38" s="184"/>
      <c r="R38" s="391"/>
    </row>
    <row r="39" spans="1:18" s="194" customFormat="1" ht="12.75" customHeight="1">
      <c r="A39" s="280">
        <v>15</v>
      </c>
      <c r="B39" s="214" t="s">
        <v>147</v>
      </c>
      <c r="C39" s="169" t="s">
        <v>156</v>
      </c>
      <c r="D39" s="171"/>
      <c r="E39" s="164"/>
      <c r="F39" s="164"/>
      <c r="G39" s="164"/>
      <c r="H39" s="164"/>
      <c r="I39" s="164"/>
      <c r="J39" s="170"/>
      <c r="K39" s="185">
        <v>2</v>
      </c>
      <c r="L39" s="186">
        <v>2</v>
      </c>
      <c r="M39" s="186"/>
      <c r="N39" s="186"/>
      <c r="O39" s="186">
        <f>Q39*25-SUM(K39:M39)*14-3</f>
        <v>66</v>
      </c>
      <c r="P39" s="186" t="s">
        <v>8</v>
      </c>
      <c r="Q39" s="187">
        <v>5</v>
      </c>
      <c r="R39" s="391"/>
    </row>
    <row r="40" spans="1:18" s="194" customFormat="1" ht="13.5" thickBot="1">
      <c r="A40" s="345">
        <v>16</v>
      </c>
      <c r="B40" s="365"/>
      <c r="C40" s="328" t="s">
        <v>178</v>
      </c>
      <c r="D40" s="188"/>
      <c r="E40" s="189"/>
      <c r="F40" s="189"/>
      <c r="G40" s="189"/>
      <c r="H40" s="189"/>
      <c r="I40" s="189"/>
      <c r="J40" s="190"/>
      <c r="K40" s="185">
        <v>2</v>
      </c>
      <c r="L40" s="186">
        <v>2</v>
      </c>
      <c r="M40" s="186"/>
      <c r="N40" s="186"/>
      <c r="O40" s="186">
        <f>Q40*25-SUM(K40:M40)*14-3</f>
        <v>41</v>
      </c>
      <c r="P40" s="186" t="s">
        <v>8</v>
      </c>
      <c r="Q40" s="187">
        <v>4</v>
      </c>
      <c r="R40" s="391"/>
    </row>
    <row r="41" spans="1:18" s="194" customFormat="1" ht="12.75">
      <c r="A41" s="566" t="s">
        <v>89</v>
      </c>
      <c r="B41" s="567"/>
      <c r="C41" s="568"/>
      <c r="D41" s="172">
        <f>SUM(D38:D40)</f>
        <v>2</v>
      </c>
      <c r="E41" s="180">
        <f>SUM(E38:E40)</f>
        <v>2</v>
      </c>
      <c r="F41" s="180">
        <f>SUM(F38:F40)</f>
        <v>0</v>
      </c>
      <c r="G41" s="173"/>
      <c r="H41" s="556">
        <f>SUM(H38)</f>
        <v>66</v>
      </c>
      <c r="I41" s="550" t="s">
        <v>99</v>
      </c>
      <c r="J41" s="554">
        <f>SUM(J38:J40)</f>
        <v>5</v>
      </c>
      <c r="K41" s="172">
        <f>SUM(K39:K40)</f>
        <v>4</v>
      </c>
      <c r="L41" s="180">
        <f>SUM(L39:L40)</f>
        <v>4</v>
      </c>
      <c r="M41" s="180">
        <f>SUM(M38:M40)</f>
        <v>0</v>
      </c>
      <c r="N41" s="173"/>
      <c r="O41" s="556">
        <f>SUM(O39:O40)</f>
        <v>107</v>
      </c>
      <c r="P41" s="558" t="s">
        <v>179</v>
      </c>
      <c r="Q41" s="554">
        <v>9</v>
      </c>
      <c r="R41" s="391"/>
    </row>
    <row r="42" spans="1:18" s="195" customFormat="1" ht="12.75" customHeight="1" thickBot="1">
      <c r="A42" s="569"/>
      <c r="B42" s="570"/>
      <c r="C42" s="571"/>
      <c r="D42" s="561">
        <f>SUM(D41:G41)</f>
        <v>4</v>
      </c>
      <c r="E42" s="562"/>
      <c r="F42" s="562"/>
      <c r="G42" s="563"/>
      <c r="H42" s="557"/>
      <c r="I42" s="551"/>
      <c r="J42" s="555"/>
      <c r="K42" s="561">
        <f>SUM(K41:N41)</f>
        <v>8</v>
      </c>
      <c r="L42" s="562"/>
      <c r="M42" s="562"/>
      <c r="N42" s="563"/>
      <c r="O42" s="557"/>
      <c r="P42" s="559"/>
      <c r="Q42" s="555"/>
      <c r="R42" s="392"/>
    </row>
    <row r="43" spans="1:17" ht="12.75" customHeight="1" hidden="1">
      <c r="A43" s="566" t="s">
        <v>89</v>
      </c>
      <c r="B43" s="567"/>
      <c r="C43" s="568"/>
      <c r="D43" s="172" t="e">
        <f>SUM(#REF!)</f>
        <v>#REF!</v>
      </c>
      <c r="E43" s="180" t="e">
        <f>SUM(#REF!)</f>
        <v>#REF!</v>
      </c>
      <c r="F43" s="180" t="e">
        <f>SUM(#REF!)</f>
        <v>#REF!</v>
      </c>
      <c r="G43" s="173"/>
      <c r="H43" s="556" t="e">
        <f>SUM(#REF!)</f>
        <v>#REF!</v>
      </c>
      <c r="I43" s="550" t="s">
        <v>99</v>
      </c>
      <c r="J43" s="554" t="e">
        <f>SUM(#REF!)</f>
        <v>#REF!</v>
      </c>
      <c r="K43" s="172" t="e">
        <f>SUM(#REF!)</f>
        <v>#REF!</v>
      </c>
      <c r="L43" s="180" t="e">
        <f>SUM(#REF!)</f>
        <v>#REF!</v>
      </c>
      <c r="M43" s="180" t="e">
        <f>SUM(#REF!)</f>
        <v>#REF!</v>
      </c>
      <c r="N43" s="173"/>
      <c r="O43" s="556" t="e">
        <f>SUM(#REF!)</f>
        <v>#REF!</v>
      </c>
      <c r="P43" s="550" t="s">
        <v>99</v>
      </c>
      <c r="Q43" s="554">
        <v>5</v>
      </c>
    </row>
    <row r="44" spans="1:17" ht="21.75" customHeight="1" hidden="1">
      <c r="A44" s="569"/>
      <c r="B44" s="570"/>
      <c r="C44" s="571"/>
      <c r="D44" s="561" t="e">
        <f>SUM(D43:G43)</f>
        <v>#REF!</v>
      </c>
      <c r="E44" s="562"/>
      <c r="F44" s="562"/>
      <c r="G44" s="563"/>
      <c r="H44" s="557"/>
      <c r="I44" s="551"/>
      <c r="J44" s="555"/>
      <c r="K44" s="561" t="e">
        <f>SUM(K43:N43)</f>
        <v>#REF!</v>
      </c>
      <c r="L44" s="562"/>
      <c r="M44" s="562"/>
      <c r="N44" s="563"/>
      <c r="O44" s="557"/>
      <c r="P44" s="551"/>
      <c r="Q44" s="555"/>
    </row>
    <row r="45" spans="1:17" ht="9.75" customHeight="1">
      <c r="A45" s="215"/>
      <c r="B45" s="216"/>
      <c r="C45" s="215"/>
      <c r="D45" s="217"/>
      <c r="E45" s="217"/>
      <c r="F45" s="217"/>
      <c r="G45" s="217"/>
      <c r="H45" s="215"/>
      <c r="I45" s="218"/>
      <c r="J45" s="217"/>
      <c r="K45" s="217"/>
      <c r="L45" s="217"/>
      <c r="M45" s="217"/>
      <c r="N45" s="217"/>
      <c r="O45" s="215"/>
      <c r="P45" s="218"/>
      <c r="Q45" s="217"/>
    </row>
    <row r="46" spans="1:17" ht="12.75">
      <c r="A46" s="215"/>
      <c r="B46" s="320" t="s">
        <v>162</v>
      </c>
      <c r="C46" s="324" t="s">
        <v>163</v>
      </c>
      <c r="D46" s="325"/>
      <c r="E46" s="325"/>
      <c r="F46" s="217"/>
      <c r="G46" s="217"/>
      <c r="H46" s="215"/>
      <c r="I46" s="218"/>
      <c r="J46" s="217"/>
      <c r="K46" s="217"/>
      <c r="L46" s="217"/>
      <c r="M46" s="217"/>
      <c r="N46" s="217"/>
      <c r="O46" s="215"/>
      <c r="P46" s="218"/>
      <c r="Q46" s="217"/>
    </row>
    <row r="47" spans="1:17" ht="12.75">
      <c r="A47" s="215"/>
      <c r="B47" s="320" t="s">
        <v>180</v>
      </c>
      <c r="C47" s="324"/>
      <c r="D47" s="325"/>
      <c r="E47" s="325"/>
      <c r="F47" s="217"/>
      <c r="G47" s="217"/>
      <c r="H47" s="215"/>
      <c r="I47" s="218"/>
      <c r="J47" s="217"/>
      <c r="K47" s="217"/>
      <c r="L47" s="217"/>
      <c r="M47" s="217"/>
      <c r="N47" s="217"/>
      <c r="O47" s="215"/>
      <c r="P47" s="218"/>
      <c r="Q47" s="217"/>
    </row>
    <row r="48" spans="1:17" ht="12.75">
      <c r="A48" s="215"/>
      <c r="B48" s="320" t="s">
        <v>164</v>
      </c>
      <c r="C48" s="324"/>
      <c r="D48" s="325"/>
      <c r="E48" s="325"/>
      <c r="F48" s="217"/>
      <c r="G48" s="217"/>
      <c r="H48" s="215"/>
      <c r="I48" s="218"/>
      <c r="J48" s="217"/>
      <c r="K48" s="217"/>
      <c r="L48" s="217"/>
      <c r="M48" s="217"/>
      <c r="N48" s="217"/>
      <c r="O48" s="215"/>
      <c r="P48" s="218"/>
      <c r="Q48" s="217"/>
    </row>
    <row r="49" spans="2:17" ht="12.75" customHeight="1">
      <c r="B49" s="564" t="s">
        <v>160</v>
      </c>
      <c r="C49" s="564"/>
      <c r="D49" s="564"/>
      <c r="E49" s="564"/>
      <c r="F49" s="564"/>
      <c r="G49" s="564"/>
      <c r="H49" s="564"/>
      <c r="I49" s="564"/>
      <c r="J49" s="564"/>
      <c r="K49" s="564"/>
      <c r="L49" s="564"/>
      <c r="M49" s="564"/>
      <c r="N49" s="564"/>
      <c r="O49" s="564"/>
      <c r="P49" s="564"/>
      <c r="Q49" s="564"/>
    </row>
    <row r="50" spans="2:17" ht="12.75">
      <c r="B50" s="130" t="s">
        <v>161</v>
      </c>
      <c r="C50" s="179"/>
      <c r="D50" s="21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</row>
    <row r="51" spans="2:18" ht="12.75">
      <c r="B51" s="572"/>
      <c r="C51" s="573"/>
      <c r="D51" s="573"/>
      <c r="E51" s="573"/>
      <c r="F51" s="573"/>
      <c r="G51" s="573"/>
      <c r="H51" s="573"/>
      <c r="I51" s="573"/>
      <c r="J51" s="573"/>
      <c r="K51" s="573"/>
      <c r="L51" s="573"/>
      <c r="M51" s="573"/>
      <c r="N51" s="573"/>
      <c r="O51" s="573"/>
      <c r="P51" s="573"/>
      <c r="Q51" s="573"/>
      <c r="R51" s="573"/>
    </row>
    <row r="52" spans="2:17" ht="12.75">
      <c r="B52" s="130"/>
      <c r="C52" s="179"/>
      <c r="D52" s="21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</row>
    <row r="53" spans="2:16" ht="12.75">
      <c r="B53" s="138"/>
      <c r="C53" s="200"/>
      <c r="D53" s="200"/>
      <c r="E53" s="200"/>
      <c r="F53" s="200"/>
      <c r="G53" s="200"/>
      <c r="H53" s="200"/>
      <c r="I53" s="200"/>
      <c r="J53" s="179"/>
      <c r="K53" s="179"/>
      <c r="L53" s="179"/>
      <c r="M53" s="179"/>
      <c r="N53" s="179"/>
      <c r="O53" s="179"/>
      <c r="P53" s="179"/>
    </row>
    <row r="54" spans="1:17" ht="12.75">
      <c r="A54" s="560" t="s">
        <v>110</v>
      </c>
      <c r="B54" s="560"/>
      <c r="C54" s="560"/>
      <c r="D54" s="560"/>
      <c r="E54" s="560"/>
      <c r="F54" s="560"/>
      <c r="G54" s="560"/>
      <c r="H54" s="560"/>
      <c r="I54" s="560"/>
      <c r="J54" s="560"/>
      <c r="K54" s="560"/>
      <c r="L54" s="560"/>
      <c r="M54" s="560"/>
      <c r="N54" s="560"/>
      <c r="O54" s="560"/>
      <c r="P54" s="560"/>
      <c r="Q54" s="560"/>
    </row>
    <row r="55" spans="1:17" ht="12.75">
      <c r="A55" s="611" t="s">
        <v>194</v>
      </c>
      <c r="B55" s="611"/>
      <c r="C55" s="611"/>
      <c r="D55" s="611"/>
      <c r="E55" s="611"/>
      <c r="F55" s="611"/>
      <c r="G55" s="611"/>
      <c r="H55" s="611"/>
      <c r="I55" s="611"/>
      <c r="J55" s="611"/>
      <c r="K55" s="611"/>
      <c r="L55" s="611"/>
      <c r="M55" s="611"/>
      <c r="N55" s="611"/>
      <c r="O55" s="611"/>
      <c r="P55" s="611"/>
      <c r="Q55" s="611"/>
    </row>
    <row r="56" spans="1:17" ht="12.75">
      <c r="A56" s="220"/>
      <c r="B56" s="221"/>
      <c r="C56" s="220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</row>
    <row r="57" spans="1:17" ht="12.75">
      <c r="A57" s="560"/>
      <c r="B57" s="560"/>
      <c r="C57" s="560"/>
      <c r="D57" s="560"/>
      <c r="E57" s="560"/>
      <c r="F57" s="560"/>
      <c r="G57" s="560"/>
      <c r="H57" s="560"/>
      <c r="I57" s="560"/>
      <c r="J57" s="560"/>
      <c r="K57" s="560"/>
      <c r="L57" s="560"/>
      <c r="M57" s="560"/>
      <c r="N57" s="560"/>
      <c r="O57" s="560"/>
      <c r="P57" s="560"/>
      <c r="Q57" s="560"/>
    </row>
    <row r="58" spans="1:17" ht="12.75">
      <c r="A58" s="565"/>
      <c r="B58" s="565"/>
      <c r="C58" s="565"/>
      <c r="D58" s="565"/>
      <c r="E58" s="565"/>
      <c r="F58" s="565"/>
      <c r="G58" s="565"/>
      <c r="H58" s="565"/>
      <c r="I58" s="565"/>
      <c r="J58" s="565"/>
      <c r="K58" s="565"/>
      <c r="L58" s="565"/>
      <c r="M58" s="565"/>
      <c r="N58" s="565"/>
      <c r="O58" s="565"/>
      <c r="P58" s="565"/>
      <c r="Q58" s="565"/>
    </row>
    <row r="59" spans="2:14" ht="12.75">
      <c r="B59" s="211"/>
      <c r="H59" s="212"/>
      <c r="I59" s="199"/>
      <c r="J59" s="199"/>
      <c r="K59" s="199"/>
      <c r="L59" s="199"/>
      <c r="M59" s="199"/>
      <c r="N59" s="199"/>
    </row>
    <row r="60" spans="1:17" ht="12.75">
      <c r="A60" s="560"/>
      <c r="B60" s="560"/>
      <c r="C60" s="560"/>
      <c r="D60" s="560"/>
      <c r="E60" s="560"/>
      <c r="F60" s="560"/>
      <c r="G60" s="560"/>
      <c r="H60" s="560"/>
      <c r="I60" s="560"/>
      <c r="J60" s="560"/>
      <c r="K60" s="560"/>
      <c r="L60" s="560"/>
      <c r="M60" s="560"/>
      <c r="N60" s="560"/>
      <c r="O60" s="560"/>
      <c r="P60" s="560"/>
      <c r="Q60" s="560"/>
    </row>
  </sheetData>
  <sheetProtection selectLockedCells="1" selectUnlockedCells="1"/>
  <mergeCells count="84">
    <mergeCell ref="A7:J7"/>
    <mergeCell ref="A55:Q55"/>
    <mergeCell ref="H29:H30"/>
    <mergeCell ref="J29:J30"/>
    <mergeCell ref="K30:N30"/>
    <mergeCell ref="I29:I30"/>
    <mergeCell ref="Q36:Q37"/>
    <mergeCell ref="D30:G30"/>
    <mergeCell ref="Q29:Q30"/>
    <mergeCell ref="P29:P30"/>
    <mergeCell ref="A5:Q5"/>
    <mergeCell ref="A10:I10"/>
    <mergeCell ref="A11:Q11"/>
    <mergeCell ref="A12:A14"/>
    <mergeCell ref="B12:B14"/>
    <mergeCell ref="C12:C13"/>
    <mergeCell ref="K12:Q12"/>
    <mergeCell ref="D12:J12"/>
    <mergeCell ref="K13:K14"/>
    <mergeCell ref="M13:M14"/>
    <mergeCell ref="N13:N14"/>
    <mergeCell ref="O13:O14"/>
    <mergeCell ref="D13:D14"/>
    <mergeCell ref="E13:E14"/>
    <mergeCell ref="F13:F14"/>
    <mergeCell ref="G13:G14"/>
    <mergeCell ref="J13:J14"/>
    <mergeCell ref="H13:H14"/>
    <mergeCell ref="I13:I14"/>
    <mergeCell ref="Q13:Q14"/>
    <mergeCell ref="A29:C30"/>
    <mergeCell ref="A35:A37"/>
    <mergeCell ref="B35:B37"/>
    <mergeCell ref="C35:C36"/>
    <mergeCell ref="D35:J35"/>
    <mergeCell ref="K35:Q35"/>
    <mergeCell ref="O29:O30"/>
    <mergeCell ref="D36:D37"/>
    <mergeCell ref="L13:L14"/>
    <mergeCell ref="E36:E37"/>
    <mergeCell ref="F36:F37"/>
    <mergeCell ref="G36:G37"/>
    <mergeCell ref="K36:K37"/>
    <mergeCell ref="H32:H33"/>
    <mergeCell ref="I32:I33"/>
    <mergeCell ref="D33:F33"/>
    <mergeCell ref="K33:N33"/>
    <mergeCell ref="N36:N37"/>
    <mergeCell ref="P36:P37"/>
    <mergeCell ref="H36:H37"/>
    <mergeCell ref="I36:I37"/>
    <mergeCell ref="J36:J37"/>
    <mergeCell ref="O36:O37"/>
    <mergeCell ref="L36:L37"/>
    <mergeCell ref="M36:M37"/>
    <mergeCell ref="O32:O33"/>
    <mergeCell ref="B51:R51"/>
    <mergeCell ref="A41:C42"/>
    <mergeCell ref="H41:H42"/>
    <mergeCell ref="I41:I42"/>
    <mergeCell ref="J41:J42"/>
    <mergeCell ref="O41:O42"/>
    <mergeCell ref="Q41:Q42"/>
    <mergeCell ref="D42:G42"/>
    <mergeCell ref="K42:N42"/>
    <mergeCell ref="A60:Q60"/>
    <mergeCell ref="D44:G44"/>
    <mergeCell ref="K44:N44"/>
    <mergeCell ref="B49:Q49"/>
    <mergeCell ref="A57:Q57"/>
    <mergeCell ref="A58:Q58"/>
    <mergeCell ref="A54:Q54"/>
    <mergeCell ref="A43:C44"/>
    <mergeCell ref="H43:H44"/>
    <mergeCell ref="P13:P14"/>
    <mergeCell ref="I43:I44"/>
    <mergeCell ref="P32:P33"/>
    <mergeCell ref="J32:J33"/>
    <mergeCell ref="Q32:Q33"/>
    <mergeCell ref="Q43:Q44"/>
    <mergeCell ref="J43:J44"/>
    <mergeCell ref="O43:O44"/>
    <mergeCell ref="P43:P44"/>
    <mergeCell ref="P41:P42"/>
  </mergeCells>
  <printOptions/>
  <pageMargins left="0.9055118110236221" right="0.4724409448818898" top="0.81" bottom="0.6692913385826772" header="0" footer="0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3"/>
  <sheetViews>
    <sheetView showZeros="0" zoomScale="85" zoomScaleNormal="85" workbookViewId="0" topLeftCell="A10">
      <selection activeCell="W28" sqref="W28"/>
    </sheetView>
  </sheetViews>
  <sheetFormatPr defaultColWidth="9.140625" defaultRowHeight="12.75"/>
  <cols>
    <col min="1" max="1" width="3.421875" style="117" customWidth="1"/>
    <col min="2" max="2" width="40.28125" style="117" customWidth="1"/>
    <col min="3" max="3" width="12.421875" style="117" customWidth="1"/>
    <col min="4" max="4" width="4.421875" style="117" customWidth="1"/>
    <col min="5" max="5" width="2.7109375" style="117" customWidth="1"/>
    <col min="6" max="7" width="2.421875" style="117" customWidth="1"/>
    <col min="8" max="8" width="3.421875" style="117" customWidth="1"/>
    <col min="9" max="9" width="2.8515625" style="117" customWidth="1"/>
    <col min="10" max="10" width="5.00390625" style="117" customWidth="1"/>
    <col min="11" max="11" width="2.7109375" style="117" customWidth="1"/>
    <col min="12" max="13" width="2.421875" style="117" customWidth="1"/>
    <col min="14" max="14" width="2.57421875" style="117" customWidth="1"/>
    <col min="15" max="15" width="3.421875" style="117" customWidth="1"/>
    <col min="16" max="16" width="2.8515625" style="117" customWidth="1"/>
    <col min="17" max="17" width="4.8515625" style="117" customWidth="1"/>
    <col min="18" max="18" width="9.140625" style="395" customWidth="1"/>
    <col min="19" max="16384" width="9.140625" style="117" customWidth="1"/>
  </cols>
  <sheetData>
    <row r="1" spans="1:22" ht="12.75">
      <c r="A1" s="116" t="s">
        <v>145</v>
      </c>
      <c r="B1" s="113"/>
      <c r="C1" s="113"/>
      <c r="D1" s="113"/>
      <c r="E1" s="113"/>
      <c r="F1" s="113"/>
      <c r="G1" s="113"/>
      <c r="H1" s="113"/>
      <c r="I1" s="113"/>
      <c r="J1" s="113"/>
      <c r="K1" s="211"/>
      <c r="L1" s="113"/>
      <c r="M1" s="113"/>
      <c r="N1" s="113"/>
      <c r="O1" s="113"/>
      <c r="P1" s="113"/>
      <c r="Q1" s="113"/>
      <c r="R1" s="393"/>
      <c r="S1" s="113"/>
      <c r="T1" s="113"/>
      <c r="U1" s="113"/>
      <c r="V1" s="113"/>
    </row>
    <row r="2" spans="1:22" ht="15.75">
      <c r="A2" s="484" t="s">
        <v>308</v>
      </c>
      <c r="B2" s="113"/>
      <c r="C2" s="113"/>
      <c r="D2" s="113"/>
      <c r="E2" s="113"/>
      <c r="F2" s="113"/>
      <c r="G2" s="113"/>
      <c r="H2" s="113"/>
      <c r="I2" s="113"/>
      <c r="J2" s="113"/>
      <c r="K2" s="211"/>
      <c r="L2" s="113"/>
      <c r="M2" s="113"/>
      <c r="N2" s="113"/>
      <c r="O2" s="113"/>
      <c r="P2" s="113"/>
      <c r="Q2" s="113"/>
      <c r="R2" s="393"/>
      <c r="S2" s="113"/>
      <c r="T2" s="113"/>
      <c r="U2" s="113"/>
      <c r="V2" s="113"/>
    </row>
    <row r="3" spans="1:22" ht="12.75">
      <c r="A3" s="116"/>
      <c r="B3" s="113"/>
      <c r="C3" s="113"/>
      <c r="D3" s="113"/>
      <c r="E3" s="113"/>
      <c r="F3" s="113"/>
      <c r="G3" s="113"/>
      <c r="H3" s="113"/>
      <c r="I3" s="113"/>
      <c r="J3" s="113"/>
      <c r="K3" s="211"/>
      <c r="L3" s="113"/>
      <c r="M3" s="113"/>
      <c r="N3" s="113"/>
      <c r="O3" s="113"/>
      <c r="P3" s="113"/>
      <c r="Q3" s="113"/>
      <c r="R3" s="393"/>
      <c r="S3" s="113"/>
      <c r="T3" s="113"/>
      <c r="U3" s="113"/>
      <c r="V3" s="113"/>
    </row>
    <row r="4" spans="1:22" ht="12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222"/>
      <c r="L4" s="113"/>
      <c r="M4" s="113"/>
      <c r="N4" s="113"/>
      <c r="O4" s="113"/>
      <c r="P4" s="113"/>
      <c r="Q4" s="113"/>
      <c r="R4" s="393"/>
      <c r="S4" s="113"/>
      <c r="T4" s="113"/>
      <c r="U4" s="113"/>
      <c r="V4" s="113"/>
    </row>
    <row r="5" spans="1:22" ht="15.75">
      <c r="A5" s="699" t="s">
        <v>18</v>
      </c>
      <c r="B5" s="699"/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699"/>
      <c r="P5" s="699"/>
      <c r="Q5" s="699"/>
      <c r="R5" s="393"/>
      <c r="S5" s="113"/>
      <c r="T5" s="113"/>
      <c r="U5" s="113"/>
      <c r="V5" s="113"/>
    </row>
    <row r="6" spans="1:22" ht="12.75">
      <c r="A6" s="165" t="s">
        <v>185</v>
      </c>
      <c r="B6" s="113"/>
      <c r="C6" s="165"/>
      <c r="D6" s="165"/>
      <c r="E6" s="165"/>
      <c r="F6" s="165"/>
      <c r="G6" s="165"/>
      <c r="H6" s="165"/>
      <c r="I6" s="165"/>
      <c r="J6" s="165"/>
      <c r="K6" s="113"/>
      <c r="L6" s="113"/>
      <c r="M6" s="113"/>
      <c r="N6" s="113"/>
      <c r="O6" s="113"/>
      <c r="P6" s="113"/>
      <c r="Q6" s="113"/>
      <c r="R6" s="393"/>
      <c r="S6" s="113"/>
      <c r="T6" s="113"/>
      <c r="U6" s="113"/>
      <c r="V6" s="113"/>
    </row>
    <row r="7" spans="1:18" s="113" customFormat="1" ht="12.75">
      <c r="A7" s="605" t="s">
        <v>188</v>
      </c>
      <c r="B7" s="605"/>
      <c r="C7" s="165"/>
      <c r="D7" s="610"/>
      <c r="E7" s="610"/>
      <c r="F7" s="610"/>
      <c r="G7" s="610"/>
      <c r="H7" s="610"/>
      <c r="I7" s="610"/>
      <c r="J7" s="610"/>
      <c r="R7" s="393"/>
    </row>
    <row r="8" spans="1:18" s="113" customFormat="1" ht="12.75">
      <c r="A8" s="165" t="s">
        <v>22</v>
      </c>
      <c r="C8" s="177"/>
      <c r="D8" s="203"/>
      <c r="E8" s="203"/>
      <c r="F8" s="203"/>
      <c r="G8" s="203"/>
      <c r="H8" s="203"/>
      <c r="I8" s="203"/>
      <c r="J8" s="203"/>
      <c r="R8" s="393"/>
    </row>
    <row r="9" spans="1:18" s="113" customFormat="1" ht="12.75">
      <c r="A9" s="165" t="s">
        <v>61</v>
      </c>
      <c r="C9" s="178"/>
      <c r="D9" s="203"/>
      <c r="E9" s="203"/>
      <c r="F9" s="203"/>
      <c r="G9" s="203"/>
      <c r="H9" s="203"/>
      <c r="I9" s="203"/>
      <c r="J9" s="203"/>
      <c r="R9" s="393"/>
    </row>
    <row r="10" spans="1:18" s="113" customFormat="1" ht="12.75">
      <c r="A10" s="605" t="s">
        <v>189</v>
      </c>
      <c r="B10" s="605"/>
      <c r="C10" s="605"/>
      <c r="D10" s="605"/>
      <c r="E10" s="605"/>
      <c r="F10" s="605"/>
      <c r="G10" s="605"/>
      <c r="H10" s="605"/>
      <c r="I10" s="605"/>
      <c r="J10" s="165"/>
      <c r="R10" s="393"/>
    </row>
    <row r="11" spans="1:22" ht="15" customHeight="1">
      <c r="A11" s="113"/>
      <c r="B11" s="113"/>
      <c r="C11" s="113"/>
      <c r="D11" s="259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393"/>
      <c r="S11" s="113"/>
      <c r="T11" s="113"/>
      <c r="U11" s="113"/>
      <c r="V11" s="113"/>
    </row>
    <row r="12" spans="1:22" ht="19.5" thickBot="1">
      <c r="A12" s="606" t="s">
        <v>10</v>
      </c>
      <c r="B12" s="606"/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393"/>
      <c r="S12" s="113"/>
      <c r="T12" s="113"/>
      <c r="U12" s="113"/>
      <c r="V12" s="113"/>
    </row>
    <row r="13" spans="1:27" ht="12.75" customHeight="1">
      <c r="A13" s="552" t="s">
        <v>12</v>
      </c>
      <c r="B13" s="608" t="s">
        <v>1</v>
      </c>
      <c r="C13" s="260" t="s">
        <v>2</v>
      </c>
      <c r="D13" s="600" t="s">
        <v>49</v>
      </c>
      <c r="E13" s="601"/>
      <c r="F13" s="601"/>
      <c r="G13" s="601"/>
      <c r="H13" s="601"/>
      <c r="I13" s="601"/>
      <c r="J13" s="602"/>
      <c r="K13" s="600" t="s">
        <v>50</v>
      </c>
      <c r="L13" s="601"/>
      <c r="M13" s="601"/>
      <c r="N13" s="601"/>
      <c r="O13" s="601"/>
      <c r="P13" s="601"/>
      <c r="Q13" s="602"/>
      <c r="R13" s="393"/>
      <c r="S13" s="113"/>
      <c r="T13" s="113"/>
      <c r="U13" s="113"/>
      <c r="V13" s="113"/>
      <c r="W13" s="113"/>
      <c r="X13" s="113"/>
      <c r="Y13" s="113"/>
      <c r="Z13" s="113"/>
      <c r="AA13" s="113"/>
    </row>
    <row r="14" spans="1:27" ht="7.5" customHeight="1">
      <c r="A14" s="607"/>
      <c r="B14" s="609"/>
      <c r="C14" s="696" t="s">
        <v>200</v>
      </c>
      <c r="D14" s="679" t="s">
        <v>5</v>
      </c>
      <c r="E14" s="575" t="s">
        <v>6</v>
      </c>
      <c r="F14" s="575" t="s">
        <v>174</v>
      </c>
      <c r="G14" s="575" t="s">
        <v>7</v>
      </c>
      <c r="H14" s="575" t="s">
        <v>86</v>
      </c>
      <c r="I14" s="686" t="s">
        <v>87</v>
      </c>
      <c r="J14" s="705" t="s">
        <v>14</v>
      </c>
      <c r="K14" s="679" t="s">
        <v>5</v>
      </c>
      <c r="L14" s="575" t="s">
        <v>6</v>
      </c>
      <c r="M14" s="575" t="s">
        <v>174</v>
      </c>
      <c r="N14" s="575" t="s">
        <v>7</v>
      </c>
      <c r="O14" s="575" t="s">
        <v>86</v>
      </c>
      <c r="P14" s="686" t="s">
        <v>87</v>
      </c>
      <c r="Q14" s="705" t="s">
        <v>14</v>
      </c>
      <c r="R14" s="393"/>
      <c r="S14" s="113"/>
      <c r="T14" s="113"/>
      <c r="U14" s="113"/>
      <c r="V14" s="113"/>
      <c r="W14" s="113"/>
      <c r="X14" s="113"/>
      <c r="Y14" s="113"/>
      <c r="Z14" s="113"/>
      <c r="AA14" s="113"/>
    </row>
    <row r="15" spans="1:27" ht="15.75" customHeight="1" thickBot="1">
      <c r="A15" s="703"/>
      <c r="B15" s="715"/>
      <c r="C15" s="697"/>
      <c r="D15" s="581"/>
      <c r="E15" s="576"/>
      <c r="F15" s="576"/>
      <c r="G15" s="576"/>
      <c r="H15" s="576"/>
      <c r="I15" s="574"/>
      <c r="J15" s="578"/>
      <c r="K15" s="581"/>
      <c r="L15" s="576"/>
      <c r="M15" s="576"/>
      <c r="N15" s="576"/>
      <c r="O15" s="576"/>
      <c r="P15" s="574"/>
      <c r="Q15" s="578"/>
      <c r="R15" s="393"/>
      <c r="S15" s="113"/>
      <c r="T15" s="113"/>
      <c r="U15" s="113"/>
      <c r="V15" s="113"/>
      <c r="W15" s="113"/>
      <c r="X15" s="113"/>
      <c r="Y15" s="113"/>
      <c r="Z15" s="113"/>
      <c r="AA15" s="113"/>
    </row>
    <row r="16" spans="1:27" ht="12.75">
      <c r="A16" s="168">
        <v>1</v>
      </c>
      <c r="B16" s="485" t="s">
        <v>267</v>
      </c>
      <c r="C16" s="166" t="s">
        <v>224</v>
      </c>
      <c r="D16" s="166">
        <v>2</v>
      </c>
      <c r="E16" s="166">
        <v>2</v>
      </c>
      <c r="F16" s="166"/>
      <c r="G16" s="166"/>
      <c r="H16" s="166">
        <f>J16*25-SUM(D16:F16)*14-3</f>
        <v>66</v>
      </c>
      <c r="I16" s="166" t="s">
        <v>8</v>
      </c>
      <c r="J16" s="166">
        <v>5</v>
      </c>
      <c r="K16" s="166"/>
      <c r="L16" s="166"/>
      <c r="M16" s="166"/>
      <c r="N16" s="166"/>
      <c r="O16" s="166"/>
      <c r="P16" s="166"/>
      <c r="Q16" s="167"/>
      <c r="R16" s="393"/>
      <c r="S16" s="113"/>
      <c r="T16" s="113"/>
      <c r="U16" s="113"/>
      <c r="V16" s="113"/>
      <c r="W16" s="113"/>
      <c r="X16" s="113"/>
      <c r="Y16" s="113"/>
      <c r="Z16" s="113"/>
      <c r="AA16" s="113"/>
    </row>
    <row r="17" spans="1:27" ht="12.75">
      <c r="A17" s="380">
        <v>2</v>
      </c>
      <c r="B17" s="372" t="s">
        <v>268</v>
      </c>
      <c r="C17" s="381" t="s">
        <v>225</v>
      </c>
      <c r="D17" s="164">
        <v>2</v>
      </c>
      <c r="E17" s="164">
        <v>2</v>
      </c>
      <c r="F17" s="286"/>
      <c r="G17" s="164"/>
      <c r="H17" s="164">
        <f>J17*25-SUM(D17:F17)*14-3</f>
        <v>66</v>
      </c>
      <c r="I17" s="164" t="s">
        <v>8</v>
      </c>
      <c r="J17" s="164">
        <v>5</v>
      </c>
      <c r="K17" s="164"/>
      <c r="L17" s="164"/>
      <c r="M17" s="164"/>
      <c r="N17" s="164"/>
      <c r="O17" s="164"/>
      <c r="P17" s="164"/>
      <c r="Q17" s="170"/>
      <c r="R17" s="393"/>
      <c r="S17" s="113"/>
      <c r="T17" s="113"/>
      <c r="U17" s="113"/>
      <c r="V17" s="113"/>
      <c r="W17" s="113"/>
      <c r="X17" s="113"/>
      <c r="Y17" s="113"/>
      <c r="Z17" s="113"/>
      <c r="AA17" s="113"/>
    </row>
    <row r="18" spans="1:27" ht="12.75">
      <c r="A18" s="171">
        <v>3</v>
      </c>
      <c r="B18" s="387" t="s">
        <v>269</v>
      </c>
      <c r="C18" s="376" t="s">
        <v>94</v>
      </c>
      <c r="D18" s="286">
        <v>2</v>
      </c>
      <c r="E18" s="164">
        <v>2</v>
      </c>
      <c r="F18" s="286"/>
      <c r="G18" s="164"/>
      <c r="H18" s="164">
        <f>J18*25-SUM(D18:F18)*14-3</f>
        <v>66</v>
      </c>
      <c r="I18" s="164" t="s">
        <v>8</v>
      </c>
      <c r="J18" s="164">
        <v>5</v>
      </c>
      <c r="K18" s="164"/>
      <c r="L18" s="164"/>
      <c r="M18" s="286"/>
      <c r="N18" s="164"/>
      <c r="O18" s="164"/>
      <c r="P18" s="164"/>
      <c r="Q18" s="170"/>
      <c r="R18" s="394"/>
      <c r="S18" s="113"/>
      <c r="T18" s="113"/>
      <c r="U18" s="113"/>
      <c r="V18" s="113"/>
      <c r="W18" s="113"/>
      <c r="X18" s="113"/>
      <c r="Y18" s="113"/>
      <c r="Z18" s="113"/>
      <c r="AA18" s="113"/>
    </row>
    <row r="19" spans="1:27" ht="12.75">
      <c r="A19" s="380">
        <v>4</v>
      </c>
      <c r="B19" s="370" t="s">
        <v>270</v>
      </c>
      <c r="C19" s="376" t="s">
        <v>226</v>
      </c>
      <c r="D19" s="164">
        <v>2</v>
      </c>
      <c r="E19" s="164"/>
      <c r="F19" s="286">
        <v>2</v>
      </c>
      <c r="G19" s="164"/>
      <c r="H19" s="164">
        <f>J19*25-SUM(D19:F19)*14-3</f>
        <v>91</v>
      </c>
      <c r="I19" s="164" t="s">
        <v>8</v>
      </c>
      <c r="J19" s="164">
        <v>6</v>
      </c>
      <c r="K19" s="164"/>
      <c r="L19" s="164"/>
      <c r="M19" s="164"/>
      <c r="N19" s="164"/>
      <c r="O19" s="164"/>
      <c r="P19" s="164"/>
      <c r="Q19" s="170"/>
      <c r="R19" s="394"/>
      <c r="S19" s="113"/>
      <c r="T19" s="113"/>
      <c r="U19" s="113"/>
      <c r="V19" s="113"/>
      <c r="W19" s="113"/>
      <c r="X19" s="113"/>
      <c r="Y19" s="113"/>
      <c r="Z19" s="113"/>
      <c r="AA19" s="113"/>
    </row>
    <row r="20" spans="1:27" ht="13.5" thickBot="1">
      <c r="A20" s="294">
        <v>5</v>
      </c>
      <c r="B20" s="373" t="s">
        <v>271</v>
      </c>
      <c r="C20" s="364" t="s">
        <v>227</v>
      </c>
      <c r="D20" s="364">
        <v>1</v>
      </c>
      <c r="E20" s="364"/>
      <c r="F20" s="364">
        <v>1</v>
      </c>
      <c r="G20" s="364"/>
      <c r="H20" s="293">
        <f>J20*25-SUM(D20:F20)*14-3</f>
        <v>94</v>
      </c>
      <c r="I20" s="364" t="s">
        <v>5</v>
      </c>
      <c r="J20" s="364">
        <v>5</v>
      </c>
      <c r="K20" s="293"/>
      <c r="L20" s="293"/>
      <c r="M20" s="293"/>
      <c r="N20" s="293"/>
      <c r="O20" s="293"/>
      <c r="P20" s="293"/>
      <c r="Q20" s="295"/>
      <c r="R20" s="394"/>
      <c r="S20" s="113"/>
      <c r="T20" s="113"/>
      <c r="U20" s="113"/>
      <c r="V20" s="113"/>
      <c r="W20" s="113"/>
      <c r="X20" s="113"/>
      <c r="Y20" s="113"/>
      <c r="Z20" s="113"/>
      <c r="AA20" s="113"/>
    </row>
    <row r="21" spans="1:27" ht="12.75">
      <c r="A21" s="382">
        <v>6</v>
      </c>
      <c r="B21" s="486" t="s">
        <v>272</v>
      </c>
      <c r="C21" s="166" t="s">
        <v>228</v>
      </c>
      <c r="D21" s="166"/>
      <c r="E21" s="166"/>
      <c r="F21" s="166"/>
      <c r="G21" s="166"/>
      <c r="H21" s="166"/>
      <c r="I21" s="166"/>
      <c r="J21" s="166"/>
      <c r="K21" s="166">
        <v>2</v>
      </c>
      <c r="L21" s="166">
        <v>2</v>
      </c>
      <c r="M21" s="166"/>
      <c r="N21" s="166"/>
      <c r="O21" s="363">
        <f>Q21*25-SUM(K21:M21)*14-3</f>
        <v>66</v>
      </c>
      <c r="P21" s="166" t="s">
        <v>8</v>
      </c>
      <c r="Q21" s="167">
        <v>5</v>
      </c>
      <c r="R21" s="394"/>
      <c r="S21" s="113"/>
      <c r="T21" s="113"/>
      <c r="U21" s="113"/>
      <c r="V21" s="113"/>
      <c r="W21" s="113"/>
      <c r="X21" s="113"/>
      <c r="Y21" s="113"/>
      <c r="Z21" s="113"/>
      <c r="AA21" s="113"/>
    </row>
    <row r="22" spans="1:27" ht="18" customHeight="1">
      <c r="A22" s="171">
        <v>7</v>
      </c>
      <c r="B22" s="370" t="s">
        <v>273</v>
      </c>
      <c r="C22" s="164" t="s">
        <v>210</v>
      </c>
      <c r="D22" s="286"/>
      <c r="E22" s="286"/>
      <c r="F22" s="286"/>
      <c r="G22" s="164"/>
      <c r="H22" s="288"/>
      <c r="I22" s="164"/>
      <c r="J22" s="164"/>
      <c r="K22" s="286">
        <v>2</v>
      </c>
      <c r="L22" s="286">
        <v>2</v>
      </c>
      <c r="M22" s="286"/>
      <c r="N22" s="286"/>
      <c r="O22" s="286">
        <f>Q22*25-SUM(K22:M22)*14-3</f>
        <v>66</v>
      </c>
      <c r="P22" s="164" t="s">
        <v>8</v>
      </c>
      <c r="Q22" s="170">
        <v>5</v>
      </c>
      <c r="R22" s="394"/>
      <c r="S22" s="113"/>
      <c r="T22" s="113"/>
      <c r="U22" s="113"/>
      <c r="V22" s="113"/>
      <c r="W22" s="113"/>
      <c r="X22" s="113"/>
      <c r="Y22" s="113"/>
      <c r="Z22" s="113"/>
      <c r="AA22" s="113"/>
    </row>
    <row r="23" spans="1:27" ht="12.75">
      <c r="A23" s="380">
        <v>8</v>
      </c>
      <c r="B23" s="370" t="s">
        <v>274</v>
      </c>
      <c r="C23" s="381" t="s">
        <v>208</v>
      </c>
      <c r="D23" s="288"/>
      <c r="E23" s="288"/>
      <c r="F23" s="288"/>
      <c r="G23" s="288"/>
      <c r="H23" s="288"/>
      <c r="I23" s="288"/>
      <c r="J23" s="288"/>
      <c r="K23" s="288">
        <v>2</v>
      </c>
      <c r="L23" s="288"/>
      <c r="M23" s="288">
        <v>2</v>
      </c>
      <c r="N23" s="288"/>
      <c r="O23" s="286">
        <f>Q23*25-SUM(K23:M23)*14-3</f>
        <v>66</v>
      </c>
      <c r="P23" s="288" t="s">
        <v>8</v>
      </c>
      <c r="Q23" s="298">
        <v>5</v>
      </c>
      <c r="R23" s="474"/>
      <c r="S23" s="113"/>
      <c r="T23" s="113"/>
      <c r="U23" s="113"/>
      <c r="V23" s="113"/>
      <c r="W23" s="113"/>
      <c r="X23" s="113"/>
      <c r="Y23" s="113"/>
      <c r="Z23" s="113"/>
      <c r="AA23" s="113"/>
    </row>
    <row r="24" spans="1:27" ht="12.75">
      <c r="A24" s="171">
        <v>9</v>
      </c>
      <c r="B24" s="475" t="s">
        <v>254</v>
      </c>
      <c r="C24" s="383" t="s">
        <v>229</v>
      </c>
      <c r="D24" s="164"/>
      <c r="E24" s="164"/>
      <c r="F24" s="164"/>
      <c r="G24" s="164"/>
      <c r="H24" s="286"/>
      <c r="I24" s="164"/>
      <c r="J24" s="164"/>
      <c r="K24" s="164"/>
      <c r="L24" s="164">
        <v>1</v>
      </c>
      <c r="M24" s="164"/>
      <c r="N24" s="164"/>
      <c r="O24" s="286">
        <v>8</v>
      </c>
      <c r="P24" s="164" t="s">
        <v>85</v>
      </c>
      <c r="Q24" s="170" t="s">
        <v>158</v>
      </c>
      <c r="R24" s="394"/>
      <c r="S24" s="113"/>
      <c r="T24" s="113"/>
      <c r="U24" s="113"/>
      <c r="V24" s="113"/>
      <c r="W24" s="113"/>
      <c r="X24" s="113"/>
      <c r="Y24" s="113"/>
      <c r="Z24" s="113"/>
      <c r="AA24" s="113"/>
    </row>
    <row r="25" spans="1:27" ht="12.75">
      <c r="A25" s="380">
        <v>10</v>
      </c>
      <c r="B25" s="370" t="s">
        <v>275</v>
      </c>
      <c r="C25" s="383" t="s">
        <v>211</v>
      </c>
      <c r="D25" s="164"/>
      <c r="E25" s="164"/>
      <c r="F25" s="164"/>
      <c r="G25" s="164"/>
      <c r="H25" s="286"/>
      <c r="I25" s="164"/>
      <c r="J25" s="164"/>
      <c r="K25" s="164">
        <v>2</v>
      </c>
      <c r="L25" s="164"/>
      <c r="M25" s="164">
        <v>2</v>
      </c>
      <c r="N25" s="164"/>
      <c r="O25" s="286">
        <f>Q25*25-SUM(K25:M25)*14-3</f>
        <v>66</v>
      </c>
      <c r="P25" s="164" t="s">
        <v>8</v>
      </c>
      <c r="Q25" s="170">
        <v>5</v>
      </c>
      <c r="R25" s="474"/>
      <c r="S25" s="113"/>
      <c r="T25" s="113"/>
      <c r="U25" s="113"/>
      <c r="V25" s="113"/>
      <c r="W25" s="113"/>
      <c r="X25" s="113"/>
      <c r="Y25" s="113"/>
      <c r="Z25" s="113"/>
      <c r="AA25" s="113"/>
    </row>
    <row r="26" spans="1:27" ht="13.5" thickBot="1">
      <c r="A26" s="294">
        <v>11</v>
      </c>
      <c r="B26" s="487" t="s">
        <v>276</v>
      </c>
      <c r="C26" s="293" t="s">
        <v>212</v>
      </c>
      <c r="D26" s="384"/>
      <c r="E26" s="384"/>
      <c r="F26" s="384"/>
      <c r="G26" s="384"/>
      <c r="H26" s="384"/>
      <c r="I26" s="384"/>
      <c r="J26" s="384"/>
      <c r="K26" s="709">
        <v>125</v>
      </c>
      <c r="L26" s="710"/>
      <c r="M26" s="710"/>
      <c r="N26" s="711"/>
      <c r="O26" s="384">
        <f>5*25-4*14-3</f>
        <v>66</v>
      </c>
      <c r="P26" s="384" t="s">
        <v>5</v>
      </c>
      <c r="Q26" s="385">
        <v>5</v>
      </c>
      <c r="R26" s="394"/>
      <c r="S26" s="113"/>
      <c r="T26" s="113"/>
      <c r="U26" s="113"/>
      <c r="V26" s="113"/>
      <c r="W26" s="113"/>
      <c r="X26" s="113"/>
      <c r="Y26" s="113"/>
      <c r="Z26" s="113"/>
      <c r="AA26" s="113"/>
    </row>
    <row r="27" spans="1:27" ht="12.75">
      <c r="A27" s="566" t="s">
        <v>58</v>
      </c>
      <c r="B27" s="567"/>
      <c r="C27" s="197"/>
      <c r="D27" s="174">
        <f>SUM(D16:D26)</f>
        <v>9</v>
      </c>
      <c r="E27" s="174">
        <f>SUM(E16:E26)</f>
        <v>6</v>
      </c>
      <c r="F27" s="174">
        <f>SUM(F16:F26)</f>
        <v>3</v>
      </c>
      <c r="G27" s="174">
        <f>SUM(G16:G26)</f>
        <v>0</v>
      </c>
      <c r="H27" s="603">
        <f>SUM(H16:H26)</f>
        <v>383</v>
      </c>
      <c r="I27" s="684" t="s">
        <v>230</v>
      </c>
      <c r="J27" s="706">
        <f>SUM(J16:J26)</f>
        <v>26</v>
      </c>
      <c r="K27" s="308">
        <f>SUM(K21:K25)</f>
        <v>8</v>
      </c>
      <c r="L27" s="308">
        <f>SUM(L21:L25)</f>
        <v>5</v>
      </c>
      <c r="M27" s="308">
        <f>SUM(M21:M26)</f>
        <v>4</v>
      </c>
      <c r="N27" s="308">
        <f>SUM(N21:N26)</f>
        <v>0</v>
      </c>
      <c r="O27" s="687">
        <f>SUM(O21:O26)</f>
        <v>338</v>
      </c>
      <c r="P27" s="680" t="s">
        <v>182</v>
      </c>
      <c r="Q27" s="683" t="s">
        <v>183</v>
      </c>
      <c r="R27" s="393"/>
      <c r="S27" s="113"/>
      <c r="T27" s="113"/>
      <c r="U27" s="113"/>
      <c r="V27" s="113"/>
      <c r="W27" s="113"/>
      <c r="X27" s="113"/>
      <c r="Y27" s="113"/>
      <c r="Z27" s="113"/>
      <c r="AA27" s="113"/>
    </row>
    <row r="28" spans="1:27" ht="12.75" customHeight="1" thickBot="1">
      <c r="A28" s="569"/>
      <c r="B28" s="570"/>
      <c r="C28" s="198"/>
      <c r="D28" s="561">
        <f>SUM(D27:G27)</f>
        <v>18</v>
      </c>
      <c r="E28" s="562"/>
      <c r="F28" s="562"/>
      <c r="G28" s="563"/>
      <c r="H28" s="557"/>
      <c r="I28" s="685"/>
      <c r="J28" s="707"/>
      <c r="K28" s="689">
        <f>SUM(K27:N27)</f>
        <v>17</v>
      </c>
      <c r="L28" s="690"/>
      <c r="M28" s="690"/>
      <c r="N28" s="690"/>
      <c r="O28" s="673"/>
      <c r="P28" s="681"/>
      <c r="Q28" s="555"/>
      <c r="R28" s="393"/>
      <c r="S28" s="113"/>
      <c r="T28" s="113"/>
      <c r="U28" s="113"/>
      <c r="V28" s="113"/>
      <c r="W28" s="113"/>
      <c r="X28" s="113"/>
      <c r="Y28" s="113"/>
      <c r="Z28" s="113"/>
      <c r="AA28" s="113"/>
    </row>
    <row r="29" spans="1:27" ht="13.5" thickBot="1">
      <c r="A29" s="478"/>
      <c r="B29" s="478"/>
      <c r="C29" s="224"/>
      <c r="D29" s="225"/>
      <c r="E29" s="225"/>
      <c r="F29" s="225"/>
      <c r="G29" s="225"/>
      <c r="H29" s="224"/>
      <c r="I29" s="201"/>
      <c r="J29" s="226" t="e">
        <f>SUM(J19:J20,#REF!)</f>
        <v>#REF!</v>
      </c>
      <c r="K29" s="226"/>
      <c r="L29" s="226"/>
      <c r="M29" s="226"/>
      <c r="N29" s="226"/>
      <c r="O29" s="227"/>
      <c r="P29" s="228"/>
      <c r="Q29" s="225"/>
      <c r="R29" s="393"/>
      <c r="S29" s="113"/>
      <c r="T29" s="113"/>
      <c r="U29" s="113"/>
      <c r="V29" s="113"/>
      <c r="W29" s="113"/>
      <c r="X29" s="113"/>
      <c r="Y29" s="113"/>
      <c r="Z29" s="113"/>
      <c r="AA29" s="113"/>
    </row>
    <row r="30" spans="1:27" ht="21" customHeight="1">
      <c r="A30" s="552" t="s">
        <v>12</v>
      </c>
      <c r="B30" s="691" t="s">
        <v>54</v>
      </c>
      <c r="C30" s="229" t="s">
        <v>2</v>
      </c>
      <c r="D30" s="635" t="s">
        <v>49</v>
      </c>
      <c r="E30" s="636"/>
      <c r="F30" s="636"/>
      <c r="G30" s="636"/>
      <c r="H30" s="636"/>
      <c r="I30" s="636"/>
      <c r="J30" s="637"/>
      <c r="K30" s="635" t="s">
        <v>50</v>
      </c>
      <c r="L30" s="636"/>
      <c r="M30" s="636"/>
      <c r="N30" s="636"/>
      <c r="O30" s="636"/>
      <c r="P30" s="636"/>
      <c r="Q30" s="637"/>
      <c r="R30" s="393"/>
      <c r="S30" s="113"/>
      <c r="T30" s="113"/>
      <c r="U30" s="113"/>
      <c r="V30" s="113"/>
      <c r="W30" s="113"/>
      <c r="X30" s="113"/>
      <c r="Y30" s="113"/>
      <c r="Z30" s="113"/>
      <c r="AA30" s="113"/>
    </row>
    <row r="31" spans="1:27" ht="18.75" customHeight="1">
      <c r="A31" s="607"/>
      <c r="B31" s="692"/>
      <c r="C31" s="694" t="s">
        <v>204</v>
      </c>
      <c r="D31" s="678" t="s">
        <v>5</v>
      </c>
      <c r="E31" s="619" t="s">
        <v>6</v>
      </c>
      <c r="F31" s="619" t="s">
        <v>174</v>
      </c>
      <c r="G31" s="619" t="s">
        <v>7</v>
      </c>
      <c r="H31" s="619" t="s">
        <v>86</v>
      </c>
      <c r="I31" s="621" t="s">
        <v>87</v>
      </c>
      <c r="J31" s="623" t="s">
        <v>14</v>
      </c>
      <c r="K31" s="678" t="s">
        <v>5</v>
      </c>
      <c r="L31" s="619" t="s">
        <v>6</v>
      </c>
      <c r="M31" s="619" t="s">
        <v>174</v>
      </c>
      <c r="N31" s="619" t="s">
        <v>7</v>
      </c>
      <c r="O31" s="619" t="s">
        <v>86</v>
      </c>
      <c r="P31" s="621" t="s">
        <v>87</v>
      </c>
      <c r="Q31" s="623" t="s">
        <v>14</v>
      </c>
      <c r="R31" s="393"/>
      <c r="S31" s="113"/>
      <c r="T31" s="113"/>
      <c r="U31" s="113"/>
      <c r="V31" s="113"/>
      <c r="W31" s="113"/>
      <c r="X31" s="113"/>
      <c r="Y31" s="113"/>
      <c r="Z31" s="113"/>
      <c r="AA31" s="113"/>
    </row>
    <row r="32" spans="1:27" ht="13.5" customHeight="1" thickBot="1">
      <c r="A32" s="607"/>
      <c r="B32" s="693"/>
      <c r="C32" s="695"/>
      <c r="D32" s="639"/>
      <c r="E32" s="620"/>
      <c r="F32" s="620"/>
      <c r="G32" s="620"/>
      <c r="H32" s="620"/>
      <c r="I32" s="622"/>
      <c r="J32" s="624"/>
      <c r="K32" s="639"/>
      <c r="L32" s="620"/>
      <c r="M32" s="620"/>
      <c r="N32" s="620"/>
      <c r="O32" s="620"/>
      <c r="P32" s="622"/>
      <c r="Q32" s="624"/>
      <c r="R32" s="393"/>
      <c r="S32" s="113"/>
      <c r="T32" s="113"/>
      <c r="V32" s="113"/>
      <c r="W32" s="113"/>
      <c r="X32" s="113"/>
      <c r="Y32" s="113"/>
      <c r="Z32" s="113"/>
      <c r="AA32" s="113"/>
    </row>
    <row r="33" spans="1:22" ht="12.75" customHeight="1">
      <c r="A33" s="182">
        <v>12</v>
      </c>
      <c r="B33" s="858" t="s">
        <v>277</v>
      </c>
      <c r="C33" s="181" t="s">
        <v>231</v>
      </c>
      <c r="D33" s="867"/>
      <c r="E33" s="674">
        <v>2</v>
      </c>
      <c r="F33" s="677"/>
      <c r="G33" s="674"/>
      <c r="H33" s="674">
        <f>J33*25-SUM(D33:F34)*14-3</f>
        <v>19</v>
      </c>
      <c r="I33" s="677" t="s">
        <v>5</v>
      </c>
      <c r="J33" s="682">
        <v>2</v>
      </c>
      <c r="K33" s="862"/>
      <c r="L33" s="674"/>
      <c r="M33" s="677"/>
      <c r="N33" s="674"/>
      <c r="O33" s="674"/>
      <c r="P33" s="677"/>
      <c r="Q33" s="682"/>
      <c r="R33" s="393"/>
      <c r="S33" s="113"/>
      <c r="T33" s="113"/>
      <c r="U33" s="113"/>
      <c r="V33" s="113"/>
    </row>
    <row r="34" spans="1:22" ht="12.75" customHeight="1" thickBot="1">
      <c r="A34" s="366">
        <v>13</v>
      </c>
      <c r="B34" s="859" t="s">
        <v>278</v>
      </c>
      <c r="C34" s="863" t="s">
        <v>167</v>
      </c>
      <c r="D34" s="868"/>
      <c r="E34" s="672"/>
      <c r="F34" s="673"/>
      <c r="G34" s="672"/>
      <c r="H34" s="672"/>
      <c r="I34" s="673"/>
      <c r="J34" s="671"/>
      <c r="K34" s="711"/>
      <c r="L34" s="672"/>
      <c r="M34" s="673"/>
      <c r="N34" s="672"/>
      <c r="O34" s="672"/>
      <c r="P34" s="673"/>
      <c r="Q34" s="671"/>
      <c r="R34" s="393"/>
      <c r="S34" s="113"/>
      <c r="T34" s="113"/>
      <c r="U34" s="113"/>
      <c r="V34" s="113"/>
    </row>
    <row r="35" spans="1:22" ht="12.75" customHeight="1">
      <c r="A35" s="182">
        <v>14</v>
      </c>
      <c r="B35" s="860" t="s">
        <v>279</v>
      </c>
      <c r="C35" s="181" t="s">
        <v>168</v>
      </c>
      <c r="D35" s="867"/>
      <c r="E35" s="677">
        <v>2</v>
      </c>
      <c r="F35" s="856"/>
      <c r="G35" s="856"/>
      <c r="H35" s="674">
        <f>J35*25-SUM(D35:F36)*14-3</f>
        <v>19</v>
      </c>
      <c r="I35" s="856" t="s">
        <v>5</v>
      </c>
      <c r="J35" s="869">
        <v>2</v>
      </c>
      <c r="K35" s="866"/>
      <c r="L35" s="545"/>
      <c r="M35" s="544"/>
      <c r="N35" s="545"/>
      <c r="O35" s="545"/>
      <c r="P35" s="544"/>
      <c r="Q35" s="546"/>
      <c r="R35" s="393"/>
      <c r="S35" s="113"/>
      <c r="T35" s="113"/>
      <c r="U35" s="113"/>
      <c r="V35" s="113"/>
    </row>
    <row r="36" spans="1:22" ht="12.75" customHeight="1" thickBot="1">
      <c r="A36" s="366">
        <v>15</v>
      </c>
      <c r="B36" s="861" t="s">
        <v>280</v>
      </c>
      <c r="C36" s="864" t="s">
        <v>169</v>
      </c>
      <c r="D36" s="870"/>
      <c r="E36" s="857"/>
      <c r="F36" s="688"/>
      <c r="G36" s="688"/>
      <c r="H36" s="672"/>
      <c r="I36" s="688"/>
      <c r="J36" s="871"/>
      <c r="K36" s="541"/>
      <c r="L36" s="543"/>
      <c r="M36" s="542"/>
      <c r="N36" s="543"/>
      <c r="O36" s="543"/>
      <c r="P36" s="542"/>
      <c r="Q36" s="547"/>
      <c r="R36" s="393"/>
      <c r="S36" s="113"/>
      <c r="T36" s="113"/>
      <c r="U36" s="113"/>
      <c r="V36" s="113"/>
    </row>
    <row r="37" spans="1:22" ht="15" customHeight="1">
      <c r="A37" s="182">
        <v>16</v>
      </c>
      <c r="B37" s="858" t="s">
        <v>281</v>
      </c>
      <c r="C37" s="865" t="s">
        <v>213</v>
      </c>
      <c r="D37" s="867"/>
      <c r="E37" s="674"/>
      <c r="F37" s="677"/>
      <c r="G37" s="674"/>
      <c r="H37" s="674"/>
      <c r="I37" s="677"/>
      <c r="J37" s="682"/>
      <c r="K37" s="862">
        <v>2</v>
      </c>
      <c r="L37" s="674">
        <v>1</v>
      </c>
      <c r="M37" s="677">
        <v>1</v>
      </c>
      <c r="N37" s="674"/>
      <c r="O37" s="674">
        <f>Q37*25-SUM(K37:M38)*14-3</f>
        <v>66</v>
      </c>
      <c r="P37" s="677" t="s">
        <v>5</v>
      </c>
      <c r="Q37" s="682">
        <v>5</v>
      </c>
      <c r="S37" s="113"/>
      <c r="T37" s="113"/>
      <c r="U37" s="113"/>
      <c r="V37" s="113"/>
    </row>
    <row r="38" spans="1:22" ht="12.75" customHeight="1" thickBot="1">
      <c r="A38" s="366">
        <v>17</v>
      </c>
      <c r="B38" s="859" t="s">
        <v>282</v>
      </c>
      <c r="C38" s="863" t="s">
        <v>209</v>
      </c>
      <c r="D38" s="868"/>
      <c r="E38" s="672"/>
      <c r="F38" s="673"/>
      <c r="G38" s="672"/>
      <c r="H38" s="672"/>
      <c r="I38" s="673"/>
      <c r="J38" s="671"/>
      <c r="K38" s="711"/>
      <c r="L38" s="672"/>
      <c r="M38" s="673"/>
      <c r="N38" s="672"/>
      <c r="O38" s="672"/>
      <c r="P38" s="673"/>
      <c r="Q38" s="671"/>
      <c r="S38" s="113"/>
      <c r="T38" s="113"/>
      <c r="U38" s="113"/>
      <c r="V38" s="113"/>
    </row>
    <row r="39" spans="1:22" ht="15" customHeight="1">
      <c r="A39" s="700" t="s">
        <v>150</v>
      </c>
      <c r="B39" s="701"/>
      <c r="C39" s="702"/>
      <c r="D39" s="234">
        <f>SUM(D33:D38)</f>
        <v>0</v>
      </c>
      <c r="E39" s="234">
        <f>SUM(E33:E38)</f>
        <v>4</v>
      </c>
      <c r="F39" s="234">
        <f>SUM(F33:F38)</f>
        <v>0</v>
      </c>
      <c r="G39" s="234">
        <f>SUM(G33:G38)</f>
        <v>0</v>
      </c>
      <c r="H39" s="659">
        <f>SUM(H33:H36)</f>
        <v>38</v>
      </c>
      <c r="I39" s="663" t="s">
        <v>102</v>
      </c>
      <c r="J39" s="664">
        <f>SUM(J33:J38)</f>
        <v>4</v>
      </c>
      <c r="K39" s="234">
        <f>SUM(K33:K38)</f>
        <v>2</v>
      </c>
      <c r="L39" s="156">
        <f>SUM(L33:L38)</f>
        <v>1</v>
      </c>
      <c r="M39" s="156">
        <f>SUM(M33:M38)</f>
        <v>1</v>
      </c>
      <c r="N39" s="156">
        <f>SUM(N33:N38)</f>
        <v>0</v>
      </c>
      <c r="O39" s="659">
        <f>SUM(O37:O38)</f>
        <v>66</v>
      </c>
      <c r="P39" s="663" t="s">
        <v>207</v>
      </c>
      <c r="Q39" s="661">
        <f>SUM(Q37:Q38)</f>
        <v>5</v>
      </c>
      <c r="R39" s="393"/>
      <c r="S39" s="113"/>
      <c r="T39" s="113"/>
      <c r="U39" s="113"/>
      <c r="V39" s="113"/>
    </row>
    <row r="40" spans="1:22" ht="12.75" customHeight="1" thickBot="1">
      <c r="A40" s="654"/>
      <c r="B40" s="655"/>
      <c r="C40" s="655"/>
      <c r="D40" s="666">
        <f>SUM(D39:G39)</f>
        <v>4</v>
      </c>
      <c r="E40" s="667"/>
      <c r="F40" s="667"/>
      <c r="G40" s="667"/>
      <c r="H40" s="688"/>
      <c r="I40" s="660"/>
      <c r="J40" s="665"/>
      <c r="K40" s="666">
        <f>SUM(K39:N39)</f>
        <v>4</v>
      </c>
      <c r="L40" s="667"/>
      <c r="M40" s="667"/>
      <c r="N40" s="667"/>
      <c r="O40" s="660"/>
      <c r="P40" s="675"/>
      <c r="Q40" s="662"/>
      <c r="R40" s="393"/>
      <c r="S40" s="113"/>
      <c r="T40" s="113"/>
      <c r="U40" s="113"/>
      <c r="V40" s="113"/>
    </row>
    <row r="41" spans="1:22" ht="13.5" thickBot="1">
      <c r="A41" s="224"/>
      <c r="B41" s="224"/>
      <c r="C41" s="224"/>
      <c r="D41" s="224"/>
      <c r="E41" s="224"/>
      <c r="F41" s="224"/>
      <c r="G41" s="224"/>
      <c r="H41" s="224"/>
      <c r="I41" s="224"/>
      <c r="J41" s="329"/>
      <c r="K41" s="224"/>
      <c r="L41" s="224"/>
      <c r="M41" s="224"/>
      <c r="N41" s="224"/>
      <c r="O41" s="232"/>
      <c r="P41" s="233"/>
      <c r="Q41" s="225"/>
      <c r="R41" s="393"/>
      <c r="S41" s="113"/>
      <c r="T41" s="113"/>
      <c r="U41" s="113"/>
      <c r="V41" s="113"/>
    </row>
    <row r="42" spans="1:22" ht="12.75">
      <c r="A42" s="657" t="s">
        <v>66</v>
      </c>
      <c r="B42" s="658"/>
      <c r="C42" s="658"/>
      <c r="D42" s="234">
        <f>SUM(D27,D39)</f>
        <v>9</v>
      </c>
      <c r="E42" s="156">
        <f>SUM(E27,E39)</f>
        <v>10</v>
      </c>
      <c r="F42" s="156">
        <f>SUM(F27,F39)</f>
        <v>3</v>
      </c>
      <c r="G42" s="156"/>
      <c r="H42" s="659">
        <f>H39+H27</f>
        <v>421</v>
      </c>
      <c r="I42" s="156" t="s">
        <v>135</v>
      </c>
      <c r="J42" s="661">
        <v>30</v>
      </c>
      <c r="K42" s="155">
        <f>SUM(K27,K39)</f>
        <v>10</v>
      </c>
      <c r="L42" s="156">
        <f>SUM(L27,L39)</f>
        <v>6</v>
      </c>
      <c r="M42" s="156">
        <f>SUM(M27,M39)</f>
        <v>5</v>
      </c>
      <c r="N42" s="156"/>
      <c r="O42" s="630">
        <f>SUM(O39,O27)</f>
        <v>404</v>
      </c>
      <c r="P42" s="668" t="s">
        <v>177</v>
      </c>
      <c r="Q42" s="669" t="s">
        <v>159</v>
      </c>
      <c r="R42" s="393"/>
      <c r="S42" s="113"/>
      <c r="T42" s="113"/>
      <c r="U42" s="113"/>
      <c r="V42" s="113"/>
    </row>
    <row r="43" spans="1:22" ht="12.75" customHeight="1" thickBot="1">
      <c r="A43" s="658"/>
      <c r="B43" s="658"/>
      <c r="C43" s="658"/>
      <c r="D43" s="666">
        <f>SUM(D28,D40)</f>
        <v>22</v>
      </c>
      <c r="E43" s="667"/>
      <c r="F43" s="667"/>
      <c r="G43" s="667"/>
      <c r="H43" s="660"/>
      <c r="I43" s="330" t="s">
        <v>154</v>
      </c>
      <c r="J43" s="662"/>
      <c r="K43" s="628">
        <f>SUM(K28,K40)</f>
        <v>21</v>
      </c>
      <c r="L43" s="628"/>
      <c r="M43" s="628"/>
      <c r="N43" s="629"/>
      <c r="O43" s="631"/>
      <c r="P43" s="620"/>
      <c r="Q43" s="670"/>
      <c r="R43" s="393"/>
      <c r="S43" s="113"/>
      <c r="T43" s="113"/>
      <c r="U43" s="113"/>
      <c r="V43" s="113"/>
    </row>
    <row r="44" spans="1:22" ht="12.75" customHeight="1" thickBot="1">
      <c r="A44" s="224"/>
      <c r="B44" s="224"/>
      <c r="C44" s="224"/>
      <c r="D44" s="224"/>
      <c r="E44" s="224"/>
      <c r="F44" s="224"/>
      <c r="G44" s="224"/>
      <c r="H44" s="224"/>
      <c r="I44" s="224"/>
      <c r="J44" s="225"/>
      <c r="K44" s="224"/>
      <c r="L44" s="224"/>
      <c r="M44" s="224"/>
      <c r="N44" s="224"/>
      <c r="O44" s="232"/>
      <c r="P44" s="233"/>
      <c r="Q44" s="225"/>
      <c r="R44" s="393"/>
      <c r="S44" s="113"/>
      <c r="T44" s="113"/>
      <c r="U44" s="113"/>
      <c r="V44" s="113"/>
    </row>
    <row r="45" spans="1:22" ht="17.25" customHeight="1">
      <c r="A45" s="648"/>
      <c r="B45" s="597" t="s">
        <v>91</v>
      </c>
      <c r="C45" s="648"/>
      <c r="D45" s="640" t="s">
        <v>49</v>
      </c>
      <c r="E45" s="641"/>
      <c r="F45" s="641"/>
      <c r="G45" s="641"/>
      <c r="H45" s="641"/>
      <c r="I45" s="641"/>
      <c r="J45" s="642"/>
      <c r="K45" s="640" t="s">
        <v>50</v>
      </c>
      <c r="L45" s="641"/>
      <c r="M45" s="641"/>
      <c r="N45" s="641"/>
      <c r="O45" s="641"/>
      <c r="P45" s="641"/>
      <c r="Q45" s="642"/>
      <c r="R45" s="393"/>
      <c r="S45" s="113"/>
      <c r="T45" s="113"/>
      <c r="U45" s="113"/>
      <c r="V45" s="113"/>
    </row>
    <row r="46" spans="1:22" ht="12.75" customHeight="1" hidden="1">
      <c r="A46" s="649"/>
      <c r="B46" s="598"/>
      <c r="C46" s="649"/>
      <c r="D46" s="638" t="s">
        <v>5</v>
      </c>
      <c r="E46" s="632" t="s">
        <v>6</v>
      </c>
      <c r="F46" s="632" t="s">
        <v>59</v>
      </c>
      <c r="G46" s="632" t="s">
        <v>7</v>
      </c>
      <c r="H46" s="619" t="s">
        <v>86</v>
      </c>
      <c r="I46" s="644" t="s">
        <v>87</v>
      </c>
      <c r="J46" s="643" t="s">
        <v>14</v>
      </c>
      <c r="K46" s="638" t="s">
        <v>5</v>
      </c>
      <c r="L46" s="632" t="s">
        <v>6</v>
      </c>
      <c r="M46" s="632" t="s">
        <v>59</v>
      </c>
      <c r="N46" s="632" t="s">
        <v>7</v>
      </c>
      <c r="O46" s="619" t="s">
        <v>86</v>
      </c>
      <c r="P46" s="644" t="s">
        <v>87</v>
      </c>
      <c r="Q46" s="643" t="s">
        <v>14</v>
      </c>
      <c r="R46" s="393"/>
      <c r="S46" s="113"/>
      <c r="T46" s="113"/>
      <c r="U46" s="113"/>
      <c r="V46" s="113"/>
    </row>
    <row r="47" spans="1:22" ht="12.75" customHeight="1" hidden="1">
      <c r="A47" s="650"/>
      <c r="B47" s="599"/>
      <c r="C47" s="231" t="s">
        <v>88</v>
      </c>
      <c r="D47" s="639"/>
      <c r="E47" s="620"/>
      <c r="F47" s="620"/>
      <c r="G47" s="620"/>
      <c r="H47" s="620"/>
      <c r="I47" s="622"/>
      <c r="J47" s="624"/>
      <c r="K47" s="639"/>
      <c r="L47" s="620"/>
      <c r="M47" s="620"/>
      <c r="N47" s="620"/>
      <c r="O47" s="620"/>
      <c r="P47" s="622"/>
      <c r="Q47" s="624"/>
      <c r="R47" s="393"/>
      <c r="S47" s="113"/>
      <c r="T47" s="113"/>
      <c r="U47" s="113"/>
      <c r="V47" s="113"/>
    </row>
    <row r="48" spans="1:22" ht="13.5" customHeight="1" hidden="1" thickBot="1">
      <c r="A48" s="235">
        <v>23</v>
      </c>
      <c r="B48" s="236" t="s">
        <v>92</v>
      </c>
      <c r="C48" s="237" t="s">
        <v>94</v>
      </c>
      <c r="D48" s="238">
        <v>2</v>
      </c>
      <c r="E48" s="239">
        <v>2</v>
      </c>
      <c r="F48" s="239"/>
      <c r="G48" s="239"/>
      <c r="H48" s="239"/>
      <c r="I48" s="239" t="s">
        <v>8</v>
      </c>
      <c r="J48" s="240">
        <v>5</v>
      </c>
      <c r="K48" s="238"/>
      <c r="L48" s="239"/>
      <c r="M48" s="239"/>
      <c r="N48" s="239"/>
      <c r="O48" s="239"/>
      <c r="P48" s="241"/>
      <c r="Q48" s="242"/>
      <c r="R48" s="393"/>
      <c r="S48" s="113"/>
      <c r="T48" s="113"/>
      <c r="U48" s="113"/>
      <c r="V48" s="113"/>
    </row>
    <row r="49" spans="1:22" ht="13.5" customHeight="1" hidden="1">
      <c r="A49" s="243">
        <v>24</v>
      </c>
      <c r="B49" s="214" t="s">
        <v>93</v>
      </c>
      <c r="C49" s="244" t="s">
        <v>95</v>
      </c>
      <c r="D49" s="245"/>
      <c r="E49" s="246"/>
      <c r="F49" s="246"/>
      <c r="G49" s="246"/>
      <c r="H49" s="246"/>
      <c r="I49" s="246"/>
      <c r="J49" s="247"/>
      <c r="K49" s="245">
        <v>2</v>
      </c>
      <c r="L49" s="246">
        <v>2</v>
      </c>
      <c r="M49" s="246"/>
      <c r="N49" s="246"/>
      <c r="O49" s="246"/>
      <c r="P49" s="246" t="s">
        <v>8</v>
      </c>
      <c r="Q49" s="248">
        <v>5</v>
      </c>
      <c r="R49" s="393"/>
      <c r="S49" s="113"/>
      <c r="T49" s="113"/>
      <c r="U49" s="113"/>
      <c r="V49" s="113"/>
    </row>
    <row r="50" spans="1:22" ht="13.5" customHeight="1" hidden="1">
      <c r="A50" s="243">
        <v>25</v>
      </c>
      <c r="B50" s="236" t="s">
        <v>104</v>
      </c>
      <c r="C50" s="249" t="s">
        <v>101</v>
      </c>
      <c r="D50" s="152"/>
      <c r="E50" s="154"/>
      <c r="F50" s="154"/>
      <c r="G50" s="154"/>
      <c r="H50" s="154"/>
      <c r="I50" s="154"/>
      <c r="J50" s="250"/>
      <c r="K50" s="153"/>
      <c r="L50" s="154">
        <v>2</v>
      </c>
      <c r="M50" s="154"/>
      <c r="N50" s="154"/>
      <c r="O50" s="230"/>
      <c r="P50" s="154" t="s">
        <v>5</v>
      </c>
      <c r="Q50" s="250">
        <v>2</v>
      </c>
      <c r="R50" s="393"/>
      <c r="S50" s="113"/>
      <c r="T50" s="113"/>
      <c r="U50" s="113"/>
      <c r="V50" s="113"/>
    </row>
    <row r="51" spans="1:22" ht="13.5" customHeight="1" hidden="1" thickBot="1">
      <c r="A51" s="651" t="s">
        <v>89</v>
      </c>
      <c r="B51" s="652"/>
      <c r="C51" s="653"/>
      <c r="D51" s="251">
        <f>SUM(D48:D49)</f>
        <v>2</v>
      </c>
      <c r="E51" s="252">
        <f>SUM(E48:E50)</f>
        <v>2</v>
      </c>
      <c r="F51" s="252">
        <f>SUM(F48:F50)</f>
        <v>0</v>
      </c>
      <c r="G51" s="156"/>
      <c r="H51" s="630"/>
      <c r="I51" s="633" t="s">
        <v>8</v>
      </c>
      <c r="J51" s="625">
        <f>SUM(J48:J50)</f>
        <v>5</v>
      </c>
      <c r="K51" s="251">
        <f>SUM(K48:K50)</f>
        <v>2</v>
      </c>
      <c r="L51" s="252">
        <f>SUM(L48:L50)</f>
        <v>4</v>
      </c>
      <c r="M51" s="252">
        <f>SUM(M48:M50)</f>
        <v>0</v>
      </c>
      <c r="N51" s="156"/>
      <c r="O51" s="630"/>
      <c r="P51" s="633" t="s">
        <v>100</v>
      </c>
      <c r="Q51" s="625">
        <v>7</v>
      </c>
      <c r="R51" s="393"/>
      <c r="S51" s="113"/>
      <c r="T51" s="113"/>
      <c r="U51" s="113"/>
      <c r="V51" s="113"/>
    </row>
    <row r="52" spans="1:22" ht="13.5" customHeight="1" hidden="1" thickBot="1">
      <c r="A52" s="654"/>
      <c r="B52" s="655"/>
      <c r="C52" s="656"/>
      <c r="D52" s="627">
        <f>SUM(D51:G51)</f>
        <v>4</v>
      </c>
      <c r="E52" s="628"/>
      <c r="F52" s="628"/>
      <c r="G52" s="629"/>
      <c r="H52" s="631"/>
      <c r="I52" s="634"/>
      <c r="J52" s="626"/>
      <c r="K52" s="627">
        <f>SUM(K51:N51)</f>
        <v>6</v>
      </c>
      <c r="L52" s="628"/>
      <c r="M52" s="628"/>
      <c r="N52" s="629"/>
      <c r="O52" s="631"/>
      <c r="P52" s="634"/>
      <c r="Q52" s="626"/>
      <c r="R52" s="393"/>
      <c r="S52" s="113"/>
      <c r="T52" s="113"/>
      <c r="U52" s="113"/>
      <c r="V52" s="113"/>
    </row>
    <row r="53" spans="1:22" ht="12.75" customHeight="1" hidden="1">
      <c r="A53" s="645" t="s">
        <v>12</v>
      </c>
      <c r="B53" s="645" t="s">
        <v>111</v>
      </c>
      <c r="C53" s="645" t="s">
        <v>206</v>
      </c>
      <c r="D53" s="635" t="s">
        <v>49</v>
      </c>
      <c r="E53" s="636"/>
      <c r="F53" s="636"/>
      <c r="G53" s="636"/>
      <c r="H53" s="636"/>
      <c r="I53" s="636"/>
      <c r="J53" s="637"/>
      <c r="K53" s="635" t="s">
        <v>50</v>
      </c>
      <c r="L53" s="636"/>
      <c r="M53" s="636"/>
      <c r="N53" s="636"/>
      <c r="O53" s="636"/>
      <c r="P53" s="636"/>
      <c r="Q53" s="637"/>
      <c r="R53" s="367"/>
      <c r="S53"/>
      <c r="T53"/>
      <c r="U53"/>
      <c r="V53"/>
    </row>
    <row r="54" spans="1:18" ht="15" customHeight="1">
      <c r="A54" s="646"/>
      <c r="B54" s="646"/>
      <c r="C54" s="646"/>
      <c r="D54" s="678" t="s">
        <v>5</v>
      </c>
      <c r="E54" s="619" t="s">
        <v>6</v>
      </c>
      <c r="F54" s="619" t="s">
        <v>174</v>
      </c>
      <c r="G54" s="619" t="s">
        <v>7</v>
      </c>
      <c r="H54" s="619" t="s">
        <v>86</v>
      </c>
      <c r="I54" s="621" t="s">
        <v>87</v>
      </c>
      <c r="J54" s="623" t="s">
        <v>14</v>
      </c>
      <c r="K54" s="678" t="s">
        <v>5</v>
      </c>
      <c r="L54" s="619" t="s">
        <v>6</v>
      </c>
      <c r="M54" s="619" t="s">
        <v>174</v>
      </c>
      <c r="N54" s="619" t="s">
        <v>7</v>
      </c>
      <c r="O54" s="619" t="s">
        <v>86</v>
      </c>
      <c r="P54" s="621" t="s">
        <v>87</v>
      </c>
      <c r="Q54" s="623" t="s">
        <v>14</v>
      </c>
      <c r="R54" s="367"/>
    </row>
    <row r="55" spans="1:18" ht="15" customHeight="1" thickBot="1">
      <c r="A55" s="646"/>
      <c r="B55" s="647"/>
      <c r="C55" s="647"/>
      <c r="D55" s="639"/>
      <c r="E55" s="620"/>
      <c r="F55" s="620"/>
      <c r="G55" s="620"/>
      <c r="H55" s="620"/>
      <c r="I55" s="622"/>
      <c r="J55" s="624"/>
      <c r="K55" s="639"/>
      <c r="L55" s="620"/>
      <c r="M55" s="620"/>
      <c r="N55" s="620"/>
      <c r="O55" s="620"/>
      <c r="P55" s="622"/>
      <c r="Q55" s="624"/>
      <c r="R55" s="367"/>
    </row>
    <row r="56" spans="1:18" ht="12.75">
      <c r="A56" s="145">
        <v>19</v>
      </c>
      <c r="B56" s="268" t="s">
        <v>113</v>
      </c>
      <c r="C56" s="269" t="s">
        <v>94</v>
      </c>
      <c r="D56" s="234">
        <v>2</v>
      </c>
      <c r="E56" s="156">
        <v>2</v>
      </c>
      <c r="F56" s="156"/>
      <c r="G56" s="156"/>
      <c r="H56" s="156">
        <f>J56*25-SUM(D56:F56)*14-3</f>
        <v>66</v>
      </c>
      <c r="I56" s="156" t="s">
        <v>8</v>
      </c>
      <c r="J56" s="157">
        <v>5</v>
      </c>
      <c r="K56" s="270"/>
      <c r="L56" s="271"/>
      <c r="M56" s="271"/>
      <c r="N56" s="271"/>
      <c r="O56" s="271"/>
      <c r="P56" s="271"/>
      <c r="Q56" s="272"/>
      <c r="R56" s="367"/>
    </row>
    <row r="57" spans="1:18" ht="12.75">
      <c r="A57" s="147">
        <v>20</v>
      </c>
      <c r="B57" s="273" t="s">
        <v>114</v>
      </c>
      <c r="C57" s="151" t="s">
        <v>95</v>
      </c>
      <c r="D57" s="274"/>
      <c r="E57" s="158"/>
      <c r="F57" s="159"/>
      <c r="G57" s="159"/>
      <c r="H57" s="159"/>
      <c r="I57" s="255"/>
      <c r="J57" s="257"/>
      <c r="K57" s="274">
        <v>2</v>
      </c>
      <c r="L57" s="159">
        <v>2</v>
      </c>
      <c r="M57" s="159"/>
      <c r="N57" s="159"/>
      <c r="O57" s="159">
        <f>Q57*25-SUM(K57:M57)*14-3</f>
        <v>66</v>
      </c>
      <c r="P57" s="255" t="s">
        <v>8</v>
      </c>
      <c r="Q57" s="275">
        <v>5</v>
      </c>
      <c r="R57" s="367"/>
    </row>
    <row r="58" spans="1:18" ht="12.75">
      <c r="A58" s="344">
        <v>21</v>
      </c>
      <c r="B58" s="276" t="s">
        <v>134</v>
      </c>
      <c r="C58" s="267" t="s">
        <v>140</v>
      </c>
      <c r="D58" s="238"/>
      <c r="E58" s="239"/>
      <c r="F58" s="239"/>
      <c r="G58" s="239"/>
      <c r="H58" s="239"/>
      <c r="I58" s="239"/>
      <c r="J58" s="253"/>
      <c r="K58" s="238">
        <v>2</v>
      </c>
      <c r="L58" s="239">
        <v>0</v>
      </c>
      <c r="M58" s="239"/>
      <c r="N58" s="239"/>
      <c r="O58" s="159">
        <f>Q58*25-SUM(K58:M58)*14-3</f>
        <v>19</v>
      </c>
      <c r="P58" s="239" t="s">
        <v>5</v>
      </c>
      <c r="Q58" s="253">
        <v>2</v>
      </c>
      <c r="R58" s="367"/>
    </row>
    <row r="59" spans="1:18" ht="13.5" thickBot="1">
      <c r="A59" s="327">
        <v>23</v>
      </c>
      <c r="B59" s="277" t="s">
        <v>151</v>
      </c>
      <c r="C59" s="254" t="s">
        <v>283</v>
      </c>
      <c r="D59" s="256"/>
      <c r="E59" s="256"/>
      <c r="F59" s="256"/>
      <c r="G59" s="255"/>
      <c r="H59" s="255"/>
      <c r="I59" s="255"/>
      <c r="J59" s="257"/>
      <c r="K59" s="331"/>
      <c r="L59" s="331">
        <v>2</v>
      </c>
      <c r="M59" s="331"/>
      <c r="N59" s="332"/>
      <c r="O59" s="333">
        <f>Q59*25-SUM(K59:M59)*14-3</f>
        <v>19</v>
      </c>
      <c r="P59" s="332" t="s">
        <v>5</v>
      </c>
      <c r="Q59" s="334">
        <v>2</v>
      </c>
      <c r="R59" s="367"/>
    </row>
    <row r="60" spans="1:22" s="14" customFormat="1" ht="12.75" customHeight="1">
      <c r="A60" s="700" t="s">
        <v>89</v>
      </c>
      <c r="B60" s="701"/>
      <c r="C60" s="704"/>
      <c r="D60" s="252">
        <f>SUM(D56:D59)</f>
        <v>2</v>
      </c>
      <c r="E60" s="252">
        <f>SUM(E56:E59)</f>
        <v>2</v>
      </c>
      <c r="F60" s="252">
        <f>SUM(F56:F59)</f>
        <v>0</v>
      </c>
      <c r="G60" s="252">
        <f>SUM(G56:G59)</f>
        <v>0</v>
      </c>
      <c r="H60" s="630">
        <f>SUM(H56)</f>
        <v>66</v>
      </c>
      <c r="I60" s="713" t="s">
        <v>136</v>
      </c>
      <c r="J60" s="669">
        <f>SUM(J56:J59)</f>
        <v>5</v>
      </c>
      <c r="K60" s="234">
        <f>SUM(K56:K59)</f>
        <v>4</v>
      </c>
      <c r="L60" s="156">
        <f>SUM(L56:L59)</f>
        <v>4</v>
      </c>
      <c r="M60" s="156">
        <f>SUM(M56:M59)</f>
        <v>0</v>
      </c>
      <c r="N60" s="156">
        <f>SUM(N56:N59)</f>
        <v>0</v>
      </c>
      <c r="O60" s="659">
        <f>SUM(O57:O59)</f>
        <v>104</v>
      </c>
      <c r="P60" s="663" t="s">
        <v>137</v>
      </c>
      <c r="Q60" s="661">
        <f>SUM(Q56:Q59)</f>
        <v>9</v>
      </c>
      <c r="R60" s="368"/>
      <c r="S60" s="76"/>
      <c r="T60" s="76"/>
      <c r="U60" s="76"/>
      <c r="V60" s="76"/>
    </row>
    <row r="61" spans="1:22" s="14" customFormat="1" ht="13.5" thickBot="1">
      <c r="A61" s="654"/>
      <c r="B61" s="655"/>
      <c r="C61" s="656"/>
      <c r="D61" s="627">
        <f>SUM(D60:G60)</f>
        <v>4</v>
      </c>
      <c r="E61" s="628"/>
      <c r="F61" s="628"/>
      <c r="G61" s="629"/>
      <c r="H61" s="631"/>
      <c r="I61" s="714"/>
      <c r="J61" s="670"/>
      <c r="K61" s="666">
        <f>SUM(K60:N60)</f>
        <v>8</v>
      </c>
      <c r="L61" s="667"/>
      <c r="M61" s="667"/>
      <c r="N61" s="667"/>
      <c r="O61" s="660"/>
      <c r="P61" s="675"/>
      <c r="Q61" s="662"/>
      <c r="R61" s="368"/>
      <c r="S61" s="76"/>
      <c r="T61" s="76"/>
      <c r="U61" s="76"/>
      <c r="V61" s="76"/>
    </row>
    <row r="62" spans="1:22" ht="12.75">
      <c r="A62" s="224"/>
      <c r="B62" s="224"/>
      <c r="C62" s="224"/>
      <c r="D62" s="225"/>
      <c r="E62" s="225"/>
      <c r="F62" s="225"/>
      <c r="G62" s="225"/>
      <c r="H62" s="224"/>
      <c r="I62" s="233"/>
      <c r="J62" s="225"/>
      <c r="K62" s="225"/>
      <c r="L62" s="225"/>
      <c r="M62" s="225"/>
      <c r="N62" s="225"/>
      <c r="O62" s="224"/>
      <c r="P62" s="233"/>
      <c r="Q62" s="225"/>
      <c r="R62" s="393"/>
      <c r="S62" s="113"/>
      <c r="T62" s="113"/>
      <c r="U62" s="113"/>
      <c r="V62" s="113"/>
    </row>
    <row r="63" spans="1:22" ht="12.75">
      <c r="A63" s="113"/>
      <c r="B63" s="320" t="s">
        <v>170</v>
      </c>
      <c r="C63" s="321"/>
      <c r="D63" s="322"/>
      <c r="E63" s="322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130"/>
      <c r="Q63" s="130"/>
      <c r="R63" s="393"/>
      <c r="S63" s="113"/>
      <c r="T63" s="113"/>
      <c r="U63" s="113"/>
      <c r="V63" s="113"/>
    </row>
    <row r="64" spans="1:22" ht="12.75">
      <c r="A64" s="113"/>
      <c r="B64" s="320" t="s">
        <v>171</v>
      </c>
      <c r="C64" s="321"/>
      <c r="D64" s="322"/>
      <c r="E64" s="322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130"/>
      <c r="Q64" s="130"/>
      <c r="R64" s="393"/>
      <c r="S64" s="113"/>
      <c r="T64" s="113"/>
      <c r="U64" s="113"/>
      <c r="V64" s="113"/>
    </row>
    <row r="65" spans="1:22" ht="12.75">
      <c r="A65" s="113"/>
      <c r="B65" s="320" t="s">
        <v>164</v>
      </c>
      <c r="C65" s="321"/>
      <c r="D65" s="322"/>
      <c r="E65" s="322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130"/>
      <c r="Q65" s="130"/>
      <c r="R65" s="393"/>
      <c r="S65" s="113"/>
      <c r="T65" s="113"/>
      <c r="U65" s="113"/>
      <c r="V65" s="113"/>
    </row>
    <row r="66" spans="1:22" ht="12.75" customHeight="1">
      <c r="A66" s="113"/>
      <c r="B66" s="708" t="s">
        <v>173</v>
      </c>
      <c r="C66" s="708"/>
      <c r="D66" s="708"/>
      <c r="E66" s="708"/>
      <c r="F66" s="708"/>
      <c r="G66" s="708"/>
      <c r="H66" s="708"/>
      <c r="I66" s="708"/>
      <c r="J66" s="708"/>
      <c r="K66" s="708"/>
      <c r="L66" s="708"/>
      <c r="M66" s="708"/>
      <c r="N66" s="708"/>
      <c r="O66" s="708"/>
      <c r="P66" s="708"/>
      <c r="Q66" s="708"/>
      <c r="R66" s="393"/>
      <c r="S66" s="113"/>
      <c r="T66" s="113"/>
      <c r="U66" s="113"/>
      <c r="V66" s="113"/>
    </row>
    <row r="67" spans="1:22" ht="12.75">
      <c r="A67" s="113"/>
      <c r="B67" s="201" t="s">
        <v>172</v>
      </c>
      <c r="C67" s="201"/>
      <c r="D67" s="201"/>
      <c r="E67" s="201"/>
      <c r="F67" s="201"/>
      <c r="G67" s="201"/>
      <c r="H67" s="201"/>
      <c r="I67" s="201"/>
      <c r="J67" s="130"/>
      <c r="K67" s="130"/>
      <c r="L67" s="130"/>
      <c r="M67" s="130"/>
      <c r="N67" s="130"/>
      <c r="O67" s="130"/>
      <c r="P67" s="130"/>
      <c r="Q67" s="130"/>
      <c r="R67" s="393"/>
      <c r="S67" s="113"/>
      <c r="T67" s="113"/>
      <c r="U67" s="113"/>
      <c r="V67" s="113"/>
    </row>
    <row r="68" spans="1:22" ht="12.75">
      <c r="A68" s="113"/>
      <c r="B68" s="712" t="s">
        <v>176</v>
      </c>
      <c r="C68" s="573"/>
      <c r="D68" s="573"/>
      <c r="E68" s="573"/>
      <c r="F68" s="573"/>
      <c r="G68" s="573"/>
      <c r="H68" s="573"/>
      <c r="I68" s="573"/>
      <c r="J68" s="573"/>
      <c r="K68" s="573"/>
      <c r="L68" s="573"/>
      <c r="M68" s="573"/>
      <c r="N68" s="573"/>
      <c r="O68" s="130"/>
      <c r="P68" s="130"/>
      <c r="Q68" s="113"/>
      <c r="R68" s="393"/>
      <c r="S68" s="113"/>
      <c r="T68" s="113"/>
      <c r="U68" s="113"/>
      <c r="V68" s="113"/>
    </row>
    <row r="69" spans="1:22" ht="18.75" customHeight="1">
      <c r="A69" s="113"/>
      <c r="B69" s="138"/>
      <c r="C69" s="138"/>
      <c r="D69" s="138"/>
      <c r="E69" s="138"/>
      <c r="F69" s="138"/>
      <c r="G69" s="138"/>
      <c r="H69" s="138"/>
      <c r="I69" s="138"/>
      <c r="J69" s="130"/>
      <c r="K69" s="130"/>
      <c r="L69" s="130"/>
      <c r="M69" s="130"/>
      <c r="N69" s="130"/>
      <c r="O69" s="130"/>
      <c r="P69" s="130"/>
      <c r="Q69" s="113"/>
      <c r="R69" s="393"/>
      <c r="S69" s="113"/>
      <c r="T69" s="113"/>
      <c r="U69" s="113"/>
      <c r="V69" s="113"/>
    </row>
    <row r="70" spans="1:22" ht="12.75">
      <c r="A70" s="658" t="s">
        <v>120</v>
      </c>
      <c r="B70" s="658"/>
      <c r="C70" s="658"/>
      <c r="D70" s="658"/>
      <c r="E70" s="658"/>
      <c r="F70" s="658"/>
      <c r="G70" s="658"/>
      <c r="H70" s="658"/>
      <c r="I70" s="658"/>
      <c r="J70" s="658"/>
      <c r="K70" s="658"/>
      <c r="L70" s="658"/>
      <c r="M70" s="658"/>
      <c r="N70" s="658"/>
      <c r="O70" s="658"/>
      <c r="P70" s="658"/>
      <c r="Q70" s="658"/>
      <c r="R70" s="393"/>
      <c r="S70" s="113"/>
      <c r="T70" s="113"/>
      <c r="U70" s="113"/>
      <c r="V70" s="113"/>
    </row>
    <row r="71" spans="1:22" ht="12.75" customHeight="1">
      <c r="A71" s="698" t="s">
        <v>193</v>
      </c>
      <c r="B71" s="698"/>
      <c r="C71" s="698"/>
      <c r="D71" s="698"/>
      <c r="E71" s="698"/>
      <c r="F71" s="698"/>
      <c r="G71" s="698"/>
      <c r="H71" s="698"/>
      <c r="I71" s="698"/>
      <c r="J71" s="698"/>
      <c r="K71" s="698"/>
      <c r="L71" s="698"/>
      <c r="M71" s="698"/>
      <c r="N71" s="698"/>
      <c r="O71" s="698"/>
      <c r="P71" s="698"/>
      <c r="Q71" s="698"/>
      <c r="R71" s="393"/>
      <c r="S71" s="113"/>
      <c r="T71" s="113"/>
      <c r="U71" s="113"/>
      <c r="V71" s="113"/>
    </row>
    <row r="72" spans="1:22" ht="12.75" customHeight="1">
      <c r="A72" s="113"/>
      <c r="B72" s="211"/>
      <c r="C72" s="113"/>
      <c r="D72" s="113"/>
      <c r="E72" s="113"/>
      <c r="F72" s="113"/>
      <c r="G72" s="113"/>
      <c r="H72" s="258"/>
      <c r="I72" s="202"/>
      <c r="J72" s="202"/>
      <c r="K72" s="202"/>
      <c r="L72" s="202"/>
      <c r="M72" s="202"/>
      <c r="N72" s="202"/>
      <c r="O72" s="113"/>
      <c r="P72" s="113"/>
      <c r="Q72" s="130"/>
      <c r="R72" s="393"/>
      <c r="S72" s="113"/>
      <c r="T72" s="113"/>
      <c r="U72" s="113"/>
      <c r="V72" s="113"/>
    </row>
    <row r="73" spans="1:22" s="135" customFormat="1" ht="12.75" customHeight="1">
      <c r="A73" s="113"/>
      <c r="B73" s="211"/>
      <c r="C73" s="113"/>
      <c r="D73" s="113"/>
      <c r="E73" s="113"/>
      <c r="F73" s="113"/>
      <c r="G73" s="113"/>
      <c r="H73" s="258"/>
      <c r="I73" s="202"/>
      <c r="J73" s="202"/>
      <c r="K73" s="202"/>
      <c r="L73" s="202"/>
      <c r="M73" s="202"/>
      <c r="N73" s="202"/>
      <c r="O73" s="113"/>
      <c r="P73" s="113"/>
      <c r="Q73" s="130"/>
      <c r="R73" s="393"/>
      <c r="S73" s="113"/>
      <c r="T73" s="113"/>
      <c r="U73" s="113"/>
      <c r="V73" s="113"/>
    </row>
    <row r="74" spans="1:22" s="135" customFormat="1" ht="12.7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393"/>
      <c r="S74" s="113"/>
      <c r="T74" s="113"/>
      <c r="U74" s="113"/>
      <c r="V74" s="113"/>
    </row>
    <row r="75" spans="1:22" s="135" customFormat="1" ht="12.7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393"/>
      <c r="S75" s="113"/>
      <c r="T75" s="113"/>
      <c r="U75" s="113"/>
      <c r="V75" s="113"/>
    </row>
    <row r="76" spans="1:22" s="135" customFormat="1" ht="12.75">
      <c r="A76" s="130"/>
      <c r="B76" s="210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393"/>
      <c r="S76" s="113"/>
      <c r="T76" s="113"/>
      <c r="U76" s="113"/>
      <c r="V76" s="113"/>
    </row>
    <row r="77" spans="1:22" s="135" customFormat="1" ht="12.75">
      <c r="A77" s="130"/>
      <c r="B77" s="210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393"/>
      <c r="S77" s="113"/>
      <c r="T77" s="113"/>
      <c r="U77" s="113"/>
      <c r="V77" s="113"/>
    </row>
    <row r="78" spans="1:22" s="135" customFormat="1" ht="12.75">
      <c r="A78" s="130"/>
      <c r="B78" s="210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393"/>
      <c r="S78" s="113"/>
      <c r="T78" s="113"/>
      <c r="U78" s="113"/>
      <c r="V78" s="113"/>
    </row>
    <row r="79" spans="1:22" s="135" customFormat="1" ht="12.75">
      <c r="A79" s="130"/>
      <c r="B79" s="210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393"/>
      <c r="S79" s="113"/>
      <c r="T79" s="113"/>
      <c r="U79" s="113"/>
      <c r="V79" s="113"/>
    </row>
    <row r="80" spans="1:22" s="135" customFormat="1" ht="12.75">
      <c r="A80" s="130"/>
      <c r="B80" s="210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393"/>
      <c r="S80" s="113"/>
      <c r="T80" s="113"/>
      <c r="U80" s="113"/>
      <c r="V80" s="113"/>
    </row>
    <row r="81" spans="2:18" s="135" customFormat="1" ht="12.75">
      <c r="B81" s="127"/>
      <c r="C81" s="127"/>
      <c r="R81" s="395"/>
    </row>
    <row r="82" spans="2:18" s="135" customFormat="1" ht="12.75">
      <c r="B82" s="142"/>
      <c r="C82" s="142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R82" s="395"/>
    </row>
    <row r="83" spans="2:18" s="135" customFormat="1" ht="12.75"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395"/>
    </row>
    <row r="84" spans="2:18" s="135" customFormat="1" ht="12.75"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R84" s="395"/>
    </row>
    <row r="85" spans="2:18" s="135" customFormat="1" ht="12.75"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R85" s="395"/>
    </row>
    <row r="86" spans="1:17" ht="12.75">
      <c r="A86" s="135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5"/>
    </row>
    <row r="87" spans="1:17" ht="12.75">
      <c r="A87" s="135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5"/>
    </row>
    <row r="88" spans="1:17" ht="12.75">
      <c r="A88" s="135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5"/>
    </row>
    <row r="89" spans="1:17" ht="12.75">
      <c r="A89" s="135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5"/>
    </row>
    <row r="90" spans="1:17" ht="12.75">
      <c r="A90" s="135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5"/>
    </row>
    <row r="91" spans="1:17" ht="12.75">
      <c r="A91" s="135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5"/>
    </row>
    <row r="92" spans="1:17" ht="12.75">
      <c r="A92" s="135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5"/>
    </row>
    <row r="93" spans="1:17" ht="12.75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</row>
  </sheetData>
  <sheetProtection selectLockedCells="1" selectUnlockedCells="1"/>
  <mergeCells count="165">
    <mergeCell ref="B68:N68"/>
    <mergeCell ref="H35:H36"/>
    <mergeCell ref="D37:D38"/>
    <mergeCell ref="I60:I61"/>
    <mergeCell ref="F14:F15"/>
    <mergeCell ref="J60:J61"/>
    <mergeCell ref="B13:B15"/>
    <mergeCell ref="J31:J32"/>
    <mergeCell ref="I31:I32"/>
    <mergeCell ref="G31:G32"/>
    <mergeCell ref="K31:K32"/>
    <mergeCell ref="B66:Q66"/>
    <mergeCell ref="J14:J15"/>
    <mergeCell ref="K26:N26"/>
    <mergeCell ref="O60:O61"/>
    <mergeCell ref="L14:L15"/>
    <mergeCell ref="F31:F32"/>
    <mergeCell ref="I33:I34"/>
    <mergeCell ref="D35:D36"/>
    <mergeCell ref="E35:E36"/>
    <mergeCell ref="D40:G40"/>
    <mergeCell ref="L31:L32"/>
    <mergeCell ref="G14:G15"/>
    <mergeCell ref="J27:J28"/>
    <mergeCell ref="A13:A15"/>
    <mergeCell ref="A60:C61"/>
    <mergeCell ref="A27:B28"/>
    <mergeCell ref="A30:A32"/>
    <mergeCell ref="K13:Q13"/>
    <mergeCell ref="J33:J34"/>
    <mergeCell ref="Q14:Q15"/>
    <mergeCell ref="N14:N15"/>
    <mergeCell ref="K33:K34"/>
    <mergeCell ref="M37:M38"/>
    <mergeCell ref="A70:Q70"/>
    <mergeCell ref="A71:Q71"/>
    <mergeCell ref="A5:Q5"/>
    <mergeCell ref="A7:B7"/>
    <mergeCell ref="A10:I10"/>
    <mergeCell ref="A12:Q12"/>
    <mergeCell ref="M14:M15"/>
    <mergeCell ref="F35:F36"/>
    <mergeCell ref="A39:C40"/>
    <mergeCell ref="O33:O34"/>
    <mergeCell ref="B30:B32"/>
    <mergeCell ref="C31:C32"/>
    <mergeCell ref="C14:C15"/>
    <mergeCell ref="H14:H15"/>
    <mergeCell ref="F33:F34"/>
    <mergeCell ref="G33:G34"/>
    <mergeCell ref="D30:J30"/>
    <mergeCell ref="E31:E32"/>
    <mergeCell ref="D31:D32"/>
    <mergeCell ref="D28:G28"/>
    <mergeCell ref="H33:H34"/>
    <mergeCell ref="D14:D15"/>
    <mergeCell ref="E14:E15"/>
    <mergeCell ref="D61:G61"/>
    <mergeCell ref="J37:J38"/>
    <mergeCell ref="I35:I36"/>
    <mergeCell ref="G35:G36"/>
    <mergeCell ref="H60:H61"/>
    <mergeCell ref="E33:E34"/>
    <mergeCell ref="E37:E38"/>
    <mergeCell ref="D33:D34"/>
    <mergeCell ref="O27:O28"/>
    <mergeCell ref="K61:N61"/>
    <mergeCell ref="K40:N40"/>
    <mergeCell ref="H39:H40"/>
    <mergeCell ref="D54:D55"/>
    <mergeCell ref="N46:N47"/>
    <mergeCell ref="F37:F38"/>
    <mergeCell ref="G37:G38"/>
    <mergeCell ref="H37:H38"/>
    <mergeCell ref="D7:J7"/>
    <mergeCell ref="H31:H32"/>
    <mergeCell ref="Q27:Q28"/>
    <mergeCell ref="H27:H28"/>
    <mergeCell ref="I27:I28"/>
    <mergeCell ref="I14:I15"/>
    <mergeCell ref="K28:N28"/>
    <mergeCell ref="O14:O15"/>
    <mergeCell ref="D13:J13"/>
    <mergeCell ref="P14:P15"/>
    <mergeCell ref="K14:K15"/>
    <mergeCell ref="F46:F47"/>
    <mergeCell ref="L37:L38"/>
    <mergeCell ref="N37:N38"/>
    <mergeCell ref="P27:P28"/>
    <mergeCell ref="M31:M32"/>
    <mergeCell ref="N31:N32"/>
    <mergeCell ref="I37:I38"/>
    <mergeCell ref="K37:K38"/>
    <mergeCell ref="L33:L34"/>
    <mergeCell ref="K30:Q30"/>
    <mergeCell ref="Q31:Q32"/>
    <mergeCell ref="O31:O32"/>
    <mergeCell ref="P31:P32"/>
    <mergeCell ref="Q60:Q61"/>
    <mergeCell ref="K54:K55"/>
    <mergeCell ref="L54:L55"/>
    <mergeCell ref="Q33:Q34"/>
    <mergeCell ref="K53:Q53"/>
    <mergeCell ref="P60:P61"/>
    <mergeCell ref="N33:N34"/>
    <mergeCell ref="P39:P40"/>
    <mergeCell ref="Q39:Q40"/>
    <mergeCell ref="J35:J36"/>
    <mergeCell ref="M33:M34"/>
    <mergeCell ref="P33:P34"/>
    <mergeCell ref="P42:P43"/>
    <mergeCell ref="Q42:Q43"/>
    <mergeCell ref="O46:O47"/>
    <mergeCell ref="O39:O40"/>
    <mergeCell ref="Q37:Q38"/>
    <mergeCell ref="O37:O38"/>
    <mergeCell ref="P37:P38"/>
    <mergeCell ref="A42:C43"/>
    <mergeCell ref="H42:H43"/>
    <mergeCell ref="J42:J43"/>
    <mergeCell ref="I46:I47"/>
    <mergeCell ref="G46:G47"/>
    <mergeCell ref="I39:I40"/>
    <mergeCell ref="J39:J40"/>
    <mergeCell ref="D43:G43"/>
    <mergeCell ref="D46:D47"/>
    <mergeCell ref="A53:A55"/>
    <mergeCell ref="B53:B55"/>
    <mergeCell ref="A45:A47"/>
    <mergeCell ref="B45:B47"/>
    <mergeCell ref="E46:E47"/>
    <mergeCell ref="A51:C52"/>
    <mergeCell ref="E54:E55"/>
    <mergeCell ref="C45:C46"/>
    <mergeCell ref="C53:C55"/>
    <mergeCell ref="K43:N43"/>
    <mergeCell ref="K45:Q45"/>
    <mergeCell ref="O51:O52"/>
    <mergeCell ref="J46:J47"/>
    <mergeCell ref="M46:M47"/>
    <mergeCell ref="P46:P47"/>
    <mergeCell ref="P51:P52"/>
    <mergeCell ref="D45:J45"/>
    <mergeCell ref="Q46:Q47"/>
    <mergeCell ref="O42:O43"/>
    <mergeCell ref="Q54:Q55"/>
    <mergeCell ref="H54:H55"/>
    <mergeCell ref="I54:I55"/>
    <mergeCell ref="H51:H52"/>
    <mergeCell ref="L46:L47"/>
    <mergeCell ref="I51:I52"/>
    <mergeCell ref="H46:H47"/>
    <mergeCell ref="D53:J53"/>
    <mergeCell ref="K46:K47"/>
    <mergeCell ref="K52:N52"/>
    <mergeCell ref="O54:O55"/>
    <mergeCell ref="P54:P55"/>
    <mergeCell ref="J54:J55"/>
    <mergeCell ref="N54:N55"/>
    <mergeCell ref="Q51:Q52"/>
    <mergeCell ref="D52:G52"/>
    <mergeCell ref="M54:M55"/>
    <mergeCell ref="J51:J52"/>
    <mergeCell ref="F54:F55"/>
    <mergeCell ref="G54:G55"/>
  </mergeCells>
  <printOptions/>
  <pageMargins left="0.76" right="0.47244094488189" top="0.31496062992126" bottom="0.36" header="0" footer="0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showZeros="0" zoomScale="85" zoomScaleNormal="85" workbookViewId="0" topLeftCell="A16">
      <selection activeCell="W31" sqref="W31"/>
    </sheetView>
  </sheetViews>
  <sheetFormatPr defaultColWidth="9.140625" defaultRowHeight="12.75"/>
  <cols>
    <col min="1" max="1" width="3.421875" style="117" customWidth="1"/>
    <col min="2" max="2" width="35.140625" style="117" customWidth="1"/>
    <col min="3" max="3" width="12.57421875" style="117" customWidth="1"/>
    <col min="4" max="7" width="2.421875" style="117" customWidth="1"/>
    <col min="8" max="8" width="3.421875" style="117" customWidth="1"/>
    <col min="9" max="9" width="2.8515625" style="117" customWidth="1"/>
    <col min="10" max="10" width="5.00390625" style="117" customWidth="1"/>
    <col min="11" max="12" width="2.421875" style="117" customWidth="1"/>
    <col min="13" max="13" width="2.57421875" style="117" customWidth="1"/>
    <col min="14" max="14" width="3.00390625" style="117" customWidth="1"/>
    <col min="15" max="15" width="3.421875" style="117" customWidth="1"/>
    <col min="16" max="16" width="3.57421875" style="117" customWidth="1"/>
    <col min="17" max="17" width="4.8515625" style="117" customWidth="1"/>
    <col min="18" max="16384" width="9.140625" style="117" customWidth="1"/>
  </cols>
  <sheetData>
    <row r="1" spans="1:11" ht="12.75">
      <c r="A1" s="116" t="s">
        <v>145</v>
      </c>
      <c r="K1" s="118"/>
    </row>
    <row r="2" spans="1:11" ht="15.75">
      <c r="A2" s="484" t="s">
        <v>308</v>
      </c>
      <c r="K2" s="118"/>
    </row>
    <row r="3" spans="1:11" ht="12.75">
      <c r="A3" s="119"/>
      <c r="K3" s="118"/>
    </row>
    <row r="4" ht="6.75" customHeight="1">
      <c r="K4" s="120"/>
    </row>
    <row r="5" spans="1:17" ht="23.25" customHeight="1">
      <c r="A5" s="780" t="s">
        <v>18</v>
      </c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</row>
    <row r="6" spans="1:17" ht="12.75">
      <c r="A6" s="165" t="s">
        <v>190</v>
      </c>
      <c r="C6" s="165"/>
      <c r="D6" s="165"/>
      <c r="E6" s="165"/>
      <c r="F6" s="165"/>
      <c r="G6" s="165"/>
      <c r="H6" s="165"/>
      <c r="I6" s="165"/>
      <c r="J6" s="165"/>
      <c r="K6" s="113"/>
      <c r="L6" s="113"/>
      <c r="M6" s="113"/>
      <c r="N6" s="113"/>
      <c r="O6" s="113"/>
      <c r="P6" s="113"/>
      <c r="Q6" s="113"/>
    </row>
    <row r="7" spans="1:11" s="113" customFormat="1" ht="12.75">
      <c r="A7" s="605" t="s">
        <v>188</v>
      </c>
      <c r="B7" s="605"/>
      <c r="C7" s="165"/>
      <c r="D7" s="610"/>
      <c r="E7" s="610"/>
      <c r="F7" s="610"/>
      <c r="G7" s="610"/>
      <c r="H7" s="610"/>
      <c r="I7" s="610"/>
      <c r="J7" s="610"/>
      <c r="K7" s="117"/>
    </row>
    <row r="8" spans="1:10" s="113" customFormat="1" ht="12.75">
      <c r="A8" s="165" t="s">
        <v>22</v>
      </c>
      <c r="C8" s="177"/>
      <c r="D8" s="203"/>
      <c r="E8" s="203"/>
      <c r="F8" s="203"/>
      <c r="G8" s="203"/>
      <c r="H8" s="203"/>
      <c r="I8" s="203"/>
      <c r="J8" s="203"/>
    </row>
    <row r="9" spans="1:10" s="113" customFormat="1" ht="12.75">
      <c r="A9" s="165" t="s">
        <v>61</v>
      </c>
      <c r="C9" s="178"/>
      <c r="D9" s="203"/>
      <c r="E9" s="203"/>
      <c r="F9" s="203"/>
      <c r="G9" s="203"/>
      <c r="H9" s="203"/>
      <c r="I9" s="203"/>
      <c r="J9" s="203"/>
    </row>
    <row r="10" spans="1:10" s="113" customFormat="1" ht="12.75">
      <c r="A10" s="605" t="s">
        <v>189</v>
      </c>
      <c r="B10" s="605"/>
      <c r="C10" s="605"/>
      <c r="D10" s="605"/>
      <c r="E10" s="605"/>
      <c r="F10" s="605"/>
      <c r="G10" s="605"/>
      <c r="H10" s="605"/>
      <c r="I10" s="605"/>
      <c r="J10" s="165"/>
    </row>
    <row r="11" spans="1:17" ht="6" customHeight="1">
      <c r="A11" s="135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17" ht="19.5" thickBot="1">
      <c r="A12" s="790" t="s">
        <v>11</v>
      </c>
      <c r="B12" s="790"/>
      <c r="C12" s="790"/>
      <c r="D12" s="790"/>
      <c r="E12" s="790"/>
      <c r="F12" s="790"/>
      <c r="G12" s="790"/>
      <c r="H12" s="790"/>
      <c r="I12" s="790"/>
      <c r="J12" s="790"/>
      <c r="K12" s="790"/>
      <c r="L12" s="790"/>
      <c r="M12" s="790"/>
      <c r="N12" s="790"/>
      <c r="O12" s="790"/>
      <c r="P12" s="790"/>
      <c r="Q12" s="790"/>
    </row>
    <row r="13" spans="1:17" ht="12.75" customHeight="1">
      <c r="A13" s="784" t="s">
        <v>12</v>
      </c>
      <c r="B13" s="771" t="s">
        <v>1</v>
      </c>
      <c r="C13" s="784" t="s">
        <v>2</v>
      </c>
      <c r="D13" s="640" t="s">
        <v>51</v>
      </c>
      <c r="E13" s="641"/>
      <c r="F13" s="641"/>
      <c r="G13" s="641"/>
      <c r="H13" s="641"/>
      <c r="I13" s="641"/>
      <c r="J13" s="642"/>
      <c r="K13" s="640" t="s">
        <v>52</v>
      </c>
      <c r="L13" s="641"/>
      <c r="M13" s="641"/>
      <c r="N13" s="641"/>
      <c r="O13" s="641"/>
      <c r="P13" s="641"/>
      <c r="Q13" s="642"/>
    </row>
    <row r="14" spans="1:17" ht="12.75" customHeight="1">
      <c r="A14" s="785"/>
      <c r="B14" s="772"/>
      <c r="C14" s="785"/>
      <c r="D14" s="779" t="s">
        <v>5</v>
      </c>
      <c r="E14" s="768" t="s">
        <v>6</v>
      </c>
      <c r="F14" s="768" t="s">
        <v>174</v>
      </c>
      <c r="G14" s="768" t="s">
        <v>7</v>
      </c>
      <c r="H14" s="776" t="s">
        <v>86</v>
      </c>
      <c r="I14" s="766" t="s">
        <v>87</v>
      </c>
      <c r="J14" s="793" t="s">
        <v>14</v>
      </c>
      <c r="K14" s="779" t="s">
        <v>5</v>
      </c>
      <c r="L14" s="768" t="s">
        <v>6</v>
      </c>
      <c r="M14" s="768" t="s">
        <v>174</v>
      </c>
      <c r="N14" s="768" t="s">
        <v>7</v>
      </c>
      <c r="O14" s="776" t="s">
        <v>86</v>
      </c>
      <c r="P14" s="766" t="s">
        <v>87</v>
      </c>
      <c r="Q14" s="762" t="s">
        <v>14</v>
      </c>
    </row>
    <row r="15" spans="1:17" ht="13.5" thickBot="1">
      <c r="A15" s="786"/>
      <c r="B15" s="773"/>
      <c r="C15" s="148" t="s">
        <v>201</v>
      </c>
      <c r="D15" s="779"/>
      <c r="E15" s="768"/>
      <c r="F15" s="768"/>
      <c r="G15" s="768"/>
      <c r="H15" s="768"/>
      <c r="I15" s="777"/>
      <c r="J15" s="793"/>
      <c r="K15" s="758"/>
      <c r="L15" s="765"/>
      <c r="M15" s="765"/>
      <c r="N15" s="765"/>
      <c r="O15" s="765"/>
      <c r="P15" s="767"/>
      <c r="Q15" s="763"/>
    </row>
    <row r="16" spans="1:17" ht="12.75">
      <c r="A16" s="301">
        <v>1</v>
      </c>
      <c r="B16" s="535" t="s">
        <v>284</v>
      </c>
      <c r="C16" s="335" t="s">
        <v>138</v>
      </c>
      <c r="D16" s="302">
        <v>2</v>
      </c>
      <c r="E16" s="303">
        <v>1</v>
      </c>
      <c r="F16" s="303">
        <v>1</v>
      </c>
      <c r="G16" s="303"/>
      <c r="H16" s="303">
        <f>J16*25-SUM(D16:F16)*14-3</f>
        <v>41</v>
      </c>
      <c r="I16" s="303" t="s">
        <v>8</v>
      </c>
      <c r="J16" s="304">
        <v>4</v>
      </c>
      <c r="K16" s="338"/>
      <c r="L16" s="305"/>
      <c r="M16" s="305"/>
      <c r="N16" s="305"/>
      <c r="O16" s="305"/>
      <c r="P16" s="305"/>
      <c r="Q16" s="306"/>
    </row>
    <row r="17" spans="1:17" ht="12.75">
      <c r="A17" s="307">
        <v>2</v>
      </c>
      <c r="B17" s="299" t="s">
        <v>285</v>
      </c>
      <c r="C17" s="336" t="s">
        <v>126</v>
      </c>
      <c r="D17" s="282">
        <v>2</v>
      </c>
      <c r="E17" s="286"/>
      <c r="F17" s="286">
        <v>1</v>
      </c>
      <c r="G17" s="286"/>
      <c r="H17" s="288">
        <f>J17*25-SUM(D17:F17)*14-3</f>
        <v>80</v>
      </c>
      <c r="I17" s="286" t="s">
        <v>8</v>
      </c>
      <c r="J17" s="287">
        <v>5</v>
      </c>
      <c r="K17" s="292"/>
      <c r="L17" s="164"/>
      <c r="M17" s="164"/>
      <c r="N17" s="164"/>
      <c r="O17" s="164"/>
      <c r="P17" s="164"/>
      <c r="Q17" s="170"/>
    </row>
    <row r="18" spans="1:17" ht="12.75">
      <c r="A18" s="307">
        <v>3</v>
      </c>
      <c r="B18" s="299" t="s">
        <v>286</v>
      </c>
      <c r="C18" s="336" t="s">
        <v>125</v>
      </c>
      <c r="D18" s="282">
        <v>1</v>
      </c>
      <c r="E18" s="286"/>
      <c r="F18" s="286">
        <v>1</v>
      </c>
      <c r="G18" s="286"/>
      <c r="H18" s="288">
        <f>J18*25-SUM(D18:F18)*14-3</f>
        <v>44</v>
      </c>
      <c r="I18" s="286" t="s">
        <v>5</v>
      </c>
      <c r="J18" s="287">
        <v>3</v>
      </c>
      <c r="K18" s="291"/>
      <c r="L18" s="291"/>
      <c r="M18" s="291"/>
      <c r="N18" s="164"/>
      <c r="O18" s="164"/>
      <c r="P18" s="164"/>
      <c r="Q18" s="170"/>
    </row>
    <row r="19" spans="1:17" ht="13.5" thickBot="1">
      <c r="A19" s="191">
        <v>4</v>
      </c>
      <c r="B19" s="536" t="s">
        <v>287</v>
      </c>
      <c r="C19" s="337" t="s">
        <v>109</v>
      </c>
      <c r="D19" s="191">
        <v>2</v>
      </c>
      <c r="E19" s="192"/>
      <c r="F19" s="192">
        <v>2</v>
      </c>
      <c r="G19" s="192"/>
      <c r="H19" s="339">
        <f>J19*25-SUM(D19:F19)*14-3</f>
        <v>66</v>
      </c>
      <c r="I19" s="192" t="s">
        <v>8</v>
      </c>
      <c r="J19" s="193">
        <v>5</v>
      </c>
      <c r="K19" s="310"/>
      <c r="L19" s="310"/>
      <c r="M19" s="310"/>
      <c r="N19" s="289"/>
      <c r="O19" s="289"/>
      <c r="P19" s="289"/>
      <c r="Q19" s="297"/>
    </row>
    <row r="20" spans="1:17" ht="15" customHeight="1">
      <c r="A20" s="308">
        <v>5</v>
      </c>
      <c r="B20" s="537" t="s">
        <v>288</v>
      </c>
      <c r="C20" s="309" t="s">
        <v>132</v>
      </c>
      <c r="D20" s="310"/>
      <c r="E20" s="311"/>
      <c r="F20" s="311"/>
      <c r="G20" s="311"/>
      <c r="H20" s="311"/>
      <c r="I20" s="311"/>
      <c r="J20" s="340"/>
      <c r="K20" s="168">
        <v>2</v>
      </c>
      <c r="L20" s="166"/>
      <c r="M20" s="166">
        <v>2</v>
      </c>
      <c r="N20" s="166"/>
      <c r="O20" s="166">
        <f>Q20*25-SUM(K20:M20)*10-3</f>
        <v>57</v>
      </c>
      <c r="P20" s="166" t="s">
        <v>8</v>
      </c>
      <c r="Q20" s="167">
        <v>4</v>
      </c>
    </row>
    <row r="21" spans="1:17" ht="12.75">
      <c r="A21" s="282">
        <v>6</v>
      </c>
      <c r="B21" s="299" t="s">
        <v>289</v>
      </c>
      <c r="C21" s="290" t="s">
        <v>133</v>
      </c>
      <c r="D21" s="171"/>
      <c r="E21" s="164"/>
      <c r="F21" s="164"/>
      <c r="G21" s="164"/>
      <c r="H21" s="164"/>
      <c r="I21" s="164"/>
      <c r="J21" s="296"/>
      <c r="K21" s="171">
        <v>1</v>
      </c>
      <c r="L21" s="164"/>
      <c r="M21" s="164">
        <v>1</v>
      </c>
      <c r="N21" s="164"/>
      <c r="O21" s="164">
        <f>Q21*25-SUM(K21:M21)*10-3</f>
        <v>77</v>
      </c>
      <c r="P21" s="164" t="s">
        <v>5</v>
      </c>
      <c r="Q21" s="170">
        <v>4</v>
      </c>
    </row>
    <row r="22" spans="1:17" ht="12.75">
      <c r="A22" s="282">
        <v>7</v>
      </c>
      <c r="B22" s="538" t="s">
        <v>290</v>
      </c>
      <c r="C22" s="290" t="s">
        <v>96</v>
      </c>
      <c r="D22" s="188"/>
      <c r="E22" s="189"/>
      <c r="F22" s="189"/>
      <c r="G22" s="289"/>
      <c r="H22" s="288"/>
      <c r="I22" s="289"/>
      <c r="J22" s="296"/>
      <c r="K22" s="282">
        <v>2</v>
      </c>
      <c r="L22" s="286">
        <v>2</v>
      </c>
      <c r="M22" s="286"/>
      <c r="N22" s="164"/>
      <c r="O22" s="164">
        <f>Q22*25-SUM(K22:M22)*10-3</f>
        <v>57</v>
      </c>
      <c r="P22" s="164" t="s">
        <v>8</v>
      </c>
      <c r="Q22" s="170">
        <v>4</v>
      </c>
    </row>
    <row r="23" spans="1:17" ht="12.75" customHeight="1" thickBot="1">
      <c r="A23" s="282">
        <v>8</v>
      </c>
      <c r="B23" s="283" t="s">
        <v>181</v>
      </c>
      <c r="C23" s="284" t="s">
        <v>97</v>
      </c>
      <c r="D23" s="282"/>
      <c r="E23" s="285"/>
      <c r="F23" s="286"/>
      <c r="G23" s="164"/>
      <c r="H23" s="286"/>
      <c r="I23" s="286"/>
      <c r="J23" s="341"/>
      <c r="K23" s="774">
        <v>125</v>
      </c>
      <c r="L23" s="775"/>
      <c r="M23" s="775"/>
      <c r="N23" s="775"/>
      <c r="O23" s="342"/>
      <c r="P23" s="289" t="s">
        <v>5</v>
      </c>
      <c r="Q23" s="297">
        <v>5</v>
      </c>
    </row>
    <row r="24" spans="1:17" ht="12.75" customHeight="1">
      <c r="A24" s="781" t="s">
        <v>58</v>
      </c>
      <c r="B24" s="759"/>
      <c r="C24" s="782"/>
      <c r="D24" s="121">
        <f>SUM(D16:D23)</f>
        <v>7</v>
      </c>
      <c r="E24" s="121">
        <f>SUM(E16:E23)</f>
        <v>1</v>
      </c>
      <c r="F24" s="121">
        <f>SUM(F16:F23)</f>
        <v>5</v>
      </c>
      <c r="G24" s="121">
        <f>SUM(G16:G23)</f>
        <v>0</v>
      </c>
      <c r="H24" s="743">
        <f>SUM(H16:H19)</f>
        <v>231</v>
      </c>
      <c r="I24" s="739" t="s">
        <v>223</v>
      </c>
      <c r="J24" s="791">
        <f>SUM(J16:J22)</f>
        <v>17</v>
      </c>
      <c r="K24" s="343">
        <f>SUM(K16:K22)</f>
        <v>5</v>
      </c>
      <c r="L24" s="343">
        <f>SUM(L16:L22)</f>
        <v>2</v>
      </c>
      <c r="M24" s="343">
        <f>SUM(M16:M22)</f>
        <v>3</v>
      </c>
      <c r="N24" s="343">
        <f>SUM(N16:N22)</f>
        <v>0</v>
      </c>
      <c r="O24" s="783">
        <f>SUM(O20:O22)</f>
        <v>191</v>
      </c>
      <c r="P24" s="122" t="s">
        <v>136</v>
      </c>
      <c r="Q24" s="750">
        <f>SUM(Q20:Q23)</f>
        <v>17</v>
      </c>
    </row>
    <row r="25" spans="1:17" ht="13.5" thickBot="1">
      <c r="A25" s="569"/>
      <c r="B25" s="570"/>
      <c r="C25" s="571"/>
      <c r="D25" s="751">
        <f>SUM(D24:G24)</f>
        <v>13</v>
      </c>
      <c r="E25" s="752"/>
      <c r="F25" s="752"/>
      <c r="G25" s="753"/>
      <c r="H25" s="744"/>
      <c r="I25" s="740"/>
      <c r="J25" s="792"/>
      <c r="K25" s="787">
        <f>SUM(K24:M24)</f>
        <v>10</v>
      </c>
      <c r="L25" s="720"/>
      <c r="M25" s="720"/>
      <c r="N25" s="720"/>
      <c r="O25" s="727"/>
      <c r="P25" s="266" t="s">
        <v>102</v>
      </c>
      <c r="Q25" s="722"/>
    </row>
    <row r="26" spans="1:17" ht="7.5" customHeight="1">
      <c r="A26" s="539"/>
      <c r="B26" s="539"/>
      <c r="C26" s="539"/>
      <c r="D26" s="123"/>
      <c r="E26" s="123"/>
      <c r="F26" s="123"/>
      <c r="G26" s="123"/>
      <c r="H26" s="125"/>
      <c r="I26" s="124"/>
      <c r="J26" s="123"/>
      <c r="K26" s="123"/>
      <c r="L26" s="123"/>
      <c r="M26" s="123"/>
      <c r="N26" s="123"/>
      <c r="O26" s="125"/>
      <c r="P26" s="125"/>
      <c r="Q26" s="123"/>
    </row>
    <row r="27" spans="1:17" ht="14.25" customHeight="1" thickBot="1">
      <c r="A27" s="179"/>
      <c r="B27" s="179"/>
      <c r="C27" s="179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</row>
    <row r="28" spans="1:17" ht="12.75" customHeight="1" thickBot="1">
      <c r="A28" s="552" t="s">
        <v>12</v>
      </c>
      <c r="B28" s="691" t="s">
        <v>9</v>
      </c>
      <c r="C28" s="552" t="s">
        <v>2</v>
      </c>
      <c r="D28" s="754" t="s">
        <v>51</v>
      </c>
      <c r="E28" s="755"/>
      <c r="F28" s="755"/>
      <c r="G28" s="755"/>
      <c r="H28" s="755"/>
      <c r="I28" s="755"/>
      <c r="J28" s="756"/>
      <c r="K28" s="754" t="s">
        <v>52</v>
      </c>
      <c r="L28" s="755"/>
      <c r="M28" s="755"/>
      <c r="N28" s="755"/>
      <c r="O28" s="755"/>
      <c r="P28" s="755"/>
      <c r="Q28" s="756"/>
    </row>
    <row r="29" spans="1:17" ht="12.75" customHeight="1">
      <c r="A29" s="607"/>
      <c r="B29" s="692"/>
      <c r="C29" s="607"/>
      <c r="D29" s="757" t="s">
        <v>5</v>
      </c>
      <c r="E29" s="764" t="s">
        <v>6</v>
      </c>
      <c r="F29" s="764" t="s">
        <v>174</v>
      </c>
      <c r="G29" s="764" t="s">
        <v>7</v>
      </c>
      <c r="H29" s="764" t="s">
        <v>86</v>
      </c>
      <c r="I29" s="778" t="s">
        <v>87</v>
      </c>
      <c r="J29" s="769" t="s">
        <v>14</v>
      </c>
      <c r="K29" s="757" t="s">
        <v>5</v>
      </c>
      <c r="L29" s="764" t="s">
        <v>6</v>
      </c>
      <c r="M29" s="764" t="s">
        <v>174</v>
      </c>
      <c r="N29" s="764" t="s">
        <v>7</v>
      </c>
      <c r="O29" s="764" t="s">
        <v>86</v>
      </c>
      <c r="P29" s="778" t="s">
        <v>87</v>
      </c>
      <c r="Q29" s="769" t="s">
        <v>14</v>
      </c>
    </row>
    <row r="30" spans="1:17" ht="12" customHeight="1" thickBot="1">
      <c r="A30" s="607"/>
      <c r="B30" s="693"/>
      <c r="C30" s="540" t="s">
        <v>203</v>
      </c>
      <c r="D30" s="758"/>
      <c r="E30" s="765"/>
      <c r="F30" s="765"/>
      <c r="G30" s="765"/>
      <c r="H30" s="765"/>
      <c r="I30" s="767"/>
      <c r="J30" s="763"/>
      <c r="K30" s="758"/>
      <c r="L30" s="765"/>
      <c r="M30" s="765"/>
      <c r="N30" s="765"/>
      <c r="O30" s="765"/>
      <c r="P30" s="767"/>
      <c r="Q30" s="763"/>
    </row>
    <row r="31" spans="1:17" ht="12" customHeight="1">
      <c r="A31" s="182">
        <v>9</v>
      </c>
      <c r="B31" s="874" t="s">
        <v>291</v>
      </c>
      <c r="C31" s="865" t="s">
        <v>127</v>
      </c>
      <c r="D31" s="882">
        <v>1</v>
      </c>
      <c r="E31" s="674"/>
      <c r="F31" s="674">
        <v>1</v>
      </c>
      <c r="G31" s="674"/>
      <c r="H31" s="674">
        <f>J31*25-SUM(D31:F32)*14-3</f>
        <v>44</v>
      </c>
      <c r="I31" s="718" t="s">
        <v>8</v>
      </c>
      <c r="J31" s="719">
        <v>3</v>
      </c>
      <c r="K31" s="878"/>
      <c r="L31" s="674"/>
      <c r="M31" s="674"/>
      <c r="N31" s="674"/>
      <c r="O31" s="674"/>
      <c r="P31" s="718"/>
      <c r="Q31" s="719"/>
    </row>
    <row r="32" spans="1:17" ht="12" customHeight="1" thickBot="1">
      <c r="A32" s="366">
        <v>10</v>
      </c>
      <c r="B32" s="875" t="s">
        <v>292</v>
      </c>
      <c r="C32" s="863" t="s">
        <v>128</v>
      </c>
      <c r="D32" s="883"/>
      <c r="E32" s="672"/>
      <c r="F32" s="672"/>
      <c r="G32" s="672"/>
      <c r="H32" s="672"/>
      <c r="I32" s="716"/>
      <c r="J32" s="717"/>
      <c r="K32" s="879"/>
      <c r="L32" s="672"/>
      <c r="M32" s="672"/>
      <c r="N32" s="672"/>
      <c r="O32" s="672"/>
      <c r="P32" s="716"/>
      <c r="Q32" s="717"/>
    </row>
    <row r="33" spans="1:17" ht="12" customHeight="1">
      <c r="A33" s="182">
        <v>11</v>
      </c>
      <c r="B33" s="860" t="s">
        <v>293</v>
      </c>
      <c r="C33" s="865" t="s">
        <v>148</v>
      </c>
      <c r="D33" s="882">
        <v>1</v>
      </c>
      <c r="E33" s="674"/>
      <c r="F33" s="674">
        <v>1</v>
      </c>
      <c r="G33" s="674"/>
      <c r="H33" s="674">
        <f>J33*25-SUM(D33:F34)*14-3</f>
        <v>44</v>
      </c>
      <c r="I33" s="718" t="s">
        <v>8</v>
      </c>
      <c r="J33" s="719">
        <v>3</v>
      </c>
      <c r="K33" s="878"/>
      <c r="L33" s="674"/>
      <c r="M33" s="674"/>
      <c r="N33" s="674"/>
      <c r="O33" s="674"/>
      <c r="P33" s="718"/>
      <c r="Q33" s="719"/>
    </row>
    <row r="34" spans="1:17" ht="12" customHeight="1" thickBot="1">
      <c r="A34" s="366">
        <v>12</v>
      </c>
      <c r="B34" s="875" t="s">
        <v>294</v>
      </c>
      <c r="C34" s="863" t="s">
        <v>149</v>
      </c>
      <c r="D34" s="883"/>
      <c r="E34" s="672"/>
      <c r="F34" s="672"/>
      <c r="G34" s="672"/>
      <c r="H34" s="672"/>
      <c r="I34" s="716"/>
      <c r="J34" s="717"/>
      <c r="K34" s="879"/>
      <c r="L34" s="672"/>
      <c r="M34" s="672"/>
      <c r="N34" s="672"/>
      <c r="O34" s="672"/>
      <c r="P34" s="716"/>
      <c r="Q34" s="717"/>
    </row>
    <row r="35" spans="1:17" ht="12.75" customHeight="1">
      <c r="A35" s="182">
        <v>13</v>
      </c>
      <c r="B35" s="860" t="s">
        <v>295</v>
      </c>
      <c r="C35" s="865" t="s">
        <v>243</v>
      </c>
      <c r="D35" s="882">
        <v>1</v>
      </c>
      <c r="E35" s="674">
        <v>1</v>
      </c>
      <c r="F35" s="674"/>
      <c r="G35" s="674"/>
      <c r="H35" s="674">
        <f>J35*25-SUM(D35:F36)*14-3</f>
        <v>69</v>
      </c>
      <c r="I35" s="718" t="s">
        <v>5</v>
      </c>
      <c r="J35" s="719">
        <v>4</v>
      </c>
      <c r="K35" s="878"/>
      <c r="L35" s="674"/>
      <c r="M35" s="674"/>
      <c r="N35" s="674"/>
      <c r="O35" s="674"/>
      <c r="P35" s="718"/>
      <c r="Q35" s="719"/>
    </row>
    <row r="36" spans="1:17" ht="13.5" thickBot="1">
      <c r="A36" s="366">
        <v>14</v>
      </c>
      <c r="B36" s="875" t="s">
        <v>296</v>
      </c>
      <c r="C36" s="863" t="s">
        <v>244</v>
      </c>
      <c r="D36" s="883"/>
      <c r="E36" s="672"/>
      <c r="F36" s="672"/>
      <c r="G36" s="672"/>
      <c r="H36" s="672"/>
      <c r="I36" s="716"/>
      <c r="J36" s="717"/>
      <c r="K36" s="879"/>
      <c r="L36" s="672"/>
      <c r="M36" s="672"/>
      <c r="N36" s="672"/>
      <c r="O36" s="672"/>
      <c r="P36" s="716"/>
      <c r="Q36" s="717"/>
    </row>
    <row r="37" spans="1:17" ht="12.75">
      <c r="A37" s="182">
        <v>15</v>
      </c>
      <c r="B37" s="874" t="s">
        <v>297</v>
      </c>
      <c r="C37" s="865" t="s">
        <v>214</v>
      </c>
      <c r="D37" s="882">
        <v>1</v>
      </c>
      <c r="E37" s="674">
        <v>2</v>
      </c>
      <c r="F37" s="674"/>
      <c r="G37" s="674"/>
      <c r="H37" s="674">
        <f>J37*25-SUM(D37:F38)*14-3</f>
        <v>30</v>
      </c>
      <c r="I37" s="718" t="s">
        <v>5</v>
      </c>
      <c r="J37" s="719">
        <v>3</v>
      </c>
      <c r="K37" s="878"/>
      <c r="L37" s="674"/>
      <c r="M37" s="674"/>
      <c r="N37" s="674"/>
      <c r="O37" s="674"/>
      <c r="P37" s="718"/>
      <c r="Q37" s="719"/>
    </row>
    <row r="38" spans="1:17" ht="12" customHeight="1" thickBot="1">
      <c r="A38" s="366">
        <v>16</v>
      </c>
      <c r="B38" s="875" t="s">
        <v>298</v>
      </c>
      <c r="C38" s="863" t="s">
        <v>215</v>
      </c>
      <c r="D38" s="883"/>
      <c r="E38" s="672"/>
      <c r="F38" s="672"/>
      <c r="G38" s="672"/>
      <c r="H38" s="672"/>
      <c r="I38" s="716"/>
      <c r="J38" s="717"/>
      <c r="K38" s="879"/>
      <c r="L38" s="672"/>
      <c r="M38" s="672"/>
      <c r="N38" s="672"/>
      <c r="O38" s="672"/>
      <c r="P38" s="716"/>
      <c r="Q38" s="717"/>
    </row>
    <row r="39" spans="1:17" ht="12" customHeight="1">
      <c r="A39" s="182">
        <v>17</v>
      </c>
      <c r="B39" s="860" t="s">
        <v>299</v>
      </c>
      <c r="C39" s="865" t="s">
        <v>216</v>
      </c>
      <c r="D39" s="882"/>
      <c r="E39" s="674"/>
      <c r="F39" s="674"/>
      <c r="G39" s="674"/>
      <c r="H39" s="674"/>
      <c r="I39" s="718"/>
      <c r="J39" s="719"/>
      <c r="K39" s="878">
        <v>2</v>
      </c>
      <c r="L39" s="674">
        <v>1</v>
      </c>
      <c r="M39" s="674">
        <v>1</v>
      </c>
      <c r="N39" s="674"/>
      <c r="O39" s="674">
        <f>Q39*25-SUM(K39:M40)*10-3</f>
        <v>57</v>
      </c>
      <c r="P39" s="718" t="s">
        <v>8</v>
      </c>
      <c r="Q39" s="719">
        <v>4</v>
      </c>
    </row>
    <row r="40" spans="1:17" ht="15.75" customHeight="1" thickBot="1">
      <c r="A40" s="366">
        <v>18</v>
      </c>
      <c r="B40" s="875" t="s">
        <v>300</v>
      </c>
      <c r="C40" s="863" t="s">
        <v>217</v>
      </c>
      <c r="D40" s="883"/>
      <c r="E40" s="672"/>
      <c r="F40" s="672"/>
      <c r="G40" s="672"/>
      <c r="H40" s="672"/>
      <c r="I40" s="716"/>
      <c r="J40" s="717"/>
      <c r="K40" s="879"/>
      <c r="L40" s="672"/>
      <c r="M40" s="672"/>
      <c r="N40" s="672"/>
      <c r="O40" s="672"/>
      <c r="P40" s="716"/>
      <c r="Q40" s="717"/>
    </row>
    <row r="41" spans="1:17" ht="12" customHeight="1">
      <c r="A41" s="182">
        <v>19</v>
      </c>
      <c r="B41" s="860" t="s">
        <v>301</v>
      </c>
      <c r="C41" s="865" t="s">
        <v>218</v>
      </c>
      <c r="D41" s="882"/>
      <c r="E41" s="674"/>
      <c r="F41" s="674"/>
      <c r="G41" s="674"/>
      <c r="H41" s="674"/>
      <c r="I41" s="718"/>
      <c r="J41" s="719"/>
      <c r="K41" s="878">
        <v>1</v>
      </c>
      <c r="L41" s="674"/>
      <c r="M41" s="674">
        <v>2</v>
      </c>
      <c r="N41" s="674"/>
      <c r="O41" s="674">
        <f>Q41*25-SUM(K41:M42)*10-3</f>
        <v>67</v>
      </c>
      <c r="P41" s="718" t="s">
        <v>5</v>
      </c>
      <c r="Q41" s="719">
        <v>4</v>
      </c>
    </row>
    <row r="42" spans="1:17" ht="13.5" thickBot="1">
      <c r="A42" s="366">
        <v>20</v>
      </c>
      <c r="B42" s="875" t="s">
        <v>302</v>
      </c>
      <c r="C42" s="863" t="s">
        <v>219</v>
      </c>
      <c r="D42" s="883"/>
      <c r="E42" s="672"/>
      <c r="F42" s="672"/>
      <c r="G42" s="672"/>
      <c r="H42" s="672"/>
      <c r="I42" s="716"/>
      <c r="J42" s="717"/>
      <c r="K42" s="879"/>
      <c r="L42" s="672"/>
      <c r="M42" s="672"/>
      <c r="N42" s="672"/>
      <c r="O42" s="672"/>
      <c r="P42" s="716"/>
      <c r="Q42" s="717"/>
    </row>
    <row r="43" spans="1:17" ht="12" customHeight="1">
      <c r="A43" s="854">
        <v>21</v>
      </c>
      <c r="B43" s="876" t="s">
        <v>303</v>
      </c>
      <c r="C43" s="881" t="s">
        <v>220</v>
      </c>
      <c r="D43" s="884"/>
      <c r="E43" s="855"/>
      <c r="F43" s="855"/>
      <c r="G43" s="855"/>
      <c r="H43" s="855"/>
      <c r="I43" s="872"/>
      <c r="J43" s="873"/>
      <c r="K43" s="880">
        <v>2</v>
      </c>
      <c r="L43" s="855">
        <v>2</v>
      </c>
      <c r="M43" s="855"/>
      <c r="N43" s="855"/>
      <c r="O43" s="855">
        <f>Q43*25-SUM(K43:M44)*10-3</f>
        <v>82</v>
      </c>
      <c r="P43" s="872" t="s">
        <v>8</v>
      </c>
      <c r="Q43" s="873">
        <v>5</v>
      </c>
    </row>
    <row r="44" spans="1:17" ht="12" customHeight="1" thickBot="1">
      <c r="A44" s="366">
        <v>22</v>
      </c>
      <c r="B44" s="877" t="s">
        <v>304</v>
      </c>
      <c r="C44" s="863" t="s">
        <v>221</v>
      </c>
      <c r="D44" s="883"/>
      <c r="E44" s="672"/>
      <c r="F44" s="672"/>
      <c r="G44" s="672"/>
      <c r="H44" s="672"/>
      <c r="I44" s="716"/>
      <c r="J44" s="717"/>
      <c r="K44" s="879"/>
      <c r="L44" s="672"/>
      <c r="M44" s="672"/>
      <c r="N44" s="672"/>
      <c r="O44" s="672"/>
      <c r="P44" s="716"/>
      <c r="Q44" s="717"/>
    </row>
    <row r="45" spans="1:17" ht="12.75">
      <c r="A45" s="566" t="s">
        <v>150</v>
      </c>
      <c r="B45" s="759"/>
      <c r="C45" s="759"/>
      <c r="D45" s="388">
        <f>SUM(D31:D44)</f>
        <v>4</v>
      </c>
      <c r="E45" s="389">
        <f>SUM(E31:E44)</f>
        <v>3</v>
      </c>
      <c r="F45" s="389">
        <f>SUM(F31:F44)</f>
        <v>2</v>
      </c>
      <c r="G45" s="389">
        <f>SUM(G31:G42)</f>
        <v>0</v>
      </c>
      <c r="H45" s="770">
        <f>SUM(H31:H38)</f>
        <v>187</v>
      </c>
      <c r="I45" s="788" t="s">
        <v>222</v>
      </c>
      <c r="J45" s="741">
        <f>SUM(J31:J44)</f>
        <v>13</v>
      </c>
      <c r="K45" s="388">
        <f>SUM(K31:K44)</f>
        <v>5</v>
      </c>
      <c r="L45" s="389">
        <f>SUM(L31:L44)</f>
        <v>3</v>
      </c>
      <c r="M45" s="389">
        <f>SUM(M31:M44)</f>
        <v>3</v>
      </c>
      <c r="N45" s="389">
        <f>SUM(N31:N42)</f>
        <v>0</v>
      </c>
      <c r="O45" s="770">
        <f>SUM(O39:O44)</f>
        <v>206</v>
      </c>
      <c r="P45" s="788" t="s">
        <v>153</v>
      </c>
      <c r="Q45" s="789">
        <f>SUM(Q31:Q44)</f>
        <v>13</v>
      </c>
    </row>
    <row r="46" spans="1:17" ht="13.5" thickBot="1">
      <c r="A46" s="569"/>
      <c r="B46" s="570"/>
      <c r="C46" s="570"/>
      <c r="D46" s="787">
        <f>SUM(D45:G45)</f>
        <v>9</v>
      </c>
      <c r="E46" s="720"/>
      <c r="F46" s="720"/>
      <c r="G46" s="720"/>
      <c r="H46" s="727"/>
      <c r="I46" s="728"/>
      <c r="J46" s="742"/>
      <c r="K46" s="787">
        <f>SUM(K45:N45)</f>
        <v>11</v>
      </c>
      <c r="L46" s="720"/>
      <c r="M46" s="720"/>
      <c r="N46" s="720"/>
      <c r="O46" s="727"/>
      <c r="P46" s="728"/>
      <c r="Q46" s="722"/>
    </row>
    <row r="47" spans="1:17" ht="13.5" thickBot="1">
      <c r="A47" s="539"/>
      <c r="B47" s="539"/>
      <c r="C47" s="539"/>
      <c r="D47" s="125"/>
      <c r="E47" s="125"/>
      <c r="F47" s="125"/>
      <c r="G47" s="125"/>
      <c r="H47" s="141"/>
      <c r="I47" s="124"/>
      <c r="J47" s="123"/>
      <c r="K47" s="125"/>
      <c r="L47" s="125"/>
      <c r="M47" s="125"/>
      <c r="N47" s="125"/>
      <c r="O47" s="141"/>
      <c r="P47" s="124"/>
      <c r="Q47" s="123"/>
    </row>
    <row r="48" spans="1:17" ht="12.75">
      <c r="A48" s="760" t="s">
        <v>67</v>
      </c>
      <c r="B48" s="761"/>
      <c r="C48" s="761"/>
      <c r="D48" s="121">
        <f>SUM(D24,D45)</f>
        <v>11</v>
      </c>
      <c r="E48" s="122">
        <f>SUM(E24,E45)</f>
        <v>4</v>
      </c>
      <c r="F48" s="122">
        <f>SUM(F24,F45)</f>
        <v>7</v>
      </c>
      <c r="G48" s="122">
        <f>SUM(G24,G45)</f>
        <v>0</v>
      </c>
      <c r="H48" s="743">
        <f>SUM(H24,H45)</f>
        <v>418</v>
      </c>
      <c r="I48" s="739" t="s">
        <v>124</v>
      </c>
      <c r="J48" s="737">
        <f>SUM(J45,J24)</f>
        <v>30</v>
      </c>
      <c r="K48" s="121">
        <f>SUM(K24,K45)</f>
        <v>10</v>
      </c>
      <c r="L48" s="129">
        <f>SUM(L24,L45)</f>
        <v>5</v>
      </c>
      <c r="M48" s="129">
        <f>SUM(M24,M45)</f>
        <v>6</v>
      </c>
      <c r="N48" s="122"/>
      <c r="O48" s="745">
        <f>O24+O45</f>
        <v>397</v>
      </c>
      <c r="P48" s="126" t="s">
        <v>135</v>
      </c>
      <c r="Q48" s="737">
        <f>SUM(Q45,Q24)</f>
        <v>30</v>
      </c>
    </row>
    <row r="49" spans="1:17" ht="13.5" customHeight="1" thickBot="1">
      <c r="A49" s="761"/>
      <c r="B49" s="761"/>
      <c r="C49" s="761"/>
      <c r="D49" s="751">
        <f>SUM(D48:G48)</f>
        <v>22</v>
      </c>
      <c r="E49" s="752"/>
      <c r="F49" s="752"/>
      <c r="G49" s="753"/>
      <c r="H49" s="744"/>
      <c r="I49" s="740"/>
      <c r="J49" s="738"/>
      <c r="K49" s="751">
        <f>SUM(K25,K46)</f>
        <v>21</v>
      </c>
      <c r="L49" s="752"/>
      <c r="M49" s="752"/>
      <c r="N49" s="753"/>
      <c r="O49" s="744"/>
      <c r="P49" s="144" t="s">
        <v>154</v>
      </c>
      <c r="Q49" s="738"/>
    </row>
    <row r="50" spans="1:17" ht="13.5" thickBot="1">
      <c r="A50" s="125"/>
      <c r="B50" s="125"/>
      <c r="C50" s="125"/>
      <c r="D50" s="125"/>
      <c r="E50" s="125"/>
      <c r="F50" s="125"/>
      <c r="G50" s="125"/>
      <c r="H50" s="141"/>
      <c r="I50" s="124"/>
      <c r="J50" s="123"/>
      <c r="K50" s="125"/>
      <c r="L50" s="125"/>
      <c r="M50" s="125"/>
      <c r="N50" s="125"/>
      <c r="O50" s="141"/>
      <c r="P50" s="124"/>
      <c r="Q50" s="123"/>
    </row>
    <row r="51" spans="1:17" ht="15" customHeight="1">
      <c r="A51" s="730" t="s">
        <v>12</v>
      </c>
      <c r="B51" s="732" t="s">
        <v>111</v>
      </c>
      <c r="C51" s="734" t="s">
        <v>112</v>
      </c>
      <c r="D51" s="732" t="s">
        <v>51</v>
      </c>
      <c r="E51" s="732"/>
      <c r="F51" s="732"/>
      <c r="G51" s="732"/>
      <c r="H51" s="732"/>
      <c r="I51" s="732"/>
      <c r="J51" s="732"/>
      <c r="K51" s="732" t="s">
        <v>52</v>
      </c>
      <c r="L51" s="732"/>
      <c r="M51" s="732"/>
      <c r="N51" s="732"/>
      <c r="O51" s="732"/>
      <c r="P51" s="732"/>
      <c r="Q51" s="735"/>
    </row>
    <row r="52" spans="1:17" ht="12.75" customHeight="1">
      <c r="A52" s="731"/>
      <c r="B52" s="733"/>
      <c r="C52" s="724"/>
      <c r="D52" s="724" t="s">
        <v>5</v>
      </c>
      <c r="E52" s="724" t="s">
        <v>6</v>
      </c>
      <c r="F52" s="724" t="s">
        <v>174</v>
      </c>
      <c r="G52" s="724" t="s">
        <v>7</v>
      </c>
      <c r="H52" s="724" t="s">
        <v>86</v>
      </c>
      <c r="I52" s="723" t="s">
        <v>87</v>
      </c>
      <c r="J52" s="723" t="s">
        <v>14</v>
      </c>
      <c r="K52" s="724" t="s">
        <v>5</v>
      </c>
      <c r="L52" s="724" t="s">
        <v>6</v>
      </c>
      <c r="M52" s="724" t="s">
        <v>174</v>
      </c>
      <c r="N52" s="724" t="s">
        <v>7</v>
      </c>
      <c r="O52" s="724" t="s">
        <v>86</v>
      </c>
      <c r="P52" s="723" t="s">
        <v>87</v>
      </c>
      <c r="Q52" s="736" t="s">
        <v>14</v>
      </c>
    </row>
    <row r="53" spans="1:17" ht="12.75">
      <c r="A53" s="731"/>
      <c r="B53" s="733"/>
      <c r="C53" s="724"/>
      <c r="D53" s="724"/>
      <c r="E53" s="724"/>
      <c r="F53" s="724"/>
      <c r="G53" s="724"/>
      <c r="H53" s="724"/>
      <c r="I53" s="723"/>
      <c r="J53" s="723"/>
      <c r="K53" s="724"/>
      <c r="L53" s="724"/>
      <c r="M53" s="724"/>
      <c r="N53" s="724"/>
      <c r="O53" s="724"/>
      <c r="P53" s="723"/>
      <c r="Q53" s="736"/>
    </row>
    <row r="54" spans="1:17" ht="12.75">
      <c r="A54" s="396">
        <v>23</v>
      </c>
      <c r="B54" s="397" t="s">
        <v>115</v>
      </c>
      <c r="C54" s="398" t="s">
        <v>138</v>
      </c>
      <c r="D54" s="159">
        <v>1</v>
      </c>
      <c r="E54" s="159">
        <v>1</v>
      </c>
      <c r="F54" s="159"/>
      <c r="G54" s="159"/>
      <c r="H54" s="159">
        <f>J54*25-SUM(D54:F54)*14-3</f>
        <v>19</v>
      </c>
      <c r="I54" s="159" t="s">
        <v>5</v>
      </c>
      <c r="J54" s="159">
        <v>2</v>
      </c>
      <c r="K54" s="133"/>
      <c r="L54" s="133"/>
      <c r="M54" s="133"/>
      <c r="N54" s="133"/>
      <c r="O54" s="133"/>
      <c r="P54" s="133"/>
      <c r="Q54" s="399"/>
    </row>
    <row r="55" spans="1:17" ht="12.75">
      <c r="A55" s="400">
        <v>24</v>
      </c>
      <c r="B55" s="397" t="s">
        <v>116</v>
      </c>
      <c r="C55" s="398" t="s">
        <v>126</v>
      </c>
      <c r="D55" s="159"/>
      <c r="E55" s="159">
        <v>3</v>
      </c>
      <c r="F55" s="159"/>
      <c r="G55" s="159"/>
      <c r="H55" s="159">
        <f>J55*25-SUM(D55:F55)*14-3</f>
        <v>30</v>
      </c>
      <c r="I55" s="159" t="s">
        <v>5</v>
      </c>
      <c r="J55" s="159">
        <v>3</v>
      </c>
      <c r="K55" s="133"/>
      <c r="L55" s="133"/>
      <c r="M55" s="133"/>
      <c r="N55" s="133"/>
      <c r="O55" s="133"/>
      <c r="P55" s="133"/>
      <c r="Q55" s="399"/>
    </row>
    <row r="56" spans="1:17" ht="12.75">
      <c r="A56" s="396">
        <v>25</v>
      </c>
      <c r="B56" s="397" t="s">
        <v>117</v>
      </c>
      <c r="C56" s="398" t="s">
        <v>129</v>
      </c>
      <c r="D56" s="159"/>
      <c r="E56" s="159"/>
      <c r="F56" s="159"/>
      <c r="G56" s="159"/>
      <c r="H56" s="159"/>
      <c r="I56" s="159"/>
      <c r="J56" s="159"/>
      <c r="K56" s="133">
        <v>1</v>
      </c>
      <c r="L56" s="133">
        <v>1</v>
      </c>
      <c r="M56" s="133"/>
      <c r="N56" s="133"/>
      <c r="O56" s="133">
        <f>Q56*25-SUM(K56:M56)*14-3</f>
        <v>44</v>
      </c>
      <c r="P56" s="133" t="s">
        <v>8</v>
      </c>
      <c r="Q56" s="399">
        <v>3</v>
      </c>
    </row>
    <row r="57" spans="1:17" ht="12.75">
      <c r="A57" s="400">
        <v>26</v>
      </c>
      <c r="B57" s="397" t="s">
        <v>118</v>
      </c>
      <c r="C57" s="398" t="s">
        <v>130</v>
      </c>
      <c r="D57" s="159"/>
      <c r="E57" s="159"/>
      <c r="F57" s="159"/>
      <c r="G57" s="159"/>
      <c r="H57" s="159"/>
      <c r="I57" s="159"/>
      <c r="J57" s="159"/>
      <c r="K57" s="159"/>
      <c r="L57" s="159">
        <v>3</v>
      </c>
      <c r="M57" s="159"/>
      <c r="N57" s="159"/>
      <c r="O57" s="133">
        <f>Q57*25-SUM(K57:M57)*14-3</f>
        <v>5</v>
      </c>
      <c r="P57" s="159" t="s">
        <v>5</v>
      </c>
      <c r="Q57" s="160">
        <v>2</v>
      </c>
    </row>
    <row r="58" spans="1:17" ht="12.75">
      <c r="A58" s="400">
        <v>27</v>
      </c>
      <c r="B58" s="397" t="s">
        <v>119</v>
      </c>
      <c r="C58" s="398" t="s">
        <v>131</v>
      </c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 t="s">
        <v>8</v>
      </c>
      <c r="Q58" s="160">
        <v>5</v>
      </c>
    </row>
    <row r="59" spans="1:17" s="14" customFormat="1" ht="12.75">
      <c r="A59" s="725" t="s">
        <v>89</v>
      </c>
      <c r="B59" s="676"/>
      <c r="C59" s="676"/>
      <c r="D59" s="386">
        <f>SUM(D54:D58)</f>
        <v>1</v>
      </c>
      <c r="E59" s="386">
        <f>SUM(E54:E58)</f>
        <v>4</v>
      </c>
      <c r="F59" s="386">
        <f>SUM(F55:F58)</f>
        <v>0</v>
      </c>
      <c r="G59" s="386"/>
      <c r="H59" s="676">
        <f>SUM(H54:H55)</f>
        <v>49</v>
      </c>
      <c r="I59" s="724" t="s">
        <v>102</v>
      </c>
      <c r="J59" s="729">
        <f>SUM(J54:J58)</f>
        <v>5</v>
      </c>
      <c r="K59" s="386">
        <f>SUM(K56:K58)</f>
        <v>1</v>
      </c>
      <c r="L59" s="386">
        <f>SUM(L56:L58)</f>
        <v>4</v>
      </c>
      <c r="M59" s="386">
        <f>SUM(M55:M58)</f>
        <v>0</v>
      </c>
      <c r="N59" s="386"/>
      <c r="O59" s="676">
        <f>SUM(O56:O57)</f>
        <v>49</v>
      </c>
      <c r="P59" s="724" t="s">
        <v>105</v>
      </c>
      <c r="Q59" s="721">
        <f>SUM(Q56:Q58)</f>
        <v>10</v>
      </c>
    </row>
    <row r="60" spans="1:17" s="14" customFormat="1" ht="13.5" thickBot="1">
      <c r="A60" s="726"/>
      <c r="B60" s="727"/>
      <c r="C60" s="727"/>
      <c r="D60" s="720">
        <f>SUM(D59:G59)</f>
        <v>5</v>
      </c>
      <c r="E60" s="720"/>
      <c r="F60" s="720"/>
      <c r="G60" s="720"/>
      <c r="H60" s="727"/>
      <c r="I60" s="728"/>
      <c r="J60" s="720"/>
      <c r="K60" s="720">
        <f>SUM(K59:N59)</f>
        <v>5</v>
      </c>
      <c r="L60" s="720"/>
      <c r="M60" s="720"/>
      <c r="N60" s="720"/>
      <c r="O60" s="727"/>
      <c r="P60" s="728"/>
      <c r="Q60" s="722"/>
    </row>
    <row r="61" spans="1:17" ht="12.75">
      <c r="A61" s="161"/>
      <c r="B61" s="196"/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</row>
    <row r="62" spans="1:17" ht="12.75">
      <c r="A62" s="131"/>
      <c r="B62" s="326" t="s">
        <v>175</v>
      </c>
      <c r="C62" s="139"/>
      <c r="D62" s="136"/>
      <c r="E62" s="136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4"/>
      <c r="Q62" s="135"/>
    </row>
    <row r="63" spans="1:17" ht="12.75" customHeight="1">
      <c r="A63" s="135"/>
      <c r="B63" s="201" t="s">
        <v>171</v>
      </c>
      <c r="C63" s="201"/>
      <c r="D63" s="201"/>
      <c r="E63" s="201"/>
      <c r="F63" s="201"/>
      <c r="G63" s="201"/>
      <c r="H63" s="201"/>
      <c r="I63" s="201"/>
      <c r="J63" s="134"/>
      <c r="K63" s="134"/>
      <c r="L63" s="134"/>
      <c r="M63" s="134"/>
      <c r="N63" s="134"/>
      <c r="O63" s="134"/>
      <c r="P63" s="134"/>
      <c r="Q63" s="135"/>
    </row>
    <row r="64" spans="1:17" ht="11.25" customHeight="1">
      <c r="A64" s="135"/>
      <c r="B64" s="201"/>
      <c r="C64" s="201"/>
      <c r="D64" s="201"/>
      <c r="E64" s="201"/>
      <c r="F64" s="201"/>
      <c r="G64" s="201"/>
      <c r="H64" s="201"/>
      <c r="I64" s="201"/>
      <c r="J64" s="134"/>
      <c r="K64" s="134"/>
      <c r="L64" s="134"/>
      <c r="M64" s="134"/>
      <c r="N64" s="134"/>
      <c r="O64" s="134"/>
      <c r="P64" s="134"/>
      <c r="Q64" s="135"/>
    </row>
    <row r="65" spans="1:17" ht="11.25" customHeight="1">
      <c r="A65" s="135"/>
      <c r="B65" s="134"/>
      <c r="C65" s="134"/>
      <c r="D65" s="137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5"/>
    </row>
    <row r="66" spans="1:17" ht="12.75">
      <c r="A66" s="748" t="s">
        <v>139</v>
      </c>
      <c r="B66" s="748"/>
      <c r="C66" s="748"/>
      <c r="D66" s="748"/>
      <c r="E66" s="748"/>
      <c r="F66" s="748"/>
      <c r="G66" s="748"/>
      <c r="H66" s="748"/>
      <c r="I66" s="748"/>
      <c r="J66" s="748"/>
      <c r="K66" s="748"/>
      <c r="L66" s="748"/>
      <c r="M66" s="748"/>
      <c r="N66" s="748"/>
      <c r="O66" s="748"/>
      <c r="P66" s="748"/>
      <c r="Q66" s="748"/>
    </row>
    <row r="67" spans="1:17" ht="12.75" customHeight="1">
      <c r="A67" s="747" t="s">
        <v>192</v>
      </c>
      <c r="B67" s="747"/>
      <c r="C67" s="747"/>
      <c r="D67" s="747"/>
      <c r="E67" s="747"/>
      <c r="F67" s="747"/>
      <c r="G67" s="747"/>
      <c r="H67" s="747"/>
      <c r="I67" s="747"/>
      <c r="J67" s="747"/>
      <c r="K67" s="747"/>
      <c r="L67" s="747"/>
      <c r="M67" s="747"/>
      <c r="N67" s="747"/>
      <c r="O67" s="747"/>
      <c r="P67" s="747"/>
      <c r="Q67" s="747"/>
    </row>
    <row r="68" spans="1:16" ht="12.75">
      <c r="A68" s="131"/>
      <c r="B68" s="118"/>
      <c r="C68" s="139"/>
      <c r="D68" s="136"/>
      <c r="E68" s="136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16"/>
    </row>
    <row r="69" spans="1:17" s="128" customFormat="1" ht="12.75">
      <c r="A69" s="749"/>
      <c r="B69" s="749"/>
      <c r="C69" s="749"/>
      <c r="D69" s="749"/>
      <c r="E69" s="749"/>
      <c r="F69" s="749"/>
      <c r="G69" s="749"/>
      <c r="H69" s="749"/>
      <c r="I69" s="749"/>
      <c r="J69" s="749"/>
      <c r="K69" s="749"/>
      <c r="L69" s="749"/>
      <c r="M69" s="749"/>
      <c r="N69" s="749"/>
      <c r="O69" s="749"/>
      <c r="P69" s="749"/>
      <c r="Q69" s="749"/>
    </row>
    <row r="70" spans="1:17" s="128" customFormat="1" ht="11.25">
      <c r="A70" s="746"/>
      <c r="B70" s="746"/>
      <c r="C70" s="746"/>
      <c r="D70" s="746"/>
      <c r="E70" s="746"/>
      <c r="F70" s="746"/>
      <c r="G70" s="746"/>
      <c r="H70" s="746"/>
      <c r="I70" s="746"/>
      <c r="J70" s="746"/>
      <c r="K70" s="746"/>
      <c r="L70" s="746"/>
      <c r="M70" s="746"/>
      <c r="N70" s="746"/>
      <c r="O70" s="746"/>
      <c r="P70" s="746"/>
      <c r="Q70" s="746"/>
    </row>
    <row r="71" spans="2:17" s="134" customFormat="1" ht="12.75">
      <c r="B71" s="127"/>
      <c r="C71" s="127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</row>
    <row r="72" s="134" customFormat="1" ht="12.75">
      <c r="Q72" s="135"/>
    </row>
    <row r="73" spans="2:17" s="135" customFormat="1" ht="12.75">
      <c r="B73" s="142"/>
      <c r="C73" s="142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46"/>
    </row>
    <row r="74" spans="2:17" s="135" customFormat="1" ht="12.75"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46"/>
    </row>
    <row r="75" spans="1:16" s="135" customFormat="1" ht="12.7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46"/>
      <c r="L75" s="146"/>
      <c r="M75" s="146"/>
      <c r="N75" s="146"/>
      <c r="O75" s="146"/>
      <c r="P75" s="146"/>
    </row>
    <row r="76" spans="2:16" s="135" customFormat="1" ht="12.75"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</row>
    <row r="77" spans="2:16" s="135" customFormat="1" ht="12.75"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</row>
    <row r="78" spans="2:16" s="135" customFormat="1" ht="12.75"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</row>
    <row r="79" spans="2:16" s="135" customFormat="1" ht="12.75"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</row>
    <row r="80" spans="2:16" s="135" customFormat="1" ht="12.75"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</row>
    <row r="81" spans="2:16" s="135" customFormat="1" ht="12.75"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</row>
    <row r="82" spans="2:16" s="135" customFormat="1" ht="12.75"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</row>
    <row r="83" spans="2:16" s="135" customFormat="1" ht="12.75"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</row>
    <row r="84" s="135" customFormat="1" ht="12.75"/>
    <row r="85" s="135" customFormat="1" ht="12.75"/>
  </sheetData>
  <sheetProtection selectLockedCells="1" selectUnlockedCells="1"/>
  <mergeCells count="199">
    <mergeCell ref="D13:J13"/>
    <mergeCell ref="J24:J25"/>
    <mergeCell ref="I24:I25"/>
    <mergeCell ref="D31:D32"/>
    <mergeCell ref="F31:F32"/>
    <mergeCell ref="G31:G32"/>
    <mergeCell ref="H31:H32"/>
    <mergeCell ref="E31:E32"/>
    <mergeCell ref="J14:J15"/>
    <mergeCell ref="G14:G15"/>
    <mergeCell ref="C13:C14"/>
    <mergeCell ref="A10:I10"/>
    <mergeCell ref="D46:G46"/>
    <mergeCell ref="L29:L30"/>
    <mergeCell ref="I45:I46"/>
    <mergeCell ref="A12:Q12"/>
    <mergeCell ref="M29:M30"/>
    <mergeCell ref="F14:F15"/>
    <mergeCell ref="K46:N46"/>
    <mergeCell ref="H45:H46"/>
    <mergeCell ref="P45:P46"/>
    <mergeCell ref="Q31:Q32"/>
    <mergeCell ref="G29:G30"/>
    <mergeCell ref="H29:H30"/>
    <mergeCell ref="J29:J30"/>
    <mergeCell ref="Q45:Q46"/>
    <mergeCell ref="P33:P34"/>
    <mergeCell ref="I33:I34"/>
    <mergeCell ref="K33:K34"/>
    <mergeCell ref="L33:L34"/>
    <mergeCell ref="H24:H25"/>
    <mergeCell ref="D14:D15"/>
    <mergeCell ref="E29:E30"/>
    <mergeCell ref="K28:Q28"/>
    <mergeCell ref="O29:O30"/>
    <mergeCell ref="D29:D30"/>
    <mergeCell ref="P29:P30"/>
    <mergeCell ref="A5:Q5"/>
    <mergeCell ref="A7:B7"/>
    <mergeCell ref="A24:C25"/>
    <mergeCell ref="O24:O25"/>
    <mergeCell ref="M14:M15"/>
    <mergeCell ref="A13:A15"/>
    <mergeCell ref="D7:J7"/>
    <mergeCell ref="N14:N15"/>
    <mergeCell ref="K25:N25"/>
    <mergeCell ref="E14:E15"/>
    <mergeCell ref="A28:A30"/>
    <mergeCell ref="B13:B15"/>
    <mergeCell ref="K23:N23"/>
    <mergeCell ref="H14:H15"/>
    <mergeCell ref="I14:I15"/>
    <mergeCell ref="O14:O15"/>
    <mergeCell ref="B28:B30"/>
    <mergeCell ref="C28:C29"/>
    <mergeCell ref="I29:I30"/>
    <mergeCell ref="K14:K15"/>
    <mergeCell ref="A45:C46"/>
    <mergeCell ref="A48:C49"/>
    <mergeCell ref="K13:Q13"/>
    <mergeCell ref="Q14:Q15"/>
    <mergeCell ref="N29:N30"/>
    <mergeCell ref="P14:P15"/>
    <mergeCell ref="L14:L15"/>
    <mergeCell ref="F29:F30"/>
    <mergeCell ref="Q29:Q30"/>
    <mergeCell ref="O45:O46"/>
    <mergeCell ref="A70:Q70"/>
    <mergeCell ref="A67:Q67"/>
    <mergeCell ref="A66:Q66"/>
    <mergeCell ref="A69:Q69"/>
    <mergeCell ref="Q24:Q25"/>
    <mergeCell ref="K49:N49"/>
    <mergeCell ref="D28:J28"/>
    <mergeCell ref="K29:K30"/>
    <mergeCell ref="D25:G25"/>
    <mergeCell ref="D49:G49"/>
    <mergeCell ref="Q48:Q49"/>
    <mergeCell ref="O48:O49"/>
    <mergeCell ref="P31:P32"/>
    <mergeCell ref="L31:L32"/>
    <mergeCell ref="M31:M32"/>
    <mergeCell ref="N31:N32"/>
    <mergeCell ref="O31:O32"/>
    <mergeCell ref="M33:M34"/>
    <mergeCell ref="O35:O36"/>
    <mergeCell ref="Q33:Q34"/>
    <mergeCell ref="H52:H53"/>
    <mergeCell ref="D51:J51"/>
    <mergeCell ref="D35:D36"/>
    <mergeCell ref="E35:E36"/>
    <mergeCell ref="J31:J32"/>
    <mergeCell ref="J33:J34"/>
    <mergeCell ref="G35:G36"/>
    <mergeCell ref="H35:H36"/>
    <mergeCell ref="J45:J46"/>
    <mergeCell ref="H48:H49"/>
    <mergeCell ref="D33:D34"/>
    <mergeCell ref="J48:J49"/>
    <mergeCell ref="E33:E34"/>
    <mergeCell ref="F33:F34"/>
    <mergeCell ref="G33:G34"/>
    <mergeCell ref="H33:H34"/>
    <mergeCell ref="F35:F36"/>
    <mergeCell ref="I48:I49"/>
    <mergeCell ref="I35:I36"/>
    <mergeCell ref="D39:D40"/>
    <mergeCell ref="L52:L53"/>
    <mergeCell ref="M52:M53"/>
    <mergeCell ref="N52:N53"/>
    <mergeCell ref="Q52:Q53"/>
    <mergeCell ref="F52:F53"/>
    <mergeCell ref="K31:K32"/>
    <mergeCell ref="I37:I38"/>
    <mergeCell ref="K37:K38"/>
    <mergeCell ref="I31:I32"/>
    <mergeCell ref="G52:G53"/>
    <mergeCell ref="A59:C60"/>
    <mergeCell ref="H59:H60"/>
    <mergeCell ref="I59:I60"/>
    <mergeCell ref="J59:J60"/>
    <mergeCell ref="O59:O60"/>
    <mergeCell ref="A51:A53"/>
    <mergeCell ref="B51:B53"/>
    <mergeCell ref="C51:C53"/>
    <mergeCell ref="K51:Q51"/>
    <mergeCell ref="P59:P60"/>
    <mergeCell ref="D60:G60"/>
    <mergeCell ref="K60:N60"/>
    <mergeCell ref="Q59:Q60"/>
    <mergeCell ref="I52:I53"/>
    <mergeCell ref="J52:J53"/>
    <mergeCell ref="K52:K53"/>
    <mergeCell ref="P52:P53"/>
    <mergeCell ref="D52:D53"/>
    <mergeCell ref="E52:E53"/>
    <mergeCell ref="O52:O53"/>
    <mergeCell ref="N33:N34"/>
    <mergeCell ref="O33:O34"/>
    <mergeCell ref="P35:P36"/>
    <mergeCell ref="Q35:Q36"/>
    <mergeCell ref="J35:J36"/>
    <mergeCell ref="L35:L36"/>
    <mergeCell ref="M35:M36"/>
    <mergeCell ref="N35:N36"/>
    <mergeCell ref="K35:K36"/>
    <mergeCell ref="E39:E40"/>
    <mergeCell ref="F39:F40"/>
    <mergeCell ref="G39:G40"/>
    <mergeCell ref="H39:H40"/>
    <mergeCell ref="I39:I40"/>
    <mergeCell ref="M39:M40"/>
    <mergeCell ref="N39:N40"/>
    <mergeCell ref="O39:O40"/>
    <mergeCell ref="P39:P40"/>
    <mergeCell ref="Q39:Q40"/>
    <mergeCell ref="J39:J40"/>
    <mergeCell ref="K39:K40"/>
    <mergeCell ref="L39:L40"/>
    <mergeCell ref="L37:L38"/>
    <mergeCell ref="M37:M38"/>
    <mergeCell ref="N37:N38"/>
    <mergeCell ref="O37:O38"/>
    <mergeCell ref="D37:D38"/>
    <mergeCell ref="E37:E38"/>
    <mergeCell ref="F37:F38"/>
    <mergeCell ref="G37:G38"/>
    <mergeCell ref="H37:H38"/>
    <mergeCell ref="P37:P38"/>
    <mergeCell ref="Q37:Q38"/>
    <mergeCell ref="D41:D42"/>
    <mergeCell ref="E41:E42"/>
    <mergeCell ref="F41:F42"/>
    <mergeCell ref="G41:G42"/>
    <mergeCell ref="H41:H42"/>
    <mergeCell ref="I41:I42"/>
    <mergeCell ref="J41:J42"/>
    <mergeCell ref="J37:J38"/>
    <mergeCell ref="Q41:Q42"/>
    <mergeCell ref="K41:K42"/>
    <mergeCell ref="L41:L42"/>
    <mergeCell ref="M41:M42"/>
    <mergeCell ref="N41:N42"/>
    <mergeCell ref="O41:O42"/>
    <mergeCell ref="P41:P42"/>
    <mergeCell ref="D43:D44"/>
    <mergeCell ref="E43:E44"/>
    <mergeCell ref="F43:F44"/>
    <mergeCell ref="G43:G44"/>
    <mergeCell ref="H43:H44"/>
    <mergeCell ref="I43:I44"/>
    <mergeCell ref="P43:P44"/>
    <mergeCell ref="Q43:Q44"/>
    <mergeCell ref="J43:J44"/>
    <mergeCell ref="K43:K44"/>
    <mergeCell ref="L43:L44"/>
    <mergeCell ref="M43:M44"/>
    <mergeCell ref="N43:N44"/>
    <mergeCell ref="O43:O44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A5" sqref="A5:N5"/>
    </sheetView>
  </sheetViews>
  <sheetFormatPr defaultColWidth="9.140625" defaultRowHeight="12.75"/>
  <cols>
    <col min="1" max="1" width="2.8515625" style="0" customWidth="1"/>
    <col min="2" max="2" width="5.421875" style="0" customWidth="1"/>
    <col min="3" max="3" width="30.57421875" style="0" customWidth="1"/>
    <col min="4" max="4" width="10.8515625" style="0" customWidth="1"/>
    <col min="6" max="6" width="9.421875" style="0" customWidth="1"/>
    <col min="7" max="7" width="4.8515625" style="0" hidden="1" customWidth="1"/>
    <col min="8" max="8" width="8.421875" style="0" customWidth="1"/>
    <col min="9" max="9" width="7.140625" style="0" customWidth="1"/>
    <col min="10" max="10" width="6.421875" style="0" customWidth="1"/>
    <col min="11" max="11" width="8.421875" style="0" customWidth="1"/>
    <col min="12" max="12" width="9.140625" style="0" hidden="1" customWidth="1"/>
  </cols>
  <sheetData>
    <row r="1" spans="1:14" s="1" customFormat="1" ht="12.75">
      <c r="A1" s="8" t="s">
        <v>20</v>
      </c>
      <c r="B1" s="6"/>
      <c r="C1" s="6"/>
      <c r="E1" s="5"/>
      <c r="F1" s="11"/>
      <c r="G1" s="5"/>
      <c r="H1" s="5"/>
      <c r="I1" s="12"/>
      <c r="J1" s="5"/>
      <c r="K1" s="5"/>
      <c r="L1" s="5"/>
      <c r="M1" s="5"/>
      <c r="N1" s="5"/>
    </row>
    <row r="2" spans="1:9" s="1" customFormat="1" ht="12" customHeight="1">
      <c r="A2" s="8" t="s">
        <v>21</v>
      </c>
      <c r="B2" s="6"/>
      <c r="C2" s="6"/>
      <c r="I2" s="12"/>
    </row>
    <row r="3" spans="1:14" s="1" customFormat="1" ht="12" customHeight="1">
      <c r="A3" s="801" t="s">
        <v>55</v>
      </c>
      <c r="B3" s="801"/>
      <c r="C3" s="801"/>
      <c r="D3" s="801"/>
      <c r="E3" s="801"/>
      <c r="F3" s="7"/>
      <c r="G3" s="7"/>
      <c r="H3" s="7"/>
      <c r="I3" s="13"/>
      <c r="J3" s="7"/>
      <c r="K3" s="7"/>
      <c r="L3" s="7"/>
      <c r="M3" s="7"/>
      <c r="N3" s="7"/>
    </row>
    <row r="4" spans="1:3" s="1" customFormat="1" ht="12" customHeight="1">
      <c r="A4" s="6"/>
      <c r="B4" s="6"/>
      <c r="C4" s="6"/>
    </row>
    <row r="5" spans="1:14" s="1" customFormat="1" ht="19.5" customHeight="1">
      <c r="A5" s="813" t="s">
        <v>18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</row>
    <row r="6" spans="3:15" s="1" customFormat="1" ht="12" customHeight="1">
      <c r="C6" s="2"/>
      <c r="O6" s="6"/>
    </row>
    <row r="7" s="1" customFormat="1" ht="12" customHeight="1">
      <c r="C7" s="2"/>
    </row>
    <row r="8" spans="1:3" ht="12.75">
      <c r="A8" s="81" t="s">
        <v>55</v>
      </c>
      <c r="B8" s="19"/>
      <c r="C8" s="3"/>
    </row>
    <row r="9" spans="1:12" ht="12.75">
      <c r="A9" s="78" t="s">
        <v>56</v>
      </c>
      <c r="B9" s="10"/>
      <c r="C9" s="10"/>
      <c r="F9" s="20"/>
      <c r="G9" s="20"/>
      <c r="H9" s="20"/>
      <c r="I9" s="803"/>
      <c r="J9" s="803"/>
      <c r="K9" s="803"/>
      <c r="L9" s="20"/>
    </row>
    <row r="10" spans="1:12" ht="12.75">
      <c r="A10" s="78" t="s">
        <v>65</v>
      </c>
      <c r="B10" s="10"/>
      <c r="C10" s="10"/>
      <c r="D10" s="20"/>
      <c r="E10" s="20"/>
      <c r="F10" s="20"/>
      <c r="G10" s="20"/>
      <c r="H10" s="20"/>
      <c r="I10" s="20"/>
      <c r="J10" s="20"/>
      <c r="K10" s="20"/>
      <c r="L10" s="20"/>
    </row>
    <row r="11" spans="1:4" ht="12.75">
      <c r="A11" s="804" t="s">
        <v>22</v>
      </c>
      <c r="B11" s="804"/>
      <c r="C11" s="804"/>
      <c r="D11" s="10"/>
    </row>
    <row r="12" spans="1:5" ht="12.75">
      <c r="A12" s="10" t="s">
        <v>23</v>
      </c>
      <c r="B12" s="10"/>
      <c r="C12" s="10"/>
      <c r="D12" s="10"/>
      <c r="E12" s="10"/>
    </row>
    <row r="13" spans="1:12" ht="15.75" customHeight="1">
      <c r="A13" s="807" t="s">
        <v>57</v>
      </c>
      <c r="B13" s="804"/>
      <c r="C13" s="804"/>
      <c r="D13" s="804"/>
      <c r="E13" s="804"/>
      <c r="F13" s="804"/>
      <c r="G13" s="804"/>
      <c r="H13" s="804"/>
      <c r="I13" s="804"/>
      <c r="J13" s="804"/>
      <c r="K13" s="804"/>
      <c r="L13" s="804"/>
    </row>
    <row r="14" spans="1:12" ht="15.75" customHeight="1">
      <c r="A14" s="78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3:15" ht="15.75" customHeight="1">
      <c r="C15" s="802" t="s">
        <v>47</v>
      </c>
      <c r="D15" s="573"/>
      <c r="E15" s="573"/>
      <c r="F15" s="573"/>
      <c r="G15" s="573"/>
      <c r="O15" s="73"/>
    </row>
    <row r="16" spans="2:6" ht="15.75" customHeight="1" thickBot="1">
      <c r="B16" s="23"/>
      <c r="C16" s="24"/>
      <c r="D16" s="21"/>
      <c r="E16" s="25"/>
      <c r="F16" s="26"/>
    </row>
    <row r="17" spans="2:9" ht="12.75">
      <c r="B17" s="794" t="s">
        <v>12</v>
      </c>
      <c r="C17" s="796" t="s">
        <v>26</v>
      </c>
      <c r="D17" s="797" t="s">
        <v>27</v>
      </c>
      <c r="E17" s="65" t="s">
        <v>28</v>
      </c>
      <c r="F17" s="67" t="s">
        <v>28</v>
      </c>
      <c r="H17" s="799" t="s">
        <v>31</v>
      </c>
      <c r="I17" s="800"/>
    </row>
    <row r="18" spans="2:9" ht="15.75" customHeight="1" thickBot="1">
      <c r="B18" s="795"/>
      <c r="C18" s="715"/>
      <c r="D18" s="798"/>
      <c r="E18" s="66" t="s">
        <v>29</v>
      </c>
      <c r="F18" s="68" t="s">
        <v>30</v>
      </c>
      <c r="H18" s="27" t="s">
        <v>32</v>
      </c>
      <c r="I18" s="27" t="s">
        <v>33</v>
      </c>
    </row>
    <row r="19" spans="2:9" ht="15.75" customHeight="1">
      <c r="B19" s="22">
        <v>1</v>
      </c>
      <c r="C19" s="83" t="s">
        <v>15</v>
      </c>
      <c r="D19" s="85">
        <f>H19+I19</f>
        <v>420</v>
      </c>
      <c r="E19" s="88">
        <v>12.92</v>
      </c>
      <c r="F19" s="69"/>
      <c r="H19" s="77">
        <v>210</v>
      </c>
      <c r="I19" s="91">
        <v>210</v>
      </c>
    </row>
    <row r="20" spans="2:9" ht="15" customHeight="1">
      <c r="B20" s="22">
        <v>2</v>
      </c>
      <c r="C20" s="28" t="s">
        <v>34</v>
      </c>
      <c r="D20" s="86">
        <v>0</v>
      </c>
      <c r="E20" s="55">
        <v>0</v>
      </c>
      <c r="F20" s="55"/>
      <c r="H20" s="54">
        <v>0</v>
      </c>
      <c r="I20" s="82">
        <v>0</v>
      </c>
    </row>
    <row r="21" spans="2:9" ht="15" customHeight="1">
      <c r="B21" s="22">
        <v>3</v>
      </c>
      <c r="C21" s="28" t="s">
        <v>17</v>
      </c>
      <c r="D21" s="86">
        <f>H21+I21</f>
        <v>2508</v>
      </c>
      <c r="E21" s="55">
        <v>77.16</v>
      </c>
      <c r="F21" s="55"/>
      <c r="H21" s="54">
        <v>686</v>
      </c>
      <c r="I21" s="82">
        <v>1822</v>
      </c>
    </row>
    <row r="22" spans="1:9" ht="15" customHeight="1">
      <c r="A22" s="16"/>
      <c r="B22" s="29">
        <v>4</v>
      </c>
      <c r="C22" s="30" t="s">
        <v>16</v>
      </c>
      <c r="D22" s="54">
        <f>H22+I22</f>
        <v>182</v>
      </c>
      <c r="E22" s="89">
        <v>5.6</v>
      </c>
      <c r="F22" s="74"/>
      <c r="H22" s="54">
        <v>84</v>
      </c>
      <c r="I22" s="82">
        <v>98</v>
      </c>
    </row>
    <row r="23" spans="1:9" ht="15.75" customHeight="1" thickBot="1">
      <c r="A23" s="16"/>
      <c r="B23" s="75">
        <v>5</v>
      </c>
      <c r="C23" s="84" t="s">
        <v>53</v>
      </c>
      <c r="D23" s="87">
        <f>H23+I23</f>
        <v>140</v>
      </c>
      <c r="E23" s="93">
        <v>4.3</v>
      </c>
      <c r="F23" s="87"/>
      <c r="G23" s="90"/>
      <c r="H23" s="87">
        <v>56</v>
      </c>
      <c r="I23" s="92">
        <v>84</v>
      </c>
    </row>
    <row r="24" spans="2:9" s="96" customFormat="1" ht="13.5" thickBot="1">
      <c r="B24" s="97"/>
      <c r="C24" s="94" t="s">
        <v>64</v>
      </c>
      <c r="D24" s="98">
        <f>D19+D21+D22+D23</f>
        <v>3250</v>
      </c>
      <c r="E24" s="99">
        <v>100</v>
      </c>
      <c r="F24" s="100"/>
      <c r="H24" s="98">
        <f>H23+H22+H21+H19</f>
        <v>1036</v>
      </c>
      <c r="I24" s="98">
        <v>2172</v>
      </c>
    </row>
    <row r="25" spans="2:6" ht="13.5" customHeight="1" thickBot="1">
      <c r="B25" s="4"/>
      <c r="C25" s="31"/>
      <c r="D25" s="32"/>
      <c r="E25" s="32"/>
      <c r="F25" s="32"/>
    </row>
    <row r="26" spans="3:4" ht="13.5" customHeight="1" thickBot="1">
      <c r="C26" s="33" t="s">
        <v>35</v>
      </c>
      <c r="D26" s="95">
        <v>0.47</v>
      </c>
    </row>
    <row r="27" ht="13.5" customHeight="1" thickBot="1"/>
    <row r="28" spans="2:9" ht="13.5" customHeight="1" thickBot="1">
      <c r="B28" s="34" t="s">
        <v>36</v>
      </c>
      <c r="C28" s="35" t="s">
        <v>37</v>
      </c>
      <c r="D28" s="808" t="s">
        <v>38</v>
      </c>
      <c r="E28" s="809"/>
      <c r="F28" s="809"/>
      <c r="G28" s="810"/>
      <c r="H28" s="811" t="s">
        <v>25</v>
      </c>
      <c r="I28" s="812"/>
    </row>
    <row r="29" spans="2:9" ht="13.5" customHeight="1" thickBot="1">
      <c r="B29" s="36" t="s">
        <v>39</v>
      </c>
      <c r="C29" s="37" t="s">
        <v>40</v>
      </c>
      <c r="D29" s="38" t="s">
        <v>41</v>
      </c>
      <c r="E29" s="39" t="s">
        <v>42</v>
      </c>
      <c r="F29" s="40" t="s">
        <v>43</v>
      </c>
      <c r="G29" s="41" t="s">
        <v>44</v>
      </c>
      <c r="H29" s="42" t="s">
        <v>36</v>
      </c>
      <c r="I29" s="43" t="s">
        <v>13</v>
      </c>
    </row>
    <row r="30" spans="2:9" ht="13.5" customHeight="1">
      <c r="B30" s="44">
        <v>1</v>
      </c>
      <c r="C30" s="45" t="s">
        <v>45</v>
      </c>
      <c r="D30" s="56">
        <v>10</v>
      </c>
      <c r="E30" s="57">
        <v>10</v>
      </c>
      <c r="F30" s="57">
        <v>10</v>
      </c>
      <c r="G30" s="58"/>
      <c r="H30" s="63">
        <v>30</v>
      </c>
      <c r="I30" s="46">
        <v>60</v>
      </c>
    </row>
    <row r="31" spans="2:9" ht="13.5" customHeight="1">
      <c r="B31" s="47">
        <v>2</v>
      </c>
      <c r="C31" s="48" t="s">
        <v>46</v>
      </c>
      <c r="D31" s="56">
        <v>7</v>
      </c>
      <c r="E31" s="57">
        <v>7</v>
      </c>
      <c r="F31" s="59">
        <v>6</v>
      </c>
      <c r="G31" s="49"/>
      <c r="H31" s="64">
        <v>20</v>
      </c>
      <c r="I31" s="50">
        <v>40</v>
      </c>
    </row>
    <row r="32" spans="2:9" ht="13.5" customHeight="1" thickBot="1">
      <c r="B32" s="47">
        <v>3</v>
      </c>
      <c r="C32" s="48" t="s">
        <v>48</v>
      </c>
      <c r="D32" s="60">
        <v>0</v>
      </c>
      <c r="E32" s="61">
        <v>0</v>
      </c>
      <c r="F32" s="62">
        <v>0</v>
      </c>
      <c r="G32" s="51"/>
      <c r="H32" s="64">
        <v>0</v>
      </c>
      <c r="I32" s="52">
        <v>0</v>
      </c>
    </row>
    <row r="33" spans="2:9" s="101" customFormat="1" ht="28.5" customHeight="1" thickBot="1">
      <c r="B33" s="102"/>
      <c r="C33" s="103" t="s">
        <v>19</v>
      </c>
      <c r="D33" s="104">
        <v>17</v>
      </c>
      <c r="E33" s="105">
        <v>17</v>
      </c>
      <c r="F33" s="105">
        <v>16</v>
      </c>
      <c r="G33" s="106"/>
      <c r="H33" s="107">
        <v>50</v>
      </c>
      <c r="I33" s="108">
        <v>100</v>
      </c>
    </row>
    <row r="34" spans="2:6" ht="13.5" customHeight="1">
      <c r="B34" s="4"/>
      <c r="C34" s="31"/>
      <c r="D34" s="32"/>
      <c r="E34" s="32"/>
      <c r="F34" s="32"/>
    </row>
    <row r="35" spans="2:6" ht="13.5" customHeight="1">
      <c r="B35" s="4"/>
      <c r="C35" s="31"/>
      <c r="D35" s="32"/>
      <c r="E35" s="32"/>
      <c r="F35" s="32"/>
    </row>
    <row r="37" ht="13.5" customHeight="1"/>
    <row r="38" spans="2:7" ht="13.5" customHeight="1">
      <c r="B38" s="53"/>
      <c r="C38" s="53"/>
      <c r="D38" s="53"/>
      <c r="E38" s="53"/>
      <c r="F38" s="53"/>
      <c r="G38" s="53"/>
    </row>
    <row r="39" spans="1:17" ht="12.75">
      <c r="A39" s="805" t="s">
        <v>62</v>
      </c>
      <c r="B39" s="805"/>
      <c r="C39" s="805"/>
      <c r="D39" s="805"/>
      <c r="E39" s="805"/>
      <c r="F39" s="805"/>
      <c r="G39" s="805"/>
      <c r="H39" s="805"/>
      <c r="I39" s="805"/>
      <c r="J39" s="805"/>
      <c r="K39" s="805"/>
      <c r="L39" s="805"/>
      <c r="M39" s="805"/>
      <c r="N39" s="805"/>
      <c r="O39" s="805"/>
      <c r="P39" s="805"/>
      <c r="Q39" s="805"/>
    </row>
    <row r="40" spans="1:17" ht="12.75">
      <c r="A40" s="806" t="s">
        <v>63</v>
      </c>
      <c r="B40" s="806"/>
      <c r="C40" s="806"/>
      <c r="D40" s="806"/>
      <c r="E40" s="806"/>
      <c r="F40" s="806"/>
      <c r="G40" s="806"/>
      <c r="H40" s="806"/>
      <c r="I40" s="806"/>
      <c r="J40" s="806"/>
      <c r="K40" s="806"/>
      <c r="L40" s="806"/>
      <c r="M40" s="806"/>
      <c r="N40" s="806"/>
      <c r="O40" s="806"/>
      <c r="P40" s="806"/>
      <c r="Q40" s="806"/>
    </row>
    <row r="41" spans="1:17" ht="12.75">
      <c r="A41" s="79"/>
      <c r="B41" s="18"/>
      <c r="C41" s="80"/>
      <c r="D41" s="80"/>
      <c r="E41" s="80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8"/>
      <c r="Q41" s="14"/>
    </row>
    <row r="43" ht="14.25" customHeight="1"/>
    <row r="48" ht="12.75" customHeight="1"/>
    <row r="54" ht="12" customHeight="1"/>
    <row r="59" ht="12.75" customHeight="1"/>
    <row r="60" ht="13.5" customHeight="1"/>
  </sheetData>
  <sheetProtection/>
  <mergeCells count="14">
    <mergeCell ref="A39:Q39"/>
    <mergeCell ref="A40:Q40"/>
    <mergeCell ref="A13:L13"/>
    <mergeCell ref="D28:G28"/>
    <mergeCell ref="H28:I28"/>
    <mergeCell ref="A5:N5"/>
    <mergeCell ref="B17:B18"/>
    <mergeCell ref="C17:C18"/>
    <mergeCell ref="D17:D18"/>
    <mergeCell ref="H17:I17"/>
    <mergeCell ref="A3:E3"/>
    <mergeCell ref="C15:G15"/>
    <mergeCell ref="I9:K9"/>
    <mergeCell ref="A11:C11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76"/>
  <sheetViews>
    <sheetView zoomScale="85" zoomScaleNormal="85" zoomScalePageLayoutView="0" workbookViewId="0" topLeftCell="A34">
      <selection activeCell="E68" sqref="E68"/>
    </sheetView>
  </sheetViews>
  <sheetFormatPr defaultColWidth="8.8515625" defaultRowHeight="12.75"/>
  <cols>
    <col min="1" max="1" width="2.8515625" style="346" customWidth="1"/>
    <col min="2" max="2" width="5.421875" style="346" customWidth="1"/>
    <col min="3" max="3" width="34.7109375" style="346" customWidth="1"/>
    <col min="4" max="4" width="10.8515625" style="346" customWidth="1"/>
    <col min="5" max="5" width="13.7109375" style="346" customWidth="1"/>
    <col min="6" max="6" width="10.28125" style="346" customWidth="1"/>
    <col min="7" max="7" width="10.8515625" style="346" customWidth="1"/>
    <col min="8" max="8" width="12.8515625" style="346" customWidth="1"/>
    <col min="9" max="9" width="11.00390625" style="346" customWidth="1"/>
    <col min="10" max="10" width="7.00390625" style="346" customWidth="1"/>
    <col min="11" max="11" width="9.57421875" style="346" bestFit="1" customWidth="1"/>
    <col min="12" max="12" width="9.140625" style="346" customWidth="1"/>
    <col min="13" max="13" width="6.57421875" style="346" customWidth="1"/>
    <col min="14" max="14" width="10.421875" style="346" customWidth="1"/>
    <col min="15" max="15" width="8.57421875" style="346" customWidth="1"/>
    <col min="16" max="19" width="8.8515625" style="346" customWidth="1"/>
    <col min="20" max="20" width="34.57421875" style="346" bestFit="1" customWidth="1"/>
    <col min="21" max="21" width="18.140625" style="346" customWidth="1"/>
    <col min="22" max="22" width="19.8515625" style="346" bestFit="1" customWidth="1"/>
    <col min="23" max="23" width="8.8515625" style="346" customWidth="1"/>
    <col min="24" max="24" width="9.7109375" style="346" bestFit="1" customWidth="1"/>
    <col min="25" max="25" width="16.421875" style="346" bestFit="1" customWidth="1"/>
    <col min="26" max="26" width="13.140625" style="346" bestFit="1" customWidth="1"/>
    <col min="27" max="16384" width="8.8515625" style="346" customWidth="1"/>
  </cols>
  <sheetData>
    <row r="1" spans="1:3" ht="12.75">
      <c r="A1" s="842" t="s">
        <v>144</v>
      </c>
      <c r="B1" s="842"/>
      <c r="C1" s="842"/>
    </row>
    <row r="2" spans="1:20" ht="12.75">
      <c r="A2" s="842" t="s">
        <v>308</v>
      </c>
      <c r="B2" s="842"/>
      <c r="C2" s="842"/>
      <c r="R2" s="347"/>
      <c r="S2" s="347"/>
      <c r="T2" s="347"/>
    </row>
    <row r="3" spans="1:20" ht="12.75">
      <c r="A3" s="348"/>
      <c r="B3" s="348"/>
      <c r="C3" s="348"/>
      <c r="R3" s="347"/>
      <c r="S3" s="347"/>
      <c r="T3" s="347"/>
    </row>
    <row r="4" spans="1:20" ht="19.5" customHeight="1">
      <c r="A4" s="843" t="s">
        <v>68</v>
      </c>
      <c r="B4" s="843"/>
      <c r="C4" s="843"/>
      <c r="D4" s="843"/>
      <c r="E4" s="843"/>
      <c r="F4" s="843"/>
      <c r="G4" s="843"/>
      <c r="H4" s="843"/>
      <c r="I4" s="843"/>
      <c r="J4" s="349"/>
      <c r="K4" s="349"/>
      <c r="L4" s="349"/>
      <c r="M4" s="349"/>
      <c r="N4" s="349"/>
      <c r="O4" s="349"/>
      <c r="P4" s="349"/>
      <c r="Q4" s="350"/>
      <c r="R4" s="351"/>
      <c r="S4" s="352"/>
      <c r="T4" s="352"/>
    </row>
    <row r="5" spans="3:17" ht="12.75">
      <c r="C5" s="353"/>
      <c r="D5" s="354"/>
      <c r="E5" s="354"/>
      <c r="F5" s="354"/>
      <c r="G5" s="354"/>
      <c r="H5" s="354"/>
      <c r="I5" s="354"/>
      <c r="J5" s="354"/>
      <c r="K5" s="355"/>
      <c r="L5" s="355"/>
      <c r="M5" s="355"/>
      <c r="N5" s="356"/>
      <c r="O5" s="356"/>
      <c r="P5" s="357"/>
      <c r="Q5" s="357"/>
    </row>
    <row r="6" spans="1:10" ht="12.75">
      <c r="A6" s="165" t="s">
        <v>190</v>
      </c>
      <c r="B6" s="117"/>
      <c r="C6" s="165"/>
      <c r="D6" s="165"/>
      <c r="E6" s="165"/>
      <c r="F6" s="165"/>
      <c r="G6" s="165"/>
      <c r="H6" s="165"/>
      <c r="I6" s="165"/>
      <c r="J6" s="165"/>
    </row>
    <row r="7" spans="1:10" ht="12.75">
      <c r="A7" s="605" t="s">
        <v>188</v>
      </c>
      <c r="B7" s="605"/>
      <c r="C7" s="165"/>
      <c r="D7" s="610"/>
      <c r="E7" s="610"/>
      <c r="F7" s="610"/>
      <c r="G7" s="610"/>
      <c r="H7" s="610"/>
      <c r="I7" s="610"/>
      <c r="J7" s="610"/>
    </row>
    <row r="8" spans="1:10" ht="12.75">
      <c r="A8" s="165" t="s">
        <v>22</v>
      </c>
      <c r="B8" s="113"/>
      <c r="C8" s="177"/>
      <c r="D8" s="203"/>
      <c r="E8" s="203"/>
      <c r="F8" s="203"/>
      <c r="G8" s="203"/>
      <c r="H8" s="203"/>
      <c r="I8" s="203"/>
      <c r="J8" s="203"/>
    </row>
    <row r="9" spans="1:10" ht="12.75">
      <c r="A9" s="165" t="s">
        <v>61</v>
      </c>
      <c r="B9" s="113"/>
      <c r="C9" s="178"/>
      <c r="D9" s="203"/>
      <c r="E9" s="203"/>
      <c r="F9" s="203"/>
      <c r="G9" s="203"/>
      <c r="H9" s="203"/>
      <c r="I9" s="203"/>
      <c r="J9" s="203"/>
    </row>
    <row r="10" spans="1:10" ht="15" customHeight="1">
      <c r="A10" s="605" t="s">
        <v>189</v>
      </c>
      <c r="B10" s="605"/>
      <c r="C10" s="605"/>
      <c r="D10" s="605"/>
      <c r="E10" s="605"/>
      <c r="F10" s="605"/>
      <c r="G10" s="605"/>
      <c r="H10" s="605"/>
      <c r="I10" s="605"/>
      <c r="J10" s="165"/>
    </row>
    <row r="11" ht="15" customHeight="1"/>
    <row r="12" ht="15" customHeight="1" thickBot="1"/>
    <row r="13" spans="1:20" ht="30" customHeight="1">
      <c r="A13" s="401"/>
      <c r="B13" s="401"/>
      <c r="C13" s="402" t="s">
        <v>69</v>
      </c>
      <c r="D13" s="844" t="s">
        <v>70</v>
      </c>
      <c r="E13" s="845"/>
      <c r="F13" s="846" t="s">
        <v>98</v>
      </c>
      <c r="G13" s="847"/>
      <c r="H13" s="846" t="s">
        <v>71</v>
      </c>
      <c r="I13" s="847"/>
      <c r="J13" s="401"/>
      <c r="K13" s="401"/>
      <c r="L13" s="401"/>
      <c r="M13" s="401"/>
      <c r="N13" s="401"/>
      <c r="O13" s="401"/>
      <c r="P13" s="358"/>
      <c r="Q13" s="358"/>
      <c r="R13" s="358"/>
      <c r="S13" s="358"/>
      <c r="T13" s="358"/>
    </row>
    <row r="14" spans="1:20" ht="15" customHeight="1" thickBot="1">
      <c r="A14" s="401"/>
      <c r="B14" s="401"/>
      <c r="C14" s="403" t="s">
        <v>72</v>
      </c>
      <c r="D14" s="404" t="s">
        <v>73</v>
      </c>
      <c r="E14" s="405" t="s">
        <v>74</v>
      </c>
      <c r="F14" s="406" t="s">
        <v>73</v>
      </c>
      <c r="G14" s="405" t="s">
        <v>74</v>
      </c>
      <c r="H14" s="406" t="s">
        <v>73</v>
      </c>
      <c r="I14" s="405" t="s">
        <v>74</v>
      </c>
      <c r="J14" s="401"/>
      <c r="K14" s="401"/>
      <c r="L14" s="401"/>
      <c r="M14" s="401"/>
      <c r="N14" s="401"/>
      <c r="O14" s="401"/>
      <c r="P14" s="358"/>
      <c r="Q14" s="358"/>
      <c r="R14" s="358"/>
      <c r="S14" s="358"/>
      <c r="T14" s="358"/>
    </row>
    <row r="15" spans="1:20" ht="15" customHeight="1">
      <c r="A15" s="401"/>
      <c r="B15" s="401"/>
      <c r="C15" s="407" t="s">
        <v>75</v>
      </c>
      <c r="D15" s="408">
        <v>14</v>
      </c>
      <c r="E15" s="409">
        <v>14</v>
      </c>
      <c r="F15" s="410">
        <v>0</v>
      </c>
      <c r="G15" s="411">
        <v>0</v>
      </c>
      <c r="H15" s="412">
        <v>23</v>
      </c>
      <c r="I15" s="413">
        <v>23</v>
      </c>
      <c r="J15" s="401"/>
      <c r="K15" s="401"/>
      <c r="L15" s="401"/>
      <c r="M15" s="401"/>
      <c r="N15" s="401"/>
      <c r="O15" s="401"/>
      <c r="P15" s="358"/>
      <c r="Q15" s="358"/>
      <c r="R15" s="358"/>
      <c r="S15" s="358"/>
      <c r="T15" s="358"/>
    </row>
    <row r="16" spans="1:20" ht="15" customHeight="1">
      <c r="A16" s="401"/>
      <c r="B16" s="401"/>
      <c r="C16" s="414" t="s">
        <v>76</v>
      </c>
      <c r="D16" s="415">
        <v>14</v>
      </c>
      <c r="E16" s="416">
        <v>14</v>
      </c>
      <c r="F16" s="417">
        <v>0</v>
      </c>
      <c r="G16" s="418">
        <v>125</v>
      </c>
      <c r="H16" s="419">
        <v>22</v>
      </c>
      <c r="I16" s="420" t="s">
        <v>245</v>
      </c>
      <c r="J16" s="401"/>
      <c r="K16" s="401"/>
      <c r="L16" s="401"/>
      <c r="M16" s="401"/>
      <c r="N16" s="401"/>
      <c r="O16" s="401"/>
      <c r="P16" s="358"/>
      <c r="Q16" s="358"/>
      <c r="R16" s="358"/>
      <c r="S16" s="358"/>
      <c r="T16" s="358"/>
    </row>
    <row r="17" spans="1:20" ht="15" customHeight="1" thickBot="1">
      <c r="A17" s="401"/>
      <c r="B17" s="401"/>
      <c r="C17" s="421" t="s">
        <v>77</v>
      </c>
      <c r="D17" s="422">
        <v>14</v>
      </c>
      <c r="E17" s="423" t="s">
        <v>240</v>
      </c>
      <c r="F17" s="424">
        <v>0</v>
      </c>
      <c r="G17" s="425" t="s">
        <v>241</v>
      </c>
      <c r="H17" s="426">
        <v>22</v>
      </c>
      <c r="I17" s="427">
        <v>22</v>
      </c>
      <c r="J17" s="401"/>
      <c r="K17" s="401"/>
      <c r="L17" s="401"/>
      <c r="M17" s="401"/>
      <c r="N17" s="401"/>
      <c r="O17" s="401"/>
      <c r="P17" s="358"/>
      <c r="Q17" s="358"/>
      <c r="R17" s="358"/>
      <c r="S17" s="358"/>
      <c r="T17" s="358"/>
    </row>
    <row r="18" spans="1:20" ht="15" customHeight="1">
      <c r="A18" s="401"/>
      <c r="B18" s="401"/>
      <c r="C18" s="428" t="s">
        <v>78</v>
      </c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358"/>
      <c r="Q18" s="358"/>
      <c r="R18" s="358"/>
      <c r="S18" s="358"/>
      <c r="T18" s="358"/>
    </row>
    <row r="19" spans="1:20" ht="15" customHeight="1">
      <c r="A19" s="401"/>
      <c r="B19" s="401"/>
      <c r="C19" s="428" t="s">
        <v>246</v>
      </c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358"/>
      <c r="Q19" s="358"/>
      <c r="R19" s="358"/>
      <c r="S19" s="358"/>
      <c r="T19" s="358"/>
    </row>
    <row r="20" spans="1:15" ht="15" customHeight="1">
      <c r="A20" s="401"/>
      <c r="B20" s="401"/>
      <c r="C20" s="428" t="s">
        <v>242</v>
      </c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</row>
    <row r="21" spans="1:15" ht="15" customHeight="1">
      <c r="A21" s="401"/>
      <c r="B21" s="401"/>
      <c r="C21" s="428" t="s">
        <v>247</v>
      </c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</row>
    <row r="22" spans="1:15" ht="15" customHeight="1">
      <c r="A22" s="401"/>
      <c r="B22" s="401"/>
      <c r="C22" s="428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</row>
    <row r="23" spans="1:15" ht="15.75" customHeight="1">
      <c r="A23" s="401"/>
      <c r="B23" s="401"/>
      <c r="C23" s="837" t="s">
        <v>47</v>
      </c>
      <c r="D23" s="838"/>
      <c r="E23" s="838"/>
      <c r="F23" s="838"/>
      <c r="G23" s="838"/>
      <c r="H23" s="401"/>
      <c r="I23" s="401"/>
      <c r="J23" s="401"/>
      <c r="K23" s="401"/>
      <c r="L23" s="401"/>
      <c r="M23" s="401"/>
      <c r="N23" s="401"/>
      <c r="O23" s="401"/>
    </row>
    <row r="24" spans="1:15" ht="37.5" customHeight="1" thickBot="1">
      <c r="A24" s="401"/>
      <c r="B24" s="401"/>
      <c r="C24" s="401"/>
      <c r="D24" s="401"/>
      <c r="E24" s="401"/>
      <c r="F24" s="401"/>
      <c r="G24" s="488"/>
      <c r="H24" s="401"/>
      <c r="I24" s="401"/>
      <c r="J24" s="401"/>
      <c r="K24" s="401"/>
      <c r="L24" s="401"/>
      <c r="M24" s="401"/>
      <c r="N24" s="401"/>
      <c r="O24" s="401"/>
    </row>
    <row r="25" spans="1:15" ht="14.25" customHeight="1">
      <c r="A25" s="401"/>
      <c r="B25" s="829" t="s">
        <v>12</v>
      </c>
      <c r="C25" s="831" t="s">
        <v>26</v>
      </c>
      <c r="D25" s="839" t="s">
        <v>27</v>
      </c>
      <c r="E25" s="831" t="s">
        <v>103</v>
      </c>
      <c r="F25" s="831" t="s">
        <v>248</v>
      </c>
      <c r="G25" s="491" t="s">
        <v>28</v>
      </c>
      <c r="H25" s="491" t="s">
        <v>28</v>
      </c>
      <c r="I25" s="511" t="s">
        <v>13</v>
      </c>
      <c r="J25" s="401"/>
      <c r="K25" s="401"/>
      <c r="L25" s="401"/>
      <c r="M25" s="401"/>
      <c r="N25" s="401"/>
      <c r="O25" s="401"/>
    </row>
    <row r="26" spans="1:15" ht="23.25" customHeight="1">
      <c r="A26" s="401"/>
      <c r="B26" s="830"/>
      <c r="C26" s="832"/>
      <c r="D26" s="840"/>
      <c r="E26" s="832"/>
      <c r="F26" s="832"/>
      <c r="G26" s="492" t="s">
        <v>249</v>
      </c>
      <c r="H26" s="492" t="s">
        <v>30</v>
      </c>
      <c r="I26" s="512" t="s">
        <v>250</v>
      </c>
      <c r="J26" s="401"/>
      <c r="K26" s="401"/>
      <c r="L26" s="401"/>
      <c r="M26" s="401"/>
      <c r="N26" s="401"/>
      <c r="O26" s="401"/>
    </row>
    <row r="27" spans="1:15" ht="15" customHeight="1">
      <c r="A27" s="401"/>
      <c r="B27" s="822">
        <v>1</v>
      </c>
      <c r="C27" s="502" t="s">
        <v>79</v>
      </c>
      <c r="D27" s="513">
        <f>('an I'!D29+'an I'!E29+'an I'!F29+'an I'!K29+'an I'!L29+'an I'!M29+'an II'!D27+'an II'!E27+'an II'!F27+'an II'!K27+'an II'!L27+'an II'!M27+'an III'!D24+'an III'!E24+'an III'!F24)*14+('an III'!K24+'an III'!L24+'an III'!M24)*10</f>
        <v>1416</v>
      </c>
      <c r="E27" s="513">
        <v>31</v>
      </c>
      <c r="F27" s="513">
        <f>60+51+34-10</f>
        <v>135</v>
      </c>
      <c r="G27" s="826">
        <f>(D27+D28)*100/D30</f>
        <v>82.72095332671302</v>
      </c>
      <c r="H27" s="828" t="s">
        <v>236</v>
      </c>
      <c r="I27" s="841">
        <f>(F27+F28)/F30</f>
        <v>0.8055555555555556</v>
      </c>
      <c r="J27" s="476"/>
      <c r="K27" s="401"/>
      <c r="L27" s="401"/>
      <c r="M27" s="401"/>
      <c r="N27" s="401"/>
      <c r="O27" s="401"/>
    </row>
    <row r="28" spans="1:15" ht="15" customHeight="1">
      <c r="A28" s="401"/>
      <c r="B28" s="822"/>
      <c r="C28" s="502" t="s">
        <v>184</v>
      </c>
      <c r="D28" s="513">
        <f>125+125</f>
        <v>250</v>
      </c>
      <c r="E28" s="514">
        <v>2</v>
      </c>
      <c r="F28" s="513">
        <f>5+5</f>
        <v>10</v>
      </c>
      <c r="G28" s="827"/>
      <c r="H28" s="828"/>
      <c r="I28" s="841"/>
      <c r="J28" s="401"/>
      <c r="K28" s="401"/>
      <c r="L28" s="401"/>
      <c r="M28" s="401"/>
      <c r="N28" s="401"/>
      <c r="O28" s="401"/>
    </row>
    <row r="29" spans="1:15" ht="15" customHeight="1">
      <c r="A29" s="401"/>
      <c r="B29" s="495">
        <v>2</v>
      </c>
      <c r="C29" s="502" t="s">
        <v>80</v>
      </c>
      <c r="D29" s="513">
        <f>14*('an II'!E39+'an II'!K39+'an II'!L39+'an II'!M39+'an III'!D45+'an III'!E45+'an III'!F45)+10*('an III'!K45+'an III'!L45+'an III'!M45)</f>
        <v>348</v>
      </c>
      <c r="E29" s="513">
        <v>10</v>
      </c>
      <c r="F29" s="513">
        <v>35</v>
      </c>
      <c r="G29" s="515">
        <f>D29*100/D30</f>
        <v>17.27904667328699</v>
      </c>
      <c r="H29" s="516" t="s">
        <v>237</v>
      </c>
      <c r="I29" s="517">
        <f>F29/F30</f>
        <v>0.19444444444444445</v>
      </c>
      <c r="J29" s="401"/>
      <c r="K29" s="401"/>
      <c r="L29" s="401"/>
      <c r="M29" s="401"/>
      <c r="N29" s="401"/>
      <c r="O29" s="401"/>
    </row>
    <row r="30" spans="1:15" ht="21.75" customHeight="1">
      <c r="A30" s="401"/>
      <c r="B30" s="495"/>
      <c r="C30" s="518" t="s">
        <v>81</v>
      </c>
      <c r="D30" s="519">
        <f>SUM(D27:D29)</f>
        <v>2014</v>
      </c>
      <c r="E30" s="519">
        <f>SUM(E27:E29)</f>
        <v>43</v>
      </c>
      <c r="F30" s="519">
        <f>SUM(F27:F29)</f>
        <v>180</v>
      </c>
      <c r="G30" s="520">
        <f>SUM(G27:G29)</f>
        <v>100</v>
      </c>
      <c r="H30" s="521" t="s">
        <v>232</v>
      </c>
      <c r="I30" s="522">
        <v>1</v>
      </c>
      <c r="J30" s="401"/>
      <c r="K30" s="401"/>
      <c r="L30" s="401"/>
      <c r="M30" s="401"/>
      <c r="N30" s="401"/>
      <c r="O30" s="401"/>
    </row>
    <row r="31" spans="1:15" ht="15.75" customHeight="1">
      <c r="A31" s="401"/>
      <c r="B31" s="523">
        <v>3</v>
      </c>
      <c r="C31" s="524" t="s">
        <v>82</v>
      </c>
      <c r="D31" s="479"/>
      <c r="E31" s="479"/>
      <c r="F31" s="479"/>
      <c r="G31" s="525"/>
      <c r="H31" s="525"/>
      <c r="I31" s="526"/>
      <c r="J31" s="401"/>
      <c r="K31" s="401"/>
      <c r="L31" s="429"/>
      <c r="M31" s="429"/>
      <c r="N31" s="401"/>
      <c r="O31" s="401"/>
    </row>
    <row r="32" spans="1:15" ht="13.5" thickBot="1">
      <c r="A32" s="401"/>
      <c r="B32" s="527"/>
      <c r="C32" s="528" t="s">
        <v>83</v>
      </c>
      <c r="D32" s="529"/>
      <c r="E32" s="529"/>
      <c r="F32" s="530"/>
      <c r="G32" s="531"/>
      <c r="H32" s="532"/>
      <c r="I32" s="533"/>
      <c r="J32" s="401"/>
      <c r="K32" s="401"/>
      <c r="L32" s="429"/>
      <c r="M32" s="429"/>
      <c r="N32" s="401"/>
      <c r="O32" s="401"/>
    </row>
    <row r="33" spans="1:15" ht="12.75">
      <c r="A33" s="401"/>
      <c r="B33" s="430"/>
      <c r="C33" s="489"/>
      <c r="D33" s="490"/>
      <c r="E33" s="431"/>
      <c r="F33" s="431"/>
      <c r="G33" s="432"/>
      <c r="H33" s="433"/>
      <c r="I33" s="401"/>
      <c r="J33" s="401"/>
      <c r="K33" s="401"/>
      <c r="L33" s="429"/>
      <c r="M33" s="429"/>
      <c r="N33" s="401"/>
      <c r="O33" s="401"/>
    </row>
    <row r="34" spans="1:15" ht="15.75" customHeight="1">
      <c r="A34" s="401"/>
      <c r="B34" s="430"/>
      <c r="C34" s="836" t="s">
        <v>305</v>
      </c>
      <c r="D34" s="836"/>
      <c r="E34" s="836"/>
      <c r="F34" s="836"/>
      <c r="G34" s="836"/>
      <c r="H34" s="836"/>
      <c r="I34" s="401"/>
      <c r="J34" s="401"/>
      <c r="K34" s="401"/>
      <c r="L34" s="429"/>
      <c r="M34" s="429"/>
      <c r="N34" s="401"/>
      <c r="O34" s="401"/>
    </row>
    <row r="35" spans="1:15" ht="15.75" customHeight="1">
      <c r="A35" s="401"/>
      <c r="B35" s="430"/>
      <c r="C35" s="836"/>
      <c r="D35" s="836"/>
      <c r="E35" s="836"/>
      <c r="F35" s="836"/>
      <c r="G35" s="836"/>
      <c r="H35" s="836"/>
      <c r="I35" s="401"/>
      <c r="J35" s="401"/>
      <c r="K35" s="401"/>
      <c r="L35" s="429"/>
      <c r="M35" s="429"/>
      <c r="N35" s="401"/>
      <c r="O35" s="401"/>
    </row>
    <row r="36" spans="1:15" ht="36" customHeight="1" thickBot="1">
      <c r="A36" s="401"/>
      <c r="B36" s="430"/>
      <c r="C36" s="434"/>
      <c r="D36" s="434"/>
      <c r="E36" s="488"/>
      <c r="F36" s="434"/>
      <c r="G36" s="434"/>
      <c r="H36" s="434"/>
      <c r="I36" s="401"/>
      <c r="J36" s="401"/>
      <c r="K36" s="401"/>
      <c r="L36" s="429"/>
      <c r="M36" s="429"/>
      <c r="N36" s="401"/>
      <c r="O36" s="401"/>
    </row>
    <row r="37" spans="1:15" ht="12.75" customHeight="1">
      <c r="A37" s="401"/>
      <c r="B37" s="829" t="s">
        <v>12</v>
      </c>
      <c r="C37" s="831" t="s">
        <v>26</v>
      </c>
      <c r="D37" s="833" t="s">
        <v>121</v>
      </c>
      <c r="E37" s="491" t="s">
        <v>28</v>
      </c>
      <c r="F37" s="491" t="s">
        <v>28</v>
      </c>
      <c r="G37" s="835" t="s">
        <v>31</v>
      </c>
      <c r="H37" s="835"/>
      <c r="I37" s="820" t="s">
        <v>141</v>
      </c>
      <c r="J37" s="473"/>
      <c r="K37" s="473"/>
      <c r="L37" s="473"/>
      <c r="M37" s="473"/>
      <c r="N37" s="401"/>
      <c r="O37" s="401"/>
    </row>
    <row r="38" spans="1:15" ht="28.5" customHeight="1">
      <c r="A38" s="401"/>
      <c r="B38" s="830"/>
      <c r="C38" s="832"/>
      <c r="D38" s="834"/>
      <c r="E38" s="492" t="s">
        <v>239</v>
      </c>
      <c r="F38" s="493" t="s">
        <v>306</v>
      </c>
      <c r="G38" s="494" t="s">
        <v>32</v>
      </c>
      <c r="H38" s="494" t="s">
        <v>33</v>
      </c>
      <c r="I38" s="821"/>
      <c r="J38" s="435"/>
      <c r="K38" s="435"/>
      <c r="L38" s="436"/>
      <c r="M38" s="436"/>
      <c r="N38" s="401"/>
      <c r="O38" s="401"/>
    </row>
    <row r="39" spans="1:15" ht="15.75" customHeight="1">
      <c r="A39" s="401"/>
      <c r="B39" s="495">
        <v>1</v>
      </c>
      <c r="C39" s="496" t="s">
        <v>15</v>
      </c>
      <c r="D39" s="497">
        <v>14</v>
      </c>
      <c r="E39" s="498">
        <f>D39/D43</f>
        <v>0.32558139534883723</v>
      </c>
      <c r="F39" s="499" t="s">
        <v>233</v>
      </c>
      <c r="G39" s="500">
        <f>14*28</f>
        <v>392</v>
      </c>
      <c r="H39" s="500">
        <f>14*28</f>
        <v>392</v>
      </c>
      <c r="I39" s="501">
        <f>(G39+H39)/I43</f>
        <v>0.38927507447864945</v>
      </c>
      <c r="J39" s="437"/>
      <c r="K39" s="437"/>
      <c r="L39" s="428"/>
      <c r="M39" s="428"/>
      <c r="N39" s="401"/>
      <c r="O39" s="401"/>
    </row>
    <row r="40" spans="1:15" ht="15" customHeight="1">
      <c r="A40" s="401"/>
      <c r="B40" s="822">
        <v>2</v>
      </c>
      <c r="C40" s="502" t="s">
        <v>17</v>
      </c>
      <c r="D40" s="497">
        <v>18</v>
      </c>
      <c r="E40" s="823">
        <f>(D40+D41)/D43</f>
        <v>0.46511627906976744</v>
      </c>
      <c r="F40" s="824" t="s">
        <v>234</v>
      </c>
      <c r="G40" s="503">
        <f>14*20+10*10</f>
        <v>380</v>
      </c>
      <c r="H40" s="503">
        <f>14*19+10*11</f>
        <v>376</v>
      </c>
      <c r="I40" s="825">
        <f>(G40+H40+H41)/I43</f>
        <v>0.49950347567030784</v>
      </c>
      <c r="J40" s="437"/>
      <c r="K40" s="437"/>
      <c r="L40" s="428"/>
      <c r="M40" s="428"/>
      <c r="N40" s="401"/>
      <c r="O40" s="401"/>
    </row>
    <row r="41" spans="1:15" ht="15" customHeight="1">
      <c r="A41" s="401"/>
      <c r="B41" s="822"/>
      <c r="C41" s="502" t="s">
        <v>184</v>
      </c>
      <c r="D41" s="497">
        <v>2</v>
      </c>
      <c r="E41" s="823"/>
      <c r="F41" s="824"/>
      <c r="G41" s="500">
        <v>0</v>
      </c>
      <c r="H41" s="500">
        <v>250</v>
      </c>
      <c r="I41" s="825"/>
      <c r="J41" s="437"/>
      <c r="K41" s="437"/>
      <c r="L41" s="428"/>
      <c r="M41" s="428"/>
      <c r="N41" s="401"/>
      <c r="O41" s="401"/>
    </row>
    <row r="42" spans="1:15" ht="15.75" customHeight="1">
      <c r="A42" s="401"/>
      <c r="B42" s="495">
        <v>3</v>
      </c>
      <c r="C42" s="502" t="s">
        <v>16</v>
      </c>
      <c r="D42" s="497">
        <v>9</v>
      </c>
      <c r="E42" s="498">
        <f>D42/D43</f>
        <v>0.20930232558139536</v>
      </c>
      <c r="F42" s="499" t="s">
        <v>235</v>
      </c>
      <c r="G42" s="500">
        <f>14*2</f>
        <v>28</v>
      </c>
      <c r="H42" s="500">
        <f>14*14</f>
        <v>196</v>
      </c>
      <c r="I42" s="501">
        <f>(G42+H42)/I43</f>
        <v>0.1112214498510427</v>
      </c>
      <c r="J42" s="437"/>
      <c r="K42" s="437"/>
      <c r="L42" s="428"/>
      <c r="M42" s="428"/>
      <c r="N42" s="401"/>
      <c r="O42" s="401"/>
    </row>
    <row r="43" spans="1:27" s="360" customFormat="1" ht="14.25" customHeight="1" thickBot="1">
      <c r="A43" s="438"/>
      <c r="B43" s="504"/>
      <c r="C43" s="505" t="s">
        <v>238</v>
      </c>
      <c r="D43" s="506">
        <f>SUM(D39:D42)</f>
        <v>43</v>
      </c>
      <c r="E43" s="507">
        <f>SUM(E39:E42)</f>
        <v>1</v>
      </c>
      <c r="F43" s="508">
        <v>1</v>
      </c>
      <c r="G43" s="509">
        <f>SUM(G39:G42)</f>
        <v>800</v>
      </c>
      <c r="H43" s="509">
        <f>SUM(H39:H42)</f>
        <v>1214</v>
      </c>
      <c r="I43" s="510">
        <f>G43+H43</f>
        <v>2014</v>
      </c>
      <c r="J43" s="439"/>
      <c r="K43" s="439"/>
      <c r="L43" s="440"/>
      <c r="M43" s="440"/>
      <c r="N43" s="401"/>
      <c r="O43" s="401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</row>
    <row r="44" spans="1:15" ht="13.5" customHeight="1" thickBot="1">
      <c r="A44" s="401"/>
      <c r="B44" s="441"/>
      <c r="C44" s="442"/>
      <c r="D44" s="443"/>
      <c r="E44" s="443"/>
      <c r="F44" s="443"/>
      <c r="G44" s="401"/>
      <c r="H44" s="401"/>
      <c r="I44" s="401"/>
      <c r="J44" s="401"/>
      <c r="K44" s="401"/>
      <c r="L44" s="401"/>
      <c r="M44" s="401"/>
      <c r="N44" s="401"/>
      <c r="O44" s="401"/>
    </row>
    <row r="45" spans="1:15" ht="25.5" customHeight="1" thickBot="1">
      <c r="A45" s="401"/>
      <c r="B45" s="401"/>
      <c r="C45" s="444" t="s">
        <v>35</v>
      </c>
      <c r="D45" s="477">
        <f>G43/H43</f>
        <v>0.6589785831960461</v>
      </c>
      <c r="E45" s="480" t="s">
        <v>251</v>
      </c>
      <c r="F45" s="481">
        <f>G43/(H43-H41)</f>
        <v>0.8298755186721992</v>
      </c>
      <c r="G45" s="429"/>
      <c r="H45" s="445"/>
      <c r="I45" s="401"/>
      <c r="J45" s="401"/>
      <c r="K45" s="401"/>
      <c r="L45" s="401"/>
      <c r="M45" s="401"/>
      <c r="N45" s="401"/>
      <c r="O45" s="401"/>
    </row>
    <row r="46" spans="1:15" ht="13.5" customHeight="1" thickBot="1">
      <c r="A46" s="401"/>
      <c r="B46" s="401"/>
      <c r="C46" s="401"/>
      <c r="D46" s="429"/>
      <c r="E46" s="429"/>
      <c r="F46" s="429"/>
      <c r="G46" s="429"/>
      <c r="H46" s="429"/>
      <c r="I46" s="401"/>
      <c r="J46" s="401"/>
      <c r="K46" s="401"/>
      <c r="L46" s="401"/>
      <c r="M46" s="401"/>
      <c r="N46" s="401"/>
      <c r="O46" s="401"/>
    </row>
    <row r="47" spans="1:15" ht="13.5" customHeight="1">
      <c r="A47" s="401"/>
      <c r="B47" s="446" t="s">
        <v>36</v>
      </c>
      <c r="C47" s="814" t="s">
        <v>106</v>
      </c>
      <c r="D47" s="816" t="s">
        <v>38</v>
      </c>
      <c r="E47" s="817"/>
      <c r="F47" s="817"/>
      <c r="G47" s="447" t="s">
        <v>25</v>
      </c>
      <c r="H47" s="448"/>
      <c r="I47" s="401"/>
      <c r="J47" s="401"/>
      <c r="K47" s="401"/>
      <c r="L47" s="401"/>
      <c r="M47" s="401"/>
      <c r="N47" s="401"/>
      <c r="O47" s="401"/>
    </row>
    <row r="48" spans="1:15" ht="13.5" customHeight="1" thickBot="1">
      <c r="A48" s="401"/>
      <c r="B48" s="449" t="s">
        <v>39</v>
      </c>
      <c r="C48" s="815"/>
      <c r="D48" s="450" t="s">
        <v>41</v>
      </c>
      <c r="E48" s="451" t="s">
        <v>42</v>
      </c>
      <c r="F48" s="452" t="s">
        <v>43</v>
      </c>
      <c r="G48" s="453" t="s">
        <v>36</v>
      </c>
      <c r="H48" s="454" t="s">
        <v>13</v>
      </c>
      <c r="I48" s="401"/>
      <c r="J48" s="401"/>
      <c r="K48" s="401"/>
      <c r="L48" s="401"/>
      <c r="M48" s="401"/>
      <c r="N48" s="401"/>
      <c r="O48" s="401"/>
    </row>
    <row r="49" spans="1:15" ht="13.5" customHeight="1" thickBot="1">
      <c r="A49" s="401"/>
      <c r="B49" s="455">
        <v>1</v>
      </c>
      <c r="C49" s="456" t="s">
        <v>45</v>
      </c>
      <c r="D49" s="457">
        <v>9</v>
      </c>
      <c r="E49" s="458">
        <v>8</v>
      </c>
      <c r="F49" s="459">
        <v>9</v>
      </c>
      <c r="G49" s="458">
        <f>SUM(D49:F49)</f>
        <v>26</v>
      </c>
      <c r="H49" s="460">
        <f>G49/G$51</f>
        <v>0.6046511627906976</v>
      </c>
      <c r="I49" s="401"/>
      <c r="J49" s="401"/>
      <c r="K49" s="401"/>
      <c r="L49" s="401"/>
      <c r="M49" s="401"/>
      <c r="N49" s="401"/>
      <c r="O49" s="401"/>
    </row>
    <row r="50" spans="1:15" ht="13.5" customHeight="1" thickBot="1">
      <c r="A50" s="401"/>
      <c r="B50" s="461">
        <v>2</v>
      </c>
      <c r="C50" s="462" t="s">
        <v>46</v>
      </c>
      <c r="D50" s="463">
        <v>5</v>
      </c>
      <c r="E50" s="453">
        <v>6</v>
      </c>
      <c r="F50" s="452">
        <v>6</v>
      </c>
      <c r="G50" s="458">
        <f>SUM(D50:F50)</f>
        <v>17</v>
      </c>
      <c r="H50" s="460">
        <f>G50/G$51</f>
        <v>0.3953488372093023</v>
      </c>
      <c r="I50" s="401"/>
      <c r="J50" s="401"/>
      <c r="K50" s="401"/>
      <c r="L50" s="401"/>
      <c r="M50" s="401"/>
      <c r="N50" s="401"/>
      <c r="O50" s="401"/>
    </row>
    <row r="51" spans="1:15" ht="13.5" customHeight="1" thickBot="1">
      <c r="A51" s="401"/>
      <c r="B51" s="464"/>
      <c r="C51" s="465" t="s">
        <v>19</v>
      </c>
      <c r="D51" s="466">
        <f>SUM(D49:D50)</f>
        <v>14</v>
      </c>
      <c r="E51" s="467">
        <f>SUM(E49:E50)</f>
        <v>14</v>
      </c>
      <c r="F51" s="468">
        <f>SUM(F49:F50)</f>
        <v>15</v>
      </c>
      <c r="G51" s="467">
        <f>SUM(D51:F51)</f>
        <v>43</v>
      </c>
      <c r="H51" s="469">
        <f>SUM(H49:H50)</f>
        <v>1</v>
      </c>
      <c r="I51" s="401"/>
      <c r="J51" s="401"/>
      <c r="K51" s="401"/>
      <c r="L51" s="401"/>
      <c r="M51" s="401"/>
      <c r="N51" s="401"/>
      <c r="O51" s="401"/>
    </row>
    <row r="52" spans="1:15" ht="13.5" customHeight="1">
      <c r="A52" s="401"/>
      <c r="B52" s="470"/>
      <c r="C52" s="471"/>
      <c r="D52" s="472"/>
      <c r="E52" s="472"/>
      <c r="F52" s="472"/>
      <c r="G52" s="470"/>
      <c r="H52" s="472"/>
      <c r="I52" s="472"/>
      <c r="J52" s="401"/>
      <c r="K52" s="401"/>
      <c r="L52" s="401"/>
      <c r="M52" s="401"/>
      <c r="N52" s="401"/>
      <c r="O52" s="401"/>
    </row>
    <row r="53" spans="1:15" ht="13.5" customHeight="1">
      <c r="A53" s="401"/>
      <c r="B53" s="441"/>
      <c r="C53" s="442"/>
      <c r="D53" s="443"/>
      <c r="E53" s="443"/>
      <c r="F53" s="443"/>
      <c r="G53" s="401"/>
      <c r="H53" s="401"/>
      <c r="I53" s="401"/>
      <c r="J53" s="401"/>
      <c r="K53" s="401"/>
      <c r="L53" s="401"/>
      <c r="M53" s="401"/>
      <c r="N53" s="401"/>
      <c r="O53" s="401"/>
    </row>
    <row r="54" spans="1:29" ht="14.25">
      <c r="A54" s="818" t="s">
        <v>84</v>
      </c>
      <c r="B54" s="818"/>
      <c r="C54" s="818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  <c r="O54" s="818"/>
      <c r="P54" s="350"/>
      <c r="Q54" s="350"/>
      <c r="T54" s="361"/>
      <c r="U54" s="361"/>
      <c r="V54" s="361"/>
      <c r="W54" s="359"/>
      <c r="X54" s="819"/>
      <c r="Y54" s="819"/>
      <c r="AC54" s="362"/>
    </row>
    <row r="55" spans="1:15" s="347" customFormat="1" ht="23.25" customHeight="1">
      <c r="A55" s="534" t="s">
        <v>307</v>
      </c>
      <c r="B55" s="534"/>
      <c r="C55" s="534"/>
      <c r="D55" s="534"/>
      <c r="E55" s="534"/>
      <c r="F55" s="534"/>
      <c r="G55" s="534"/>
      <c r="H55" s="534"/>
      <c r="I55" s="534"/>
      <c r="J55" s="534"/>
      <c r="K55" s="534"/>
      <c r="L55" s="534"/>
      <c r="M55" s="534"/>
      <c r="N55" s="534"/>
      <c r="O55" s="534"/>
    </row>
    <row r="56" spans="1:15" ht="12.75">
      <c r="A56" s="401"/>
      <c r="B56" s="401"/>
      <c r="C56" s="401"/>
      <c r="D56" s="401"/>
      <c r="E56" s="401"/>
      <c r="F56" s="401"/>
      <c r="G56" s="401"/>
      <c r="H56" s="401"/>
      <c r="I56" s="401"/>
      <c r="J56" s="401"/>
      <c r="K56" s="401"/>
      <c r="L56" s="401"/>
      <c r="M56" s="401"/>
      <c r="N56" s="401"/>
      <c r="O56" s="401"/>
    </row>
    <row r="57" spans="1:15" ht="12.75">
      <c r="A57" s="401"/>
      <c r="B57" s="401"/>
      <c r="C57" s="401"/>
      <c r="D57" s="401"/>
      <c r="E57" s="401"/>
      <c r="F57" s="401"/>
      <c r="G57" s="401"/>
      <c r="H57" s="401"/>
      <c r="I57" s="401"/>
      <c r="J57" s="401"/>
      <c r="K57" s="401"/>
      <c r="L57" s="401"/>
      <c r="M57" s="401"/>
      <c r="N57" s="401"/>
      <c r="O57" s="401"/>
    </row>
    <row r="58" spans="1:15" ht="14.25" customHeight="1">
      <c r="A58" s="401"/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</row>
    <row r="59" spans="1:15" ht="12.75">
      <c r="A59" s="401"/>
      <c r="B59" s="401"/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1"/>
      <c r="N59" s="401"/>
      <c r="O59" s="401"/>
    </row>
    <row r="60" spans="1:15" ht="12.75">
      <c r="A60" s="401"/>
      <c r="B60" s="401"/>
      <c r="C60" s="401"/>
      <c r="D60" s="401"/>
      <c r="E60" s="401"/>
      <c r="F60" s="401"/>
      <c r="G60" s="401"/>
      <c r="H60" s="401"/>
      <c r="I60" s="401"/>
      <c r="J60" s="401"/>
      <c r="K60" s="401"/>
      <c r="L60" s="401"/>
      <c r="M60" s="401"/>
      <c r="N60" s="401"/>
      <c r="O60" s="401"/>
    </row>
    <row r="61" spans="1:15" ht="12.75">
      <c r="A61" s="401"/>
      <c r="B61" s="401"/>
      <c r="C61" s="401"/>
      <c r="D61" s="401"/>
      <c r="E61" s="401"/>
      <c r="F61" s="401"/>
      <c r="G61" s="401"/>
      <c r="H61" s="401"/>
      <c r="I61" s="401"/>
      <c r="J61" s="401"/>
      <c r="K61" s="401"/>
      <c r="L61" s="401"/>
      <c r="M61" s="401"/>
      <c r="N61" s="401"/>
      <c r="O61" s="401"/>
    </row>
    <row r="62" spans="1:15" ht="12.75">
      <c r="A62" s="401"/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</row>
    <row r="63" spans="1:15" ht="12.75" customHeight="1">
      <c r="A63" s="401"/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</row>
    <row r="64" spans="1:15" ht="12.75">
      <c r="A64" s="401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</row>
    <row r="65" spans="1:15" ht="12.75">
      <c r="A65" s="401"/>
      <c r="B65" s="401"/>
      <c r="C65" s="401"/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401"/>
      <c r="O65" s="401"/>
    </row>
    <row r="66" spans="1:15" ht="12.75">
      <c r="A66" s="401"/>
      <c r="B66" s="401"/>
      <c r="C66" s="401"/>
      <c r="D66" s="401"/>
      <c r="E66" s="401"/>
      <c r="F66" s="401"/>
      <c r="G66" s="401"/>
      <c r="H66" s="401"/>
      <c r="I66" s="401"/>
      <c r="J66" s="401"/>
      <c r="K66" s="401"/>
      <c r="L66" s="401"/>
      <c r="M66" s="401"/>
      <c r="N66" s="401"/>
      <c r="O66" s="401"/>
    </row>
    <row r="67" spans="1:15" ht="12.75">
      <c r="A67" s="401"/>
      <c r="B67" s="401"/>
      <c r="C67" s="401"/>
      <c r="D67" s="401"/>
      <c r="E67" s="401"/>
      <c r="F67" s="401"/>
      <c r="G67" s="401"/>
      <c r="H67" s="401"/>
      <c r="I67" s="401"/>
      <c r="J67" s="401"/>
      <c r="K67" s="401"/>
      <c r="L67" s="401"/>
      <c r="M67" s="401"/>
      <c r="N67" s="401"/>
      <c r="O67" s="401"/>
    </row>
    <row r="68" spans="1:15" ht="12" customHeight="1">
      <c r="A68" s="401"/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</row>
    <row r="69" spans="1:15" ht="12.75">
      <c r="A69" s="401"/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</row>
    <row r="70" spans="1:15" ht="12.75">
      <c r="A70" s="401"/>
      <c r="B70" s="401"/>
      <c r="C70" s="401"/>
      <c r="D70" s="401"/>
      <c r="E70" s="401"/>
      <c r="F70" s="401"/>
      <c r="G70" s="401"/>
      <c r="H70" s="401"/>
      <c r="I70" s="401"/>
      <c r="J70" s="401"/>
      <c r="K70" s="401"/>
      <c r="L70" s="401"/>
      <c r="M70" s="401"/>
      <c r="N70" s="401"/>
      <c r="O70" s="401"/>
    </row>
    <row r="71" spans="1:15" ht="12.75">
      <c r="A71" s="401"/>
      <c r="B71" s="401"/>
      <c r="C71" s="401"/>
      <c r="D71" s="401"/>
      <c r="E71" s="401"/>
      <c r="F71" s="401"/>
      <c r="G71" s="401"/>
      <c r="H71" s="401"/>
      <c r="I71" s="401"/>
      <c r="J71" s="401"/>
      <c r="K71" s="401"/>
      <c r="L71" s="401"/>
      <c r="M71" s="401"/>
      <c r="N71" s="401"/>
      <c r="O71" s="401"/>
    </row>
    <row r="72" spans="1:15" ht="12.75">
      <c r="A72" s="401"/>
      <c r="B72" s="401"/>
      <c r="C72" s="401"/>
      <c r="D72" s="401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</row>
    <row r="73" spans="1:15" ht="12.75" customHeight="1">
      <c r="A73" s="401"/>
      <c r="B73" s="401"/>
      <c r="C73" s="401"/>
      <c r="D73" s="401"/>
      <c r="E73" s="401"/>
      <c r="F73" s="401"/>
      <c r="G73" s="401"/>
      <c r="H73" s="401"/>
      <c r="I73" s="401"/>
      <c r="J73" s="401"/>
      <c r="K73" s="401"/>
      <c r="L73" s="401"/>
      <c r="M73" s="401"/>
      <c r="N73" s="401"/>
      <c r="O73" s="401"/>
    </row>
    <row r="74" spans="1:15" ht="13.5" customHeight="1">
      <c r="A74" s="401"/>
      <c r="B74" s="401"/>
      <c r="C74" s="401"/>
      <c r="D74" s="401"/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401"/>
    </row>
    <row r="75" spans="1:15" ht="12.75">
      <c r="A75" s="401"/>
      <c r="B75" s="401"/>
      <c r="C75" s="401"/>
      <c r="D75" s="401"/>
      <c r="E75" s="401"/>
      <c r="F75" s="401"/>
      <c r="G75" s="401"/>
      <c r="H75" s="401"/>
      <c r="I75" s="401"/>
      <c r="J75" s="401"/>
      <c r="K75" s="401"/>
      <c r="L75" s="401"/>
      <c r="M75" s="401"/>
      <c r="N75" s="401"/>
      <c r="O75" s="401"/>
    </row>
    <row r="76" spans="1:15" ht="12.75">
      <c r="A76" s="401"/>
      <c r="B76" s="401"/>
      <c r="C76" s="401"/>
      <c r="D76" s="401"/>
      <c r="E76" s="401"/>
      <c r="F76" s="401"/>
      <c r="G76" s="401"/>
      <c r="H76" s="401"/>
      <c r="I76" s="401"/>
      <c r="J76" s="401"/>
      <c r="K76" s="401"/>
      <c r="L76" s="401"/>
      <c r="M76" s="401"/>
      <c r="N76" s="401"/>
      <c r="O76" s="401"/>
    </row>
    <row r="82" ht="18" customHeight="1"/>
  </sheetData>
  <sheetProtection/>
  <mergeCells count="33">
    <mergeCell ref="I27:I28"/>
    <mergeCell ref="A1:C1"/>
    <mergeCell ref="A2:C2"/>
    <mergeCell ref="A4:I4"/>
    <mergeCell ref="D7:J7"/>
    <mergeCell ref="A10:I10"/>
    <mergeCell ref="D13:E13"/>
    <mergeCell ref="F13:G13"/>
    <mergeCell ref="H13:I13"/>
    <mergeCell ref="A7:B7"/>
    <mergeCell ref="C23:G23"/>
    <mergeCell ref="B25:B26"/>
    <mergeCell ref="C25:C26"/>
    <mergeCell ref="D25:D26"/>
    <mergeCell ref="E25:E26"/>
    <mergeCell ref="F25:F26"/>
    <mergeCell ref="B27:B28"/>
    <mergeCell ref="G27:G28"/>
    <mergeCell ref="H27:H28"/>
    <mergeCell ref="B37:B38"/>
    <mergeCell ref="C37:C38"/>
    <mergeCell ref="D37:D38"/>
    <mergeCell ref="G37:H37"/>
    <mergeCell ref="C34:H35"/>
    <mergeCell ref="C47:C48"/>
    <mergeCell ref="D47:F47"/>
    <mergeCell ref="A54:O54"/>
    <mergeCell ref="X54:Y54"/>
    <mergeCell ref="I37:I38"/>
    <mergeCell ref="B40:B41"/>
    <mergeCell ref="E40:E41"/>
    <mergeCell ref="F40:F41"/>
    <mergeCell ref="I40:I41"/>
  </mergeCells>
  <printOptions/>
  <pageMargins left="0.7" right="0.7" top="0.75" bottom="0.75" header="0.3" footer="0.3"/>
  <pageSetup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8"/>
  <sheetViews>
    <sheetView tabSelected="1" zoomScale="110" zoomScaleNormal="110" zoomScalePageLayoutView="0" workbookViewId="0" topLeftCell="A1">
      <selection activeCell="A9" sqref="A9:I9"/>
    </sheetView>
  </sheetViews>
  <sheetFormatPr defaultColWidth="9.140625" defaultRowHeight="12.75"/>
  <cols>
    <col min="1" max="1" width="45.57421875" style="0" customWidth="1"/>
    <col min="2" max="2" width="47.28125" style="0" customWidth="1"/>
  </cols>
  <sheetData>
    <row r="1" spans="1:2" ht="12.75">
      <c r="A1" s="262" t="s">
        <v>145</v>
      </c>
      <c r="B1" s="263"/>
    </row>
    <row r="2" spans="1:3" ht="12.75">
      <c r="A2" s="842" t="s">
        <v>308</v>
      </c>
      <c r="B2" s="842"/>
      <c r="C2" s="842"/>
    </row>
    <row r="3" spans="1:3" ht="12.75">
      <c r="A3" s="278"/>
      <c r="B3" s="264"/>
      <c r="C3" s="3"/>
    </row>
    <row r="4" spans="1:2" ht="12.75">
      <c r="A4" s="265"/>
      <c r="B4" s="265"/>
    </row>
    <row r="5" spans="1:10" s="346" customFormat="1" ht="12.75">
      <c r="A5" s="165" t="s">
        <v>190</v>
      </c>
      <c r="B5" s="117"/>
      <c r="C5" s="165"/>
      <c r="D5" s="165"/>
      <c r="E5" s="165"/>
      <c r="F5" s="165"/>
      <c r="G5" s="165"/>
      <c r="H5" s="165"/>
      <c r="I5" s="165"/>
      <c r="J5" s="165"/>
    </row>
    <row r="6" spans="1:10" s="346" customFormat="1" ht="12.75">
      <c r="A6" s="605" t="s">
        <v>188</v>
      </c>
      <c r="B6" s="605"/>
      <c r="C6" s="165"/>
      <c r="D6" s="610"/>
      <c r="E6" s="610"/>
      <c r="F6" s="610"/>
      <c r="G6" s="610"/>
      <c r="H6" s="610"/>
      <c r="I6" s="610"/>
      <c r="J6" s="610"/>
    </row>
    <row r="7" spans="1:10" s="346" customFormat="1" ht="12.75">
      <c r="A7" s="165" t="s">
        <v>22</v>
      </c>
      <c r="B7" s="113"/>
      <c r="C7" s="177"/>
      <c r="D7" s="203"/>
      <c r="E7" s="203"/>
      <c r="F7" s="203"/>
      <c r="G7" s="203"/>
      <c r="H7" s="203"/>
      <c r="I7" s="203"/>
      <c r="J7" s="203"/>
    </row>
    <row r="8" spans="1:10" s="346" customFormat="1" ht="12.75">
      <c r="A8" s="165" t="s">
        <v>61</v>
      </c>
      <c r="B8" s="113"/>
      <c r="C8" s="178"/>
      <c r="D8" s="203"/>
      <c r="E8" s="203"/>
      <c r="F8" s="203"/>
      <c r="G8" s="203"/>
      <c r="H8" s="203"/>
      <c r="I8" s="203"/>
      <c r="J8" s="203"/>
    </row>
    <row r="9" spans="1:10" s="346" customFormat="1" ht="15" customHeight="1">
      <c r="A9" s="605" t="s">
        <v>189</v>
      </c>
      <c r="B9" s="605"/>
      <c r="C9" s="605"/>
      <c r="D9" s="605"/>
      <c r="E9" s="605"/>
      <c r="F9" s="605"/>
      <c r="G9" s="605"/>
      <c r="H9" s="605"/>
      <c r="I9" s="605"/>
      <c r="J9" s="165"/>
    </row>
    <row r="10" spans="1:12" ht="12.75">
      <c r="A10" s="281"/>
      <c r="B10" s="265"/>
      <c r="C10" s="10"/>
      <c r="F10" s="20"/>
      <c r="G10" s="20"/>
      <c r="H10" s="20"/>
      <c r="I10" s="803"/>
      <c r="J10" s="803"/>
      <c r="K10" s="803"/>
      <c r="L10" s="20"/>
    </row>
    <row r="14" spans="1:2" ht="18.75" customHeight="1">
      <c r="A14" s="70"/>
      <c r="B14" s="70"/>
    </row>
    <row r="15" spans="1:2" ht="24" customHeight="1">
      <c r="A15" s="851" t="s">
        <v>142</v>
      </c>
      <c r="B15" s="851" t="s">
        <v>143</v>
      </c>
    </row>
    <row r="16" spans="1:9" ht="77.25" customHeight="1">
      <c r="A16" s="853" t="s">
        <v>309</v>
      </c>
      <c r="B16" s="852" t="s">
        <v>315</v>
      </c>
      <c r="I16" s="111"/>
    </row>
    <row r="17" spans="1:2" ht="60">
      <c r="A17" s="853" t="s">
        <v>310</v>
      </c>
      <c r="B17" s="852" t="s">
        <v>316</v>
      </c>
    </row>
    <row r="18" spans="1:2" ht="60">
      <c r="A18" s="853" t="s">
        <v>311</v>
      </c>
      <c r="B18" s="853" t="s">
        <v>317</v>
      </c>
    </row>
    <row r="19" spans="1:2" ht="75">
      <c r="A19" s="853" t="s">
        <v>312</v>
      </c>
      <c r="B19" s="853" t="s">
        <v>318</v>
      </c>
    </row>
    <row r="20" spans="1:2" ht="30.75" customHeight="1">
      <c r="A20" s="853" t="s">
        <v>313</v>
      </c>
      <c r="B20" s="850"/>
    </row>
    <row r="21" spans="1:8" ht="24" customHeight="1">
      <c r="A21" s="853" t="s">
        <v>314</v>
      </c>
      <c r="B21" s="850"/>
      <c r="C21" s="71"/>
      <c r="G21" s="71"/>
      <c r="H21" s="71"/>
    </row>
    <row r="22" spans="1:8" ht="26.25" customHeight="1">
      <c r="A22" s="261"/>
      <c r="B22" s="150"/>
      <c r="C22" s="71"/>
      <c r="G22" s="71"/>
      <c r="H22" s="71"/>
    </row>
    <row r="23" spans="1:8" ht="24" customHeight="1">
      <c r="A23" s="261"/>
      <c r="C23" s="71"/>
      <c r="G23" s="71"/>
      <c r="H23" s="71"/>
    </row>
    <row r="24" spans="1:8" ht="12.75">
      <c r="A24" s="72"/>
      <c r="B24" s="150"/>
      <c r="C24" s="71"/>
      <c r="G24" s="71"/>
      <c r="H24" s="71"/>
    </row>
    <row r="25" spans="1:8" ht="12.75">
      <c r="A25" s="72"/>
      <c r="B25" s="149"/>
      <c r="C25" s="71"/>
      <c r="G25" s="71"/>
      <c r="H25" s="71"/>
    </row>
    <row r="26" ht="25.5" customHeight="1"/>
    <row r="27" spans="1:29" ht="14.25">
      <c r="A27" s="818" t="s">
        <v>319</v>
      </c>
      <c r="B27" s="818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T27" s="15"/>
      <c r="U27" s="15"/>
      <c r="V27" s="15"/>
      <c r="W27" s="9"/>
      <c r="X27" s="849"/>
      <c r="Y27" s="849"/>
      <c r="AC27" s="110"/>
    </row>
    <row r="28" spans="1:15" s="8" customFormat="1" ht="20.25" customHeight="1">
      <c r="A28" s="848" t="s">
        <v>191</v>
      </c>
      <c r="B28" s="84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sheetProtection/>
  <mergeCells count="8">
    <mergeCell ref="A2:C2"/>
    <mergeCell ref="A6:B6"/>
    <mergeCell ref="D6:J6"/>
    <mergeCell ref="A9:I9"/>
    <mergeCell ref="A28:B28"/>
    <mergeCell ref="X27:Y27"/>
    <mergeCell ref="I10:K10"/>
    <mergeCell ref="A27:B27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User03</cp:lastModifiedBy>
  <cp:lastPrinted>2020-11-06T07:40:56Z</cp:lastPrinted>
  <dcterms:created xsi:type="dcterms:W3CDTF">1998-09-29T12:25:23Z</dcterms:created>
  <dcterms:modified xsi:type="dcterms:W3CDTF">2022-01-14T13:12:48Z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2A3708F4">
    <vt:lpwstr/>
  </property>
  <property fmtid="{D5CDD505-2E9C-101B-9397-08002B2CF9AE}" pid="20" name="IVIDD631307">
    <vt:lpwstr/>
  </property>
  <property fmtid="{D5CDD505-2E9C-101B-9397-08002B2CF9AE}" pid="21" name="IVID10231BE6">
    <vt:lpwstr/>
  </property>
  <property fmtid="{D5CDD505-2E9C-101B-9397-08002B2CF9AE}" pid="22" name="IVID1C180FE9">
    <vt:lpwstr/>
  </property>
  <property fmtid="{D5CDD505-2E9C-101B-9397-08002B2CF9AE}" pid="23" name="IVID10E61F36">
    <vt:lpwstr/>
  </property>
</Properties>
</file>