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8\Documents\000_An universitar 2021-2022\Planuri MASTER_2021-2022\"/>
    </mc:Choice>
  </mc:AlternateContent>
  <xr:revisionPtr revIDLastSave="0" documentId="13_ncr:1_{C001C745-CCF8-455E-B679-DBEC7E24155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ina 1" sheetId="6" r:id="rId1"/>
    <sheet name="an I" sheetId="3" r:id="rId2"/>
    <sheet name="an II" sheetId="4" r:id="rId3"/>
    <sheet name="Balance" sheetId="5" r:id="rId4"/>
    <sheet name="Competences" sheetId="7" r:id="rId5"/>
  </sheets>
  <definedNames>
    <definedName name="_xlnm.Print_Area" localSheetId="1">'an I'!$A$1:$O$51</definedName>
    <definedName name="_xlnm.Print_Area" localSheetId="2">'an II'!$A$1:$O$42</definedName>
    <definedName name="_xlnm.Print_Area" localSheetId="4">Competences!$A$1:$E$28</definedName>
    <definedName name="_xlnm.Print_Area" localSheetId="0">'pagina 1'!$A$1:$D$41</definedName>
  </definedNames>
  <calcPr calcId="191029"/>
</workbook>
</file>

<file path=xl/calcChain.xml><?xml version="1.0" encoding="utf-8"?>
<calcChain xmlns="http://schemas.openxmlformats.org/spreadsheetml/2006/main">
  <c r="V14" i="4" l="1"/>
  <c r="H32" i="5" s="1"/>
  <c r="U14" i="4"/>
  <c r="G32" i="5" s="1"/>
  <c r="S14" i="4"/>
  <c r="V13" i="4"/>
  <c r="U13" i="4"/>
  <c r="S13" i="4"/>
  <c r="U14" i="3"/>
  <c r="G31" i="5" s="1"/>
  <c r="S14" i="3"/>
  <c r="S19" i="3" s="1"/>
  <c r="K22" i="4"/>
  <c r="K34" i="4" s="1"/>
  <c r="J22" i="4"/>
  <c r="J34" i="4" s="1"/>
  <c r="J23" i="4"/>
  <c r="F22" i="4"/>
  <c r="F34" i="4" s="1"/>
  <c r="D35" i="4" s="1"/>
  <c r="E22" i="4"/>
  <c r="D22" i="4"/>
  <c r="D23" i="4" s="1"/>
  <c r="D34" i="4"/>
  <c r="S15" i="3"/>
  <c r="V15" i="3"/>
  <c r="U15" i="3"/>
  <c r="V14" i="3"/>
  <c r="H31" i="5" s="1"/>
  <c r="S15" i="4"/>
  <c r="J31" i="4"/>
  <c r="S12" i="4" s="1"/>
  <c r="K24" i="3"/>
  <c r="K40" i="3" s="1"/>
  <c r="J24" i="3"/>
  <c r="J25" i="3"/>
  <c r="S12" i="3" s="1"/>
  <c r="T19" i="3" s="1"/>
  <c r="I24" i="3"/>
  <c r="I40" i="3" s="1"/>
  <c r="O24" i="3"/>
  <c r="O40" i="3"/>
  <c r="G40" i="5"/>
  <c r="G39" i="5"/>
  <c r="G41" i="5" s="1"/>
  <c r="H40" i="5" s="1"/>
  <c r="F41" i="5"/>
  <c r="E41" i="5"/>
  <c r="L22" i="4"/>
  <c r="L34" i="4"/>
  <c r="E34" i="4"/>
  <c r="J36" i="3"/>
  <c r="J37" i="3" s="1"/>
  <c r="S13" i="3" s="1"/>
  <c r="K36" i="3"/>
  <c r="O36" i="3"/>
  <c r="I36" i="3"/>
  <c r="E36" i="3"/>
  <c r="D37" i="3"/>
  <c r="E24" i="3"/>
  <c r="D25" i="3"/>
  <c r="E40" i="3"/>
  <c r="D41" i="3"/>
  <c r="D24" i="3"/>
  <c r="F33" i="5"/>
  <c r="D40" i="3"/>
  <c r="E23" i="5" l="1"/>
  <c r="E31" i="5"/>
  <c r="J40" i="3"/>
  <c r="J41" i="3" s="1"/>
  <c r="S11" i="4"/>
  <c r="E21" i="5" s="1"/>
  <c r="H39" i="5"/>
  <c r="W15" i="4"/>
  <c r="H33" i="5"/>
  <c r="J35" i="4"/>
  <c r="W13" i="4"/>
  <c r="E32" i="5"/>
  <c r="E33" i="5" s="1"/>
  <c r="G33" i="5"/>
  <c r="E35" i="5" s="1"/>
  <c r="E24" i="5" l="1"/>
  <c r="E26" i="5" l="1"/>
  <c r="F23" i="5"/>
  <c r="F21" i="5"/>
</calcChain>
</file>

<file path=xl/sharedStrings.xml><?xml version="1.0" encoding="utf-8"?>
<sst xmlns="http://schemas.openxmlformats.org/spreadsheetml/2006/main" count="310" uniqueCount="157">
  <si>
    <t>Sem. 1</t>
  </si>
  <si>
    <t>Sem. 2</t>
  </si>
  <si>
    <t>S</t>
  </si>
  <si>
    <t>L</t>
  </si>
  <si>
    <t>P</t>
  </si>
  <si>
    <t xml:space="preserve">Total hours for optional subjects per week </t>
  </si>
  <si>
    <t>Total hours for compulsory subjects per week</t>
  </si>
  <si>
    <t>Field of study: Business Administration</t>
  </si>
  <si>
    <t>E</t>
  </si>
  <si>
    <t>FIRST YEAR</t>
  </si>
  <si>
    <t>SECOND YEAR</t>
  </si>
  <si>
    <t>DSI.01.03</t>
  </si>
  <si>
    <t>DAP.01.04</t>
  </si>
  <si>
    <t>DAP.02.05</t>
  </si>
  <si>
    <t>DSI.02.06</t>
  </si>
  <si>
    <t>DSI.02.08</t>
  </si>
  <si>
    <t>DSI.02.09</t>
  </si>
  <si>
    <t>DAP.02.10</t>
  </si>
  <si>
    <t>DAP.02.11</t>
  </si>
  <si>
    <t>DAP.02.12</t>
  </si>
  <si>
    <t>DAP.02.13</t>
  </si>
  <si>
    <t>DSI.03.01</t>
  </si>
  <si>
    <t>DSI.03.02</t>
  </si>
  <si>
    <t>DSI.03.03</t>
  </si>
  <si>
    <t>DAP.03.04</t>
  </si>
  <si>
    <t>DAP.03.05</t>
  </si>
  <si>
    <t>DSI.04.06</t>
  </si>
  <si>
    <t>I</t>
  </si>
  <si>
    <t>II</t>
  </si>
  <si>
    <t xml:space="preserve">% </t>
  </si>
  <si>
    <t>Total</t>
  </si>
  <si>
    <t>%</t>
  </si>
  <si>
    <t>TOTAL</t>
  </si>
  <si>
    <t>Structure of academic year</t>
  </si>
  <si>
    <t>No. of weeks</t>
  </si>
  <si>
    <t>Year of study</t>
  </si>
  <si>
    <t xml:space="preserve">*Compulsory and optional subjects </t>
  </si>
  <si>
    <t>achieved</t>
  </si>
  <si>
    <t>recommended</t>
  </si>
  <si>
    <t>Intership</t>
  </si>
  <si>
    <t>Elective subjects</t>
  </si>
  <si>
    <t>No.</t>
  </si>
  <si>
    <t>No. of hours</t>
  </si>
  <si>
    <t>Lecture</t>
  </si>
  <si>
    <t>Year I</t>
  </si>
  <si>
    <t>Year II</t>
  </si>
  <si>
    <t>DSI.04.09</t>
  </si>
  <si>
    <t>4E</t>
  </si>
  <si>
    <t>1E</t>
  </si>
  <si>
    <r>
      <t xml:space="preserve">Field of study: </t>
    </r>
    <r>
      <rPr>
        <b/>
        <sz val="10"/>
        <rFont val="Times New Roman"/>
        <family val="1"/>
      </rPr>
      <t>Business Administration</t>
    </r>
  </si>
  <si>
    <t>Sem. 4</t>
  </si>
  <si>
    <t>Obligatorii</t>
  </si>
  <si>
    <t>Optionale</t>
  </si>
  <si>
    <t>Curs</t>
  </si>
  <si>
    <t>Aplicații</t>
  </si>
  <si>
    <t>DAP</t>
  </si>
  <si>
    <t>DSI</t>
  </si>
  <si>
    <t>Stefan cel Mare University of Suceava</t>
  </si>
  <si>
    <t>Duration: two years of full time- study</t>
  </si>
  <si>
    <r>
      <t xml:space="preserve">Duration: </t>
    </r>
    <r>
      <rPr>
        <b/>
        <sz val="12"/>
        <rFont val="Times New Roman"/>
        <family val="1"/>
      </rPr>
      <t>two years of full time- study</t>
    </r>
  </si>
  <si>
    <t>Assessment methods</t>
  </si>
  <si>
    <t>Credit rating</t>
  </si>
  <si>
    <t>Human Resource Management in Tourism</t>
  </si>
  <si>
    <t>Ecotourism</t>
  </si>
  <si>
    <t>Social Change, Consumption Trends and Consumer Behaviour in Tourism</t>
  </si>
  <si>
    <t>Promotion and Commercialization of Destinations and New Tourism Products</t>
  </si>
  <si>
    <t>Methods and Techniques of Research in Tourism: The Quantitative Approach</t>
  </si>
  <si>
    <t>Methods and Techniques of Research in Tourism: The Qualitative Approach</t>
  </si>
  <si>
    <t xml:space="preserve">                                  SUMMARY</t>
  </si>
  <si>
    <t>Subject categories</t>
  </si>
  <si>
    <t>Mandatory subjects</t>
  </si>
  <si>
    <t>TOTAL number of mandatory and optional subjects</t>
  </si>
  <si>
    <t>Subcategories of academic subjects</t>
  </si>
  <si>
    <t>Seminar</t>
  </si>
  <si>
    <t>Professional area subjects</t>
  </si>
  <si>
    <t xml:space="preserve">Capstone subjects </t>
  </si>
  <si>
    <t>Number of assessment forms</t>
  </si>
  <si>
    <t xml:space="preserve"> Forms of assessment and evaluation</t>
  </si>
  <si>
    <t>Examination</t>
  </si>
  <si>
    <t>Continuous assessment</t>
  </si>
  <si>
    <t>• a systematic understanding of knowledge and a critical awareness of the latest regulations in the socio-economic field;</t>
  </si>
  <si>
    <t>• originality in the application of knowledge, together with a practical understanding of how established techniques of research and enquiry are used to create and interpret knowledge in the discipline;</t>
  </si>
  <si>
    <t>• a comprehensive understanding of various criteria, methods and techniques employed in tourism data collection and interpretation;</t>
  </si>
  <si>
    <t>• the capacity of making sound judgments in the absence of complete data and of taking appropriate decisions;</t>
  </si>
  <si>
    <t>• team-work and collaboration skills in multicultural environments, basic leadership responsibilities of directing, coaching, supporting and delegating;</t>
  </si>
  <si>
    <t>• self-direction and originality in tackling and solving problems,  and  autonomy in planning and implementing tasks at a professional or equivalent level;</t>
  </si>
  <si>
    <t>• a systematic application of scientific knowledge and principles in modeling and interpreting basic correlations and regularities in destination  management and international tourism.</t>
  </si>
  <si>
    <t>General competencies 
The MA graduates are expected to demonstrate:</t>
  </si>
  <si>
    <t>• develop appropriate and innovative tourism products and services, devise new strategies to promote tourist destinations</t>
  </si>
  <si>
    <t>• identify and establish training needs in tourism;</t>
  </si>
  <si>
    <t>• conduct effective job interviews and promotion interviews;</t>
  </si>
  <si>
    <t>• generate decision alternatives, evaluate them critically  and eventually select the most appropriate decision;</t>
  </si>
  <si>
    <t>• carry out economic impact analyses in the field of travel and tourism;</t>
  </si>
  <si>
    <t xml:space="preserve"> • set up regional strategic plans for tourism;</t>
  </si>
  <si>
    <t>• provide expert advice in business management, destination management and good governance;</t>
  </si>
  <si>
    <t>• deal with complex issues both systematically and creatively and treat consumer knowledge as human capital;</t>
  </si>
  <si>
    <t>• communicate facts, ideas and conclusions clearly to specialist and non-specialist audiences.</t>
  </si>
  <si>
    <r>
      <t xml:space="preserve">Duration: </t>
    </r>
    <r>
      <rPr>
        <b/>
        <sz val="10"/>
        <rFont val="Times New Roman"/>
        <family val="1"/>
      </rPr>
      <t>two years of full time- study</t>
    </r>
  </si>
  <si>
    <t>CA</t>
  </si>
  <si>
    <t>E - examination; CA - continuous assessment; L - lecture, S - seminar, P - laboratory work</t>
  </si>
  <si>
    <t>Total number of hours for mandatory subjects per week</t>
  </si>
  <si>
    <t>Total number of hours for optional subjects per week</t>
  </si>
  <si>
    <t xml:space="preserve">Dean, </t>
  </si>
  <si>
    <t>Summary</t>
  </si>
  <si>
    <t>Professional competencies                                            The MA graduates will be able to:</t>
  </si>
  <si>
    <t>EU Government and Tourism</t>
  </si>
  <si>
    <t>DSI.02.02</t>
  </si>
  <si>
    <t>DAP.01.07</t>
  </si>
  <si>
    <t>Number of hours devoted to seminar activities / Ratio Number of teaching hours</t>
  </si>
  <si>
    <t>Internship (4h/day x 4 days/week x 12 weeks=192h)</t>
  </si>
  <si>
    <t>DSI.04.10</t>
  </si>
  <si>
    <t>1E+1CA</t>
  </si>
  <si>
    <t>5E+1CA</t>
  </si>
  <si>
    <t>4E+1CA</t>
  </si>
  <si>
    <t>1E+2CA</t>
  </si>
  <si>
    <t>2E+2CA</t>
  </si>
  <si>
    <t>1CA</t>
  </si>
  <si>
    <t>DAP.04.07</t>
  </si>
  <si>
    <t>DAP.04.08</t>
  </si>
  <si>
    <t>Total ore</t>
  </si>
  <si>
    <t>14**</t>
  </si>
  <si>
    <t>• plan, design and implement business strategies based on new tourism products and/or the proper management of tourist destinations;</t>
  </si>
  <si>
    <t>Strategic Management in Tourism Organisations</t>
  </si>
  <si>
    <t xml:space="preserve">Communication in English </t>
  </si>
  <si>
    <t>Financing in Tourism</t>
  </si>
  <si>
    <t xml:space="preserve">Communication in Spanish </t>
  </si>
  <si>
    <t>Communication in German</t>
  </si>
  <si>
    <t>Planning New Tourism Products for Events</t>
  </si>
  <si>
    <t>Planning New Tourism Products for Culinary Tourism</t>
  </si>
  <si>
    <t>MA Program Coordinator</t>
  </si>
  <si>
    <t>Associate Professor Angela ALBU (PhD)</t>
  </si>
  <si>
    <t>Department chair,</t>
  </si>
  <si>
    <t>Planning New Tourism Products for Cultural Tourism</t>
  </si>
  <si>
    <t>Ethics and Academic Integrity</t>
  </si>
  <si>
    <t>CURRICULUM</t>
  </si>
  <si>
    <t>TOTAL number of hours for the MA program</t>
  </si>
  <si>
    <t>Total number of hours</t>
  </si>
  <si>
    <t>Total number of hours </t>
  </si>
  <si>
    <t>10 credits  (ECTS) are awarded for the successful defense of the MA thesis</t>
  </si>
  <si>
    <r>
      <t>Study programme:</t>
    </r>
    <r>
      <rPr>
        <b/>
        <sz val="12"/>
        <rFont val="Times New Roman"/>
        <family val="1"/>
      </rPr>
      <t xml:space="preserve"> Planning of New Tourism Products and Destination Management</t>
    </r>
  </si>
  <si>
    <r>
      <t xml:space="preserve">Study programme: </t>
    </r>
    <r>
      <rPr>
        <b/>
        <sz val="10"/>
        <rFont val="Times New Roman"/>
        <family val="1"/>
      </rPr>
      <t>Planning of New Tourism Products and Destination Management</t>
    </r>
  </si>
  <si>
    <r>
      <t>Study programme:</t>
    </r>
    <r>
      <rPr>
        <b/>
        <sz val="10"/>
        <rFont val="Times New Roman"/>
        <family val="1"/>
      </rPr>
      <t xml:space="preserve"> Planning of New Tourism Products and Destination Management</t>
    </r>
  </si>
  <si>
    <t>DSI.01.01</t>
  </si>
  <si>
    <t>DAP.02.08</t>
  </si>
  <si>
    <t>Rector,</t>
  </si>
  <si>
    <t>Professor Valentin POPA (PhD)</t>
  </si>
  <si>
    <t>No. of hours/week*</t>
  </si>
  <si>
    <t>**Including Internship and 2 weeks for planning, writing and revising the MA thesis</t>
  </si>
  <si>
    <r>
      <t>Tourism Management and</t>
    </r>
    <r>
      <rPr>
        <sz val="10"/>
        <rFont val="Times New Roman"/>
        <family val="1"/>
      </rPr>
      <t xml:space="preserve"> the Sustainable Development of Destinations</t>
    </r>
  </si>
  <si>
    <r>
      <t xml:space="preserve">New Technologies </t>
    </r>
    <r>
      <rPr>
        <sz val="10"/>
        <rFont val="Times New Roman"/>
        <family val="1"/>
      </rPr>
      <t>for Promoting Tourist Destinations and Products</t>
    </r>
  </si>
  <si>
    <r>
      <rPr>
        <sz val="10"/>
        <rFont val="Times New Roman"/>
        <family val="1"/>
      </rPr>
      <t>Planning, writing and revising the MA Thesis.  (last 2 weeks: 4h / day x 5 days / week x 2 weeks = 40 h)</t>
    </r>
  </si>
  <si>
    <r>
      <t xml:space="preserve">Communication </t>
    </r>
    <r>
      <rPr>
        <sz val="10"/>
        <rFont val="Times New Roman"/>
        <family val="1"/>
      </rPr>
      <t xml:space="preserve">in English </t>
    </r>
  </si>
  <si>
    <t>Planning in tourism. Public - Private Partnership</t>
  </si>
  <si>
    <t>Faculty of Economics, Administration and Business</t>
  </si>
  <si>
    <t>Validity: starting with the 2021 - 2022 academic year</t>
  </si>
  <si>
    <t>Professor Carmen Eugenia NASTASE (PhD)</t>
  </si>
  <si>
    <t>Course Unit Code USV.FEAA. PLANET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</si>
</sst>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70C0"/>
      <name val="Times New Roman"/>
      <family val="1"/>
    </font>
    <font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/>
    <xf numFmtId="0" fontId="8" fillId="0" borderId="0" xfId="0" applyFont="1" applyAlignment="1"/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justify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5" fillId="0" borderId="0" xfId="0" applyFont="1"/>
    <xf numFmtId="0" fontId="15" fillId="0" borderId="0" xfId="0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/>
    <xf numFmtId="0" fontId="11" fillId="0" borderId="1" xfId="0" applyFont="1" applyFill="1" applyBorder="1"/>
    <xf numFmtId="0" fontId="11" fillId="0" borderId="13" xfId="0" applyFont="1" applyFill="1" applyBorder="1"/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/>
    <xf numFmtId="0" fontId="11" fillId="0" borderId="19" xfId="0" applyFont="1" applyFill="1" applyBorder="1"/>
    <xf numFmtId="0" fontId="11" fillId="0" borderId="20" xfId="0" applyFont="1" applyFill="1" applyBorder="1"/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19" xfId="0" applyFont="1" applyFill="1" applyBorder="1"/>
    <xf numFmtId="0" fontId="10" fillId="0" borderId="2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top"/>
    </xf>
    <xf numFmtId="0" fontId="11" fillId="0" borderId="26" xfId="0" applyFont="1" applyFill="1" applyBorder="1" applyAlignment="1">
      <alignment vertical="top"/>
    </xf>
    <xf numFmtId="0" fontId="10" fillId="0" borderId="1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 shrinkToFit="1"/>
    </xf>
    <xf numFmtId="0" fontId="11" fillId="0" borderId="15" xfId="0" applyFont="1" applyFill="1" applyBorder="1" applyAlignment="1">
      <alignment horizontal="center" vertical="top" shrinkToFit="1"/>
    </xf>
    <xf numFmtId="0" fontId="10" fillId="0" borderId="5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 wrapText="1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28" xfId="0" applyFont="1" applyFill="1" applyBorder="1" applyAlignment="1">
      <alignment horizontal="center" vertical="top"/>
    </xf>
    <xf numFmtId="0" fontId="11" fillId="0" borderId="29" xfId="0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0" fontId="11" fillId="0" borderId="40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10" fillId="0" borderId="4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7" fillId="0" borderId="4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4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3" fillId="0" borderId="0" xfId="0" applyFont="1"/>
    <xf numFmtId="0" fontId="6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Normal="100" zoomScaleSheetLayoutView="100" workbookViewId="0">
      <selection activeCell="D14" sqref="D14"/>
    </sheetView>
  </sheetViews>
  <sheetFormatPr defaultColWidth="9.140625" defaultRowHeight="12.75" x14ac:dyDescent="0.2"/>
  <cols>
    <col min="1" max="1" width="19" style="1" customWidth="1"/>
    <col min="2" max="2" width="19.42578125" style="1" customWidth="1"/>
    <col min="3" max="3" width="24.42578125" style="1" customWidth="1"/>
    <col min="4" max="4" width="21.85546875" style="1" customWidth="1"/>
    <col min="5" max="16384" width="9.140625" style="1"/>
  </cols>
  <sheetData>
    <row r="1" spans="1:9" ht="18.75" x14ac:dyDescent="0.2">
      <c r="A1" s="162"/>
      <c r="B1" s="162"/>
      <c r="C1" s="162"/>
      <c r="D1" s="162"/>
      <c r="E1" s="162"/>
      <c r="F1" s="162"/>
      <c r="G1" s="162"/>
      <c r="H1" s="162"/>
      <c r="I1" s="162"/>
    </row>
    <row r="2" spans="1:9" x14ac:dyDescent="0.2">
      <c r="A2" s="18" t="s">
        <v>57</v>
      </c>
      <c r="C2" s="2"/>
    </row>
    <row r="3" spans="1:9" x14ac:dyDescent="0.2">
      <c r="A3" s="18" t="s">
        <v>153</v>
      </c>
      <c r="C3" s="2"/>
    </row>
    <row r="4" spans="1:9" x14ac:dyDescent="0.2">
      <c r="C4" s="2"/>
    </row>
    <row r="5" spans="1:9" x14ac:dyDescent="0.2">
      <c r="C5" s="2"/>
    </row>
    <row r="6" spans="1:9" x14ac:dyDescent="0.2">
      <c r="A6" s="4"/>
      <c r="B6" s="4"/>
      <c r="C6" s="4"/>
      <c r="D6" s="4"/>
      <c r="E6" s="4"/>
      <c r="F6" s="4"/>
    </row>
    <row r="7" spans="1:9" x14ac:dyDescent="0.2">
      <c r="A7" s="4"/>
      <c r="B7" s="4"/>
      <c r="C7" s="4"/>
      <c r="D7" s="4"/>
      <c r="E7" s="4"/>
      <c r="F7" s="4"/>
    </row>
    <row r="9" spans="1:9" x14ac:dyDescent="0.2">
      <c r="F9" s="19"/>
    </row>
    <row r="10" spans="1:9" x14ac:dyDescent="0.2">
      <c r="C10" s="2"/>
    </row>
    <row r="11" spans="1:9" x14ac:dyDescent="0.2">
      <c r="C11" s="2"/>
    </row>
    <row r="12" spans="1:9" x14ac:dyDescent="0.2">
      <c r="C12" s="2"/>
    </row>
    <row r="13" spans="1:9" ht="18.75" x14ac:dyDescent="0.3">
      <c r="A13" s="163" t="s">
        <v>134</v>
      </c>
      <c r="B13" s="163"/>
      <c r="C13" s="163"/>
      <c r="D13" s="163"/>
      <c r="E13" s="4"/>
      <c r="F13" s="4"/>
    </row>
    <row r="14" spans="1:9" x14ac:dyDescent="0.2">
      <c r="A14" s="4"/>
      <c r="B14" s="4"/>
      <c r="C14" s="4"/>
      <c r="D14" s="4"/>
      <c r="E14" s="4"/>
      <c r="F14" s="4"/>
    </row>
    <row r="15" spans="1:9" x14ac:dyDescent="0.2">
      <c r="A15" s="4"/>
      <c r="B15" s="4"/>
      <c r="C15" s="4"/>
      <c r="D15" s="4"/>
      <c r="E15" s="4"/>
      <c r="F15" s="4"/>
    </row>
    <row r="16" spans="1:9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20" spans="1:6" ht="15.75" x14ac:dyDescent="0.25">
      <c r="A20" s="20" t="s">
        <v>154</v>
      </c>
      <c r="F20" s="19"/>
    </row>
    <row r="21" spans="1:6" ht="15.75" x14ac:dyDescent="0.25">
      <c r="A21" s="20" t="s">
        <v>7</v>
      </c>
      <c r="C21" s="2"/>
      <c r="D21" s="3"/>
      <c r="E21" s="3"/>
      <c r="F21" s="3"/>
    </row>
    <row r="22" spans="1:6" ht="15.75" x14ac:dyDescent="0.25">
      <c r="A22" s="20" t="s">
        <v>139</v>
      </c>
      <c r="C22" s="2"/>
      <c r="D22" s="4"/>
      <c r="E22" s="4"/>
      <c r="F22" s="4"/>
    </row>
    <row r="23" spans="1:6" ht="15.75" x14ac:dyDescent="0.25">
      <c r="A23" s="20" t="s">
        <v>59</v>
      </c>
      <c r="C23" s="2"/>
    </row>
    <row r="24" spans="1:6" ht="15.75" x14ac:dyDescent="0.25">
      <c r="A24" s="20"/>
      <c r="C24" s="2"/>
    </row>
    <row r="25" spans="1:6" ht="15.75" x14ac:dyDescent="0.25">
      <c r="A25" s="20"/>
    </row>
    <row r="26" spans="1:6" x14ac:dyDescent="0.2">
      <c r="A26" s="1" t="s">
        <v>138</v>
      </c>
    </row>
  </sheetData>
  <mergeCells count="2">
    <mergeCell ref="A1:I1"/>
    <mergeCell ref="A13:D13"/>
  </mergeCells>
  <printOptions horizontalCentered="1"/>
  <pageMargins left="0.70866141732283472" right="0.70866141732283472" top="0.55118110236220474" bottom="0.35433070866141736" header="0.31496062992125984" footer="0.31496062992125984"/>
  <pageSetup scale="9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54"/>
  <sheetViews>
    <sheetView view="pageBreakPreview" topLeftCell="A16" zoomScale="110" zoomScaleNormal="110" zoomScaleSheetLayoutView="110" workbookViewId="0">
      <selection activeCell="J8" sqref="J8"/>
    </sheetView>
  </sheetViews>
  <sheetFormatPr defaultColWidth="9.140625" defaultRowHeight="12.75" x14ac:dyDescent="0.2"/>
  <cols>
    <col min="1" max="1" width="3.5703125" style="63" customWidth="1"/>
    <col min="2" max="2" width="32" style="63" customWidth="1"/>
    <col min="3" max="3" width="13.42578125" style="64" customWidth="1"/>
    <col min="4" max="5" width="2.5703125" style="63" customWidth="1"/>
    <col min="6" max="7" width="2.42578125" style="63" customWidth="1"/>
    <col min="8" max="8" width="8.42578125" style="63" customWidth="1"/>
    <col min="9" max="9" width="6.140625" style="63" customWidth="1"/>
    <col min="10" max="11" width="2.5703125" style="63" customWidth="1"/>
    <col min="12" max="13" width="2.42578125" style="63" customWidth="1"/>
    <col min="14" max="14" width="8.140625" style="63" customWidth="1"/>
    <col min="15" max="15" width="6" style="63" customWidth="1"/>
    <col min="16" max="16384" width="9.140625" style="63"/>
  </cols>
  <sheetData>
    <row r="1" spans="1:22" x14ac:dyDescent="0.2">
      <c r="A1" s="62" t="s">
        <v>57</v>
      </c>
    </row>
    <row r="2" spans="1:22" x14ac:dyDescent="0.2">
      <c r="A2" s="62" t="s">
        <v>153</v>
      </c>
    </row>
    <row r="4" spans="1:22" x14ac:dyDescent="0.2">
      <c r="A4" s="164" t="s">
        <v>134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22" x14ac:dyDescent="0.2">
      <c r="C5" s="63"/>
    </row>
    <row r="6" spans="1:22" x14ac:dyDescent="0.2">
      <c r="A6" s="63" t="s">
        <v>154</v>
      </c>
      <c r="C6" s="63"/>
      <c r="H6" s="65"/>
      <c r="I6" s="65"/>
      <c r="J6" s="65"/>
      <c r="K6" s="65"/>
      <c r="L6" s="65"/>
      <c r="M6" s="65"/>
      <c r="N6" s="65"/>
      <c r="O6" s="65"/>
      <c r="P6" s="66"/>
    </row>
    <row r="7" spans="1:22" x14ac:dyDescent="0.2">
      <c r="A7" s="63" t="s">
        <v>49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22" x14ac:dyDescent="0.2">
      <c r="A8" s="63" t="s">
        <v>140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6"/>
    </row>
    <row r="9" spans="1:22" x14ac:dyDescent="0.2">
      <c r="A9" s="63" t="s">
        <v>58</v>
      </c>
    </row>
    <row r="11" spans="1:22" ht="15" thickBot="1" x14ac:dyDescent="0.25">
      <c r="A11" s="186" t="s">
        <v>9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</row>
    <row r="12" spans="1:22" ht="12.75" customHeight="1" x14ac:dyDescent="0.2">
      <c r="A12" s="197" t="s">
        <v>41</v>
      </c>
      <c r="B12" s="200" t="s">
        <v>70</v>
      </c>
      <c r="C12" s="203" t="s">
        <v>156</v>
      </c>
      <c r="D12" s="206" t="s">
        <v>0</v>
      </c>
      <c r="E12" s="207"/>
      <c r="F12" s="207"/>
      <c r="G12" s="207"/>
      <c r="H12" s="207"/>
      <c r="I12" s="208"/>
      <c r="J12" s="209" t="s">
        <v>1</v>
      </c>
      <c r="K12" s="207"/>
      <c r="L12" s="207"/>
      <c r="M12" s="207"/>
      <c r="N12" s="207"/>
      <c r="O12" s="208"/>
      <c r="R12" s="69" t="s">
        <v>51</v>
      </c>
      <c r="S12" s="69">
        <f>(D25+J25)*14</f>
        <v>252</v>
      </c>
      <c r="T12" s="69"/>
      <c r="U12" s="69"/>
      <c r="V12" s="69"/>
    </row>
    <row r="13" spans="1:22" ht="12.75" customHeight="1" x14ac:dyDescent="0.2">
      <c r="A13" s="198"/>
      <c r="B13" s="201"/>
      <c r="C13" s="204"/>
      <c r="D13" s="218" t="s">
        <v>3</v>
      </c>
      <c r="E13" s="181" t="s">
        <v>2</v>
      </c>
      <c r="F13" s="181" t="s">
        <v>4</v>
      </c>
      <c r="G13" s="174" t="s">
        <v>27</v>
      </c>
      <c r="H13" s="181" t="s">
        <v>60</v>
      </c>
      <c r="I13" s="183" t="s">
        <v>61</v>
      </c>
      <c r="J13" s="195" t="s">
        <v>3</v>
      </c>
      <c r="K13" s="181" t="s">
        <v>2</v>
      </c>
      <c r="L13" s="181" t="s">
        <v>4</v>
      </c>
      <c r="M13" s="174" t="s">
        <v>27</v>
      </c>
      <c r="N13" s="181" t="s">
        <v>60</v>
      </c>
      <c r="O13" s="183" t="s">
        <v>61</v>
      </c>
      <c r="R13" s="69" t="s">
        <v>52</v>
      </c>
      <c r="S13" s="69">
        <f>(D37+J37)*14</f>
        <v>84</v>
      </c>
      <c r="T13" s="69"/>
      <c r="U13" s="69" t="s">
        <v>53</v>
      </c>
      <c r="V13" s="69" t="s">
        <v>54</v>
      </c>
    </row>
    <row r="14" spans="1:22" ht="13.5" thickBot="1" x14ac:dyDescent="0.25">
      <c r="A14" s="199"/>
      <c r="B14" s="202"/>
      <c r="C14" s="205"/>
      <c r="D14" s="219"/>
      <c r="E14" s="182"/>
      <c r="F14" s="182"/>
      <c r="G14" s="175"/>
      <c r="H14" s="182"/>
      <c r="I14" s="184"/>
      <c r="J14" s="196"/>
      <c r="K14" s="182"/>
      <c r="L14" s="182"/>
      <c r="M14" s="175"/>
      <c r="N14" s="182"/>
      <c r="O14" s="184"/>
      <c r="R14" s="69" t="s">
        <v>55</v>
      </c>
      <c r="S14" s="69">
        <f>SUM(D15:E15,D18:E18,J19:K19,D30:E31,J34:K35,J21:K21)*14</f>
        <v>182</v>
      </c>
      <c r="T14" s="69"/>
      <c r="U14" s="69">
        <f>SUM(D15,D18,J19,D30,J34,J21)*14</f>
        <v>70</v>
      </c>
      <c r="V14" s="69">
        <f>SUM(E15,E18,K19,E30,K34,K21)*14</f>
        <v>112</v>
      </c>
    </row>
    <row r="15" spans="1:22" ht="25.5" x14ac:dyDescent="0.2">
      <c r="A15" s="70">
        <v>1</v>
      </c>
      <c r="B15" s="71" t="s">
        <v>122</v>
      </c>
      <c r="C15" s="136" t="s">
        <v>142</v>
      </c>
      <c r="D15" s="73">
        <v>2</v>
      </c>
      <c r="E15" s="74">
        <v>1</v>
      </c>
      <c r="F15" s="74"/>
      <c r="G15" s="74"/>
      <c r="H15" s="74" t="s">
        <v>8</v>
      </c>
      <c r="I15" s="75">
        <v>7</v>
      </c>
      <c r="J15" s="99"/>
      <c r="K15" s="74"/>
      <c r="L15" s="74"/>
      <c r="M15" s="74"/>
      <c r="N15" s="74"/>
      <c r="O15" s="75"/>
      <c r="R15" s="69" t="s">
        <v>56</v>
      </c>
      <c r="S15" s="69">
        <f>SUM(D16:E17,J20:K20,J22:K22,J32:K33)*14</f>
        <v>154</v>
      </c>
      <c r="T15" s="69"/>
      <c r="U15" s="69">
        <f>SUM(D16:D17,J20,J22,J32)*14</f>
        <v>84</v>
      </c>
      <c r="V15" s="69">
        <f>SUM(E16:E17,K20,K22,K32)*14</f>
        <v>70</v>
      </c>
    </row>
    <row r="16" spans="1:22" x14ac:dyDescent="0.2">
      <c r="A16" s="79">
        <v>2</v>
      </c>
      <c r="B16" s="80" t="s">
        <v>105</v>
      </c>
      <c r="C16" s="137" t="s">
        <v>106</v>
      </c>
      <c r="D16" s="82">
        <v>1</v>
      </c>
      <c r="E16" s="83">
        <v>1</v>
      </c>
      <c r="F16" s="83"/>
      <c r="G16" s="83"/>
      <c r="H16" s="83" t="s">
        <v>8</v>
      </c>
      <c r="I16" s="84">
        <v>7</v>
      </c>
      <c r="J16" s="138"/>
      <c r="K16" s="83"/>
      <c r="L16" s="83"/>
      <c r="M16" s="83"/>
      <c r="N16" s="83"/>
      <c r="O16" s="84"/>
    </row>
    <row r="17" spans="1:20" ht="25.5" x14ac:dyDescent="0.2">
      <c r="A17" s="79">
        <v>3</v>
      </c>
      <c r="B17" s="80" t="s">
        <v>128</v>
      </c>
      <c r="C17" s="137" t="s">
        <v>11</v>
      </c>
      <c r="D17" s="82">
        <v>2</v>
      </c>
      <c r="E17" s="83">
        <v>1</v>
      </c>
      <c r="F17" s="83"/>
      <c r="G17" s="83"/>
      <c r="H17" s="83" t="s">
        <v>8</v>
      </c>
      <c r="I17" s="84">
        <v>7</v>
      </c>
      <c r="J17" s="138"/>
      <c r="K17" s="83"/>
      <c r="L17" s="83"/>
      <c r="M17" s="83"/>
      <c r="N17" s="83"/>
      <c r="O17" s="84"/>
    </row>
    <row r="18" spans="1:20" ht="13.5" thickBot="1" x14ac:dyDescent="0.25">
      <c r="A18" s="89">
        <v>4</v>
      </c>
      <c r="B18" s="90" t="s">
        <v>151</v>
      </c>
      <c r="C18" s="139" t="s">
        <v>12</v>
      </c>
      <c r="D18" s="92">
        <v>1</v>
      </c>
      <c r="E18" s="93">
        <v>1</v>
      </c>
      <c r="F18" s="93"/>
      <c r="G18" s="93"/>
      <c r="H18" s="93" t="s">
        <v>8</v>
      </c>
      <c r="I18" s="94">
        <v>5</v>
      </c>
      <c r="J18" s="140"/>
      <c r="K18" s="93"/>
      <c r="L18" s="93"/>
      <c r="M18" s="93"/>
      <c r="N18" s="93"/>
      <c r="O18" s="94"/>
    </row>
    <row r="19" spans="1:20" x14ac:dyDescent="0.2">
      <c r="A19" s="70">
        <v>5</v>
      </c>
      <c r="B19" s="71" t="s">
        <v>123</v>
      </c>
      <c r="C19" s="136" t="s">
        <v>13</v>
      </c>
      <c r="D19" s="73"/>
      <c r="E19" s="74"/>
      <c r="F19" s="74"/>
      <c r="G19" s="74"/>
      <c r="H19" s="74"/>
      <c r="I19" s="75"/>
      <c r="J19" s="99">
        <v>1</v>
      </c>
      <c r="K19" s="74">
        <v>1</v>
      </c>
      <c r="L19" s="74"/>
      <c r="M19" s="74"/>
      <c r="N19" s="74" t="s">
        <v>8</v>
      </c>
      <c r="O19" s="75">
        <v>4</v>
      </c>
      <c r="S19" s="63">
        <f>S14+S15</f>
        <v>336</v>
      </c>
      <c r="T19" s="63">
        <f>S12+S13</f>
        <v>336</v>
      </c>
    </row>
    <row r="20" spans="1:20" ht="25.5" x14ac:dyDescent="0.2">
      <c r="A20" s="79">
        <v>6</v>
      </c>
      <c r="B20" s="80" t="s">
        <v>132</v>
      </c>
      <c r="C20" s="137" t="s">
        <v>14</v>
      </c>
      <c r="D20" s="82"/>
      <c r="E20" s="83"/>
      <c r="F20" s="83"/>
      <c r="G20" s="83"/>
      <c r="H20" s="83"/>
      <c r="I20" s="84"/>
      <c r="J20" s="138">
        <v>1</v>
      </c>
      <c r="K20" s="83">
        <v>1</v>
      </c>
      <c r="L20" s="83"/>
      <c r="M20" s="83"/>
      <c r="N20" s="83" t="s">
        <v>8</v>
      </c>
      <c r="O20" s="84">
        <v>6</v>
      </c>
    </row>
    <row r="21" spans="1:20" x14ac:dyDescent="0.2">
      <c r="A21" s="79">
        <v>7</v>
      </c>
      <c r="B21" s="80" t="s">
        <v>124</v>
      </c>
      <c r="C21" s="137" t="s">
        <v>107</v>
      </c>
      <c r="D21" s="82"/>
      <c r="E21" s="83"/>
      <c r="F21" s="83"/>
      <c r="G21" s="83"/>
      <c r="H21" s="83"/>
      <c r="I21" s="84"/>
      <c r="J21" s="138">
        <v>1</v>
      </c>
      <c r="K21" s="83">
        <v>1</v>
      </c>
      <c r="L21" s="83"/>
      <c r="M21" s="83"/>
      <c r="N21" s="83" t="s">
        <v>8</v>
      </c>
      <c r="O21" s="84">
        <v>5</v>
      </c>
    </row>
    <row r="22" spans="1:20" ht="26.25" thickBot="1" x14ac:dyDescent="0.25">
      <c r="A22" s="89">
        <v>8</v>
      </c>
      <c r="B22" s="90" t="s">
        <v>62</v>
      </c>
      <c r="C22" s="139" t="s">
        <v>143</v>
      </c>
      <c r="D22" s="92"/>
      <c r="E22" s="93"/>
      <c r="F22" s="93"/>
      <c r="G22" s="93"/>
      <c r="H22" s="93"/>
      <c r="I22" s="94"/>
      <c r="J22" s="140">
        <v>1</v>
      </c>
      <c r="K22" s="93">
        <v>1</v>
      </c>
      <c r="L22" s="93"/>
      <c r="M22" s="93"/>
      <c r="N22" s="93" t="s">
        <v>8</v>
      </c>
      <c r="O22" s="94">
        <v>6</v>
      </c>
    </row>
    <row r="23" spans="1:20" hidden="1" x14ac:dyDescent="0.2">
      <c r="A23" s="141"/>
      <c r="B23" s="132"/>
      <c r="C23" s="135"/>
      <c r="D23" s="141"/>
      <c r="E23" s="132"/>
      <c r="F23" s="132"/>
      <c r="G23" s="132"/>
      <c r="H23" s="132"/>
      <c r="I23" s="142"/>
      <c r="J23" s="132"/>
      <c r="K23" s="132"/>
      <c r="L23" s="132"/>
      <c r="M23" s="132"/>
      <c r="N23" s="132"/>
      <c r="O23" s="142"/>
    </row>
    <row r="24" spans="1:20" x14ac:dyDescent="0.2">
      <c r="A24" s="214" t="s">
        <v>100</v>
      </c>
      <c r="B24" s="215"/>
      <c r="C24" s="215"/>
      <c r="D24" s="143">
        <f>SUM(D15:D22)</f>
        <v>6</v>
      </c>
      <c r="E24" s="144">
        <f>SUM(E15:E22)</f>
        <v>4</v>
      </c>
      <c r="F24" s="144"/>
      <c r="G24" s="176"/>
      <c r="H24" s="176" t="s">
        <v>47</v>
      </c>
      <c r="I24" s="212">
        <f>SUM(I15:I22)</f>
        <v>26</v>
      </c>
      <c r="J24" s="134">
        <f>SUM(J15:J22)</f>
        <v>4</v>
      </c>
      <c r="K24" s="144">
        <f>SUM(K15:K22)</f>
        <v>4</v>
      </c>
      <c r="L24" s="144"/>
      <c r="M24" s="176"/>
      <c r="N24" s="176" t="s">
        <v>47</v>
      </c>
      <c r="O24" s="212">
        <f>SUM(O15:O22)</f>
        <v>21</v>
      </c>
    </row>
    <row r="25" spans="1:20" ht="13.5" thickBot="1" x14ac:dyDescent="0.25">
      <c r="A25" s="216"/>
      <c r="B25" s="217"/>
      <c r="C25" s="217"/>
      <c r="D25" s="192">
        <f>SUM(D24:F24)</f>
        <v>10</v>
      </c>
      <c r="E25" s="193"/>
      <c r="F25" s="194"/>
      <c r="G25" s="171"/>
      <c r="H25" s="171"/>
      <c r="I25" s="213"/>
      <c r="J25" s="193">
        <f>SUM(J24:L24)</f>
        <v>8</v>
      </c>
      <c r="K25" s="193"/>
      <c r="L25" s="194"/>
      <c r="M25" s="171"/>
      <c r="N25" s="171"/>
      <c r="O25" s="213"/>
    </row>
    <row r="26" spans="1:20" ht="13.5" thickBot="1" x14ac:dyDescent="0.25">
      <c r="A26" s="132"/>
      <c r="B26" s="135"/>
      <c r="C26" s="135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</row>
    <row r="27" spans="1:20" ht="12.75" customHeight="1" x14ac:dyDescent="0.2">
      <c r="A27" s="197" t="s">
        <v>41</v>
      </c>
      <c r="B27" s="200" t="s">
        <v>40</v>
      </c>
      <c r="C27" s="203" t="s">
        <v>156</v>
      </c>
      <c r="D27" s="206" t="s">
        <v>0</v>
      </c>
      <c r="E27" s="207"/>
      <c r="F27" s="207"/>
      <c r="G27" s="207"/>
      <c r="H27" s="207"/>
      <c r="I27" s="208"/>
      <c r="J27" s="209" t="s">
        <v>1</v>
      </c>
      <c r="K27" s="207"/>
      <c r="L27" s="207"/>
      <c r="M27" s="207"/>
      <c r="N27" s="207"/>
      <c r="O27" s="208"/>
    </row>
    <row r="28" spans="1:20" ht="12.75" customHeight="1" x14ac:dyDescent="0.2">
      <c r="A28" s="198"/>
      <c r="B28" s="201"/>
      <c r="C28" s="204"/>
      <c r="D28" s="218" t="s">
        <v>3</v>
      </c>
      <c r="E28" s="181" t="s">
        <v>2</v>
      </c>
      <c r="F28" s="181" t="s">
        <v>4</v>
      </c>
      <c r="G28" s="174" t="s">
        <v>27</v>
      </c>
      <c r="H28" s="181" t="s">
        <v>60</v>
      </c>
      <c r="I28" s="183" t="s">
        <v>61</v>
      </c>
      <c r="J28" s="195" t="s">
        <v>3</v>
      </c>
      <c r="K28" s="181" t="s">
        <v>2</v>
      </c>
      <c r="L28" s="181" t="s">
        <v>4</v>
      </c>
      <c r="M28" s="174" t="s">
        <v>27</v>
      </c>
      <c r="N28" s="181" t="s">
        <v>60</v>
      </c>
      <c r="O28" s="183" t="s">
        <v>61</v>
      </c>
    </row>
    <row r="29" spans="1:20" ht="15.75" customHeight="1" thickBot="1" x14ac:dyDescent="0.25">
      <c r="A29" s="199"/>
      <c r="B29" s="202"/>
      <c r="C29" s="205"/>
      <c r="D29" s="219"/>
      <c r="E29" s="182"/>
      <c r="F29" s="182"/>
      <c r="G29" s="175"/>
      <c r="H29" s="182"/>
      <c r="I29" s="184"/>
      <c r="J29" s="196"/>
      <c r="K29" s="182"/>
      <c r="L29" s="182"/>
      <c r="M29" s="175"/>
      <c r="N29" s="182"/>
      <c r="O29" s="184"/>
    </row>
    <row r="30" spans="1:20" ht="14.25" customHeight="1" x14ac:dyDescent="0.2">
      <c r="A30" s="145">
        <v>8</v>
      </c>
      <c r="B30" s="118" t="s">
        <v>125</v>
      </c>
      <c r="C30" s="119" t="s">
        <v>17</v>
      </c>
      <c r="D30" s="177"/>
      <c r="E30" s="167">
        <v>2</v>
      </c>
      <c r="F30" s="167"/>
      <c r="G30" s="167"/>
      <c r="H30" s="167" t="s">
        <v>98</v>
      </c>
      <c r="I30" s="185">
        <v>4</v>
      </c>
      <c r="J30" s="187"/>
      <c r="K30" s="167"/>
      <c r="L30" s="165"/>
      <c r="M30" s="165"/>
      <c r="N30" s="167"/>
      <c r="O30" s="185"/>
    </row>
    <row r="31" spans="1:20" ht="14.25" customHeight="1" thickBot="1" x14ac:dyDescent="0.25">
      <c r="A31" s="146">
        <v>9</v>
      </c>
      <c r="B31" s="90" t="s">
        <v>126</v>
      </c>
      <c r="C31" s="91" t="s">
        <v>18</v>
      </c>
      <c r="D31" s="178"/>
      <c r="E31" s="168"/>
      <c r="F31" s="168"/>
      <c r="G31" s="168"/>
      <c r="H31" s="168"/>
      <c r="I31" s="180"/>
      <c r="J31" s="173"/>
      <c r="K31" s="168"/>
      <c r="L31" s="166"/>
      <c r="M31" s="166"/>
      <c r="N31" s="168"/>
      <c r="O31" s="180"/>
    </row>
    <row r="32" spans="1:20" ht="25.5" x14ac:dyDescent="0.2">
      <c r="A32" s="70">
        <v>10</v>
      </c>
      <c r="B32" s="147" t="s">
        <v>127</v>
      </c>
      <c r="C32" s="117" t="s">
        <v>15</v>
      </c>
      <c r="D32" s="190"/>
      <c r="E32" s="165"/>
      <c r="F32" s="165"/>
      <c r="G32" s="165"/>
      <c r="H32" s="165"/>
      <c r="I32" s="188"/>
      <c r="J32" s="187">
        <v>1</v>
      </c>
      <c r="K32" s="167">
        <v>1</v>
      </c>
      <c r="L32" s="167"/>
      <c r="M32" s="167"/>
      <c r="N32" s="167" t="s">
        <v>8</v>
      </c>
      <c r="O32" s="185">
        <v>5</v>
      </c>
    </row>
    <row r="33" spans="1:23" ht="14.25" customHeight="1" thickBot="1" x14ac:dyDescent="0.25">
      <c r="A33" s="148">
        <v>11</v>
      </c>
      <c r="B33" s="80" t="s">
        <v>63</v>
      </c>
      <c r="C33" s="89" t="s">
        <v>16</v>
      </c>
      <c r="D33" s="191"/>
      <c r="E33" s="166"/>
      <c r="F33" s="166"/>
      <c r="G33" s="166"/>
      <c r="H33" s="166"/>
      <c r="I33" s="189"/>
      <c r="J33" s="173"/>
      <c r="K33" s="168"/>
      <c r="L33" s="168"/>
      <c r="M33" s="168"/>
      <c r="N33" s="168"/>
      <c r="O33" s="180"/>
    </row>
    <row r="34" spans="1:23" ht="12" customHeight="1" x14ac:dyDescent="0.2">
      <c r="A34" s="149">
        <v>12</v>
      </c>
      <c r="B34" s="118" t="s">
        <v>125</v>
      </c>
      <c r="C34" s="72" t="s">
        <v>19</v>
      </c>
      <c r="D34" s="232"/>
      <c r="E34" s="169"/>
      <c r="F34" s="169"/>
      <c r="G34" s="169"/>
      <c r="H34" s="169"/>
      <c r="I34" s="179"/>
      <c r="J34" s="172"/>
      <c r="K34" s="169">
        <v>2</v>
      </c>
      <c r="L34" s="169"/>
      <c r="M34" s="169"/>
      <c r="N34" s="169" t="s">
        <v>98</v>
      </c>
      <c r="O34" s="179">
        <v>4</v>
      </c>
      <c r="W34" s="64"/>
    </row>
    <row r="35" spans="1:23" ht="13.5" thickBot="1" x14ac:dyDescent="0.25">
      <c r="A35" s="150">
        <v>13</v>
      </c>
      <c r="B35" s="90" t="s">
        <v>126</v>
      </c>
      <c r="C35" s="91" t="s">
        <v>20</v>
      </c>
      <c r="D35" s="191"/>
      <c r="E35" s="168"/>
      <c r="F35" s="168"/>
      <c r="G35" s="168"/>
      <c r="H35" s="168"/>
      <c r="I35" s="180"/>
      <c r="J35" s="173"/>
      <c r="K35" s="168"/>
      <c r="L35" s="168"/>
      <c r="M35" s="168"/>
      <c r="N35" s="168"/>
      <c r="O35" s="180"/>
    </row>
    <row r="36" spans="1:23" x14ac:dyDescent="0.2">
      <c r="A36" s="229" t="s">
        <v>101</v>
      </c>
      <c r="B36" s="230"/>
      <c r="C36" s="230"/>
      <c r="D36" s="151"/>
      <c r="E36" s="152">
        <f>SUM(E30:E35)</f>
        <v>2</v>
      </c>
      <c r="F36" s="152"/>
      <c r="G36" s="170"/>
      <c r="H36" s="170" t="s">
        <v>116</v>
      </c>
      <c r="I36" s="221">
        <f>SUM(I30:I35)</f>
        <v>4</v>
      </c>
      <c r="J36" s="153">
        <f>SUM(J30:J35)</f>
        <v>1</v>
      </c>
      <c r="K36" s="152">
        <f>SUM(K30:K35)</f>
        <v>3</v>
      </c>
      <c r="L36" s="152"/>
      <c r="M36" s="170"/>
      <c r="N36" s="170" t="s">
        <v>111</v>
      </c>
      <c r="O36" s="221">
        <f>SUM(O30:O35)</f>
        <v>9</v>
      </c>
    </row>
    <row r="37" spans="1:23" ht="13.5" thickBot="1" x14ac:dyDescent="0.25">
      <c r="A37" s="216"/>
      <c r="B37" s="217"/>
      <c r="C37" s="217"/>
      <c r="D37" s="192">
        <f>SUM(D36:F36)</f>
        <v>2</v>
      </c>
      <c r="E37" s="193"/>
      <c r="F37" s="194"/>
      <c r="G37" s="171"/>
      <c r="H37" s="171"/>
      <c r="I37" s="213"/>
      <c r="J37" s="193">
        <f>SUM(J36:L36)</f>
        <v>4</v>
      </c>
      <c r="K37" s="193"/>
      <c r="L37" s="194"/>
      <c r="M37" s="171"/>
      <c r="N37" s="171"/>
      <c r="O37" s="213"/>
    </row>
    <row r="38" spans="1:23" x14ac:dyDescent="0.2">
      <c r="A38" s="132"/>
      <c r="B38" s="227" t="s">
        <v>99</v>
      </c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132"/>
    </row>
    <row r="39" spans="1:23" x14ac:dyDescent="0.2">
      <c r="A39" s="132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32"/>
    </row>
    <row r="40" spans="1:23" x14ac:dyDescent="0.2">
      <c r="A40" s="132"/>
      <c r="B40" s="230" t="s">
        <v>103</v>
      </c>
      <c r="C40" s="231"/>
      <c r="D40" s="133">
        <f>D24+D36</f>
        <v>6</v>
      </c>
      <c r="E40" s="133">
        <f>E24+E36</f>
        <v>6</v>
      </c>
      <c r="F40" s="133"/>
      <c r="G40" s="210"/>
      <c r="H40" s="222" t="s">
        <v>113</v>
      </c>
      <c r="I40" s="176">
        <f>I24+I36</f>
        <v>30</v>
      </c>
      <c r="J40" s="133">
        <f>J24+J36</f>
        <v>5</v>
      </c>
      <c r="K40" s="133">
        <f>K24+K36</f>
        <v>7</v>
      </c>
      <c r="L40" s="133"/>
      <c r="M40" s="210"/>
      <c r="N40" s="222" t="s">
        <v>112</v>
      </c>
      <c r="O40" s="176">
        <f>O24+O36</f>
        <v>30</v>
      </c>
    </row>
    <row r="41" spans="1:23" x14ac:dyDescent="0.2">
      <c r="A41" s="132"/>
      <c r="B41" s="230"/>
      <c r="C41" s="231"/>
      <c r="D41" s="224">
        <f>SUM(D40:F40)</f>
        <v>12</v>
      </c>
      <c r="E41" s="225"/>
      <c r="F41" s="226"/>
      <c r="G41" s="211"/>
      <c r="H41" s="223"/>
      <c r="I41" s="228"/>
      <c r="J41" s="224">
        <f>SUM(J40:L40)</f>
        <v>12</v>
      </c>
      <c r="K41" s="225"/>
      <c r="L41" s="226"/>
      <c r="M41" s="211"/>
      <c r="N41" s="223"/>
      <c r="O41" s="228"/>
    </row>
    <row r="42" spans="1:23" x14ac:dyDescent="0.2">
      <c r="A42" s="132"/>
      <c r="B42" s="135"/>
      <c r="C42" s="135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1:23" x14ac:dyDescent="0.2">
      <c r="A43" s="132"/>
      <c r="B43" s="135" t="s">
        <v>144</v>
      </c>
      <c r="C43" s="135"/>
      <c r="D43" s="132"/>
      <c r="E43" s="132"/>
      <c r="F43" s="132"/>
      <c r="G43" s="132"/>
      <c r="H43" s="220" t="s">
        <v>102</v>
      </c>
      <c r="I43" s="220"/>
      <c r="J43" s="220"/>
      <c r="K43" s="220"/>
      <c r="L43" s="220"/>
      <c r="M43" s="220"/>
      <c r="N43" s="220"/>
      <c r="O43" s="220"/>
    </row>
    <row r="44" spans="1:23" x14ac:dyDescent="0.2">
      <c r="A44" s="132"/>
      <c r="B44" s="135" t="s">
        <v>145</v>
      </c>
      <c r="C44" s="135"/>
      <c r="D44" s="132"/>
      <c r="E44" s="132"/>
      <c r="F44" s="132"/>
      <c r="G44" s="132"/>
      <c r="H44" s="220" t="s">
        <v>155</v>
      </c>
      <c r="I44" s="220"/>
      <c r="J44" s="220"/>
      <c r="K44" s="220"/>
      <c r="L44" s="220"/>
      <c r="M44" s="220"/>
      <c r="N44" s="220"/>
      <c r="O44" s="220"/>
    </row>
    <row r="45" spans="1:23" x14ac:dyDescent="0.2">
      <c r="A45" s="132"/>
      <c r="B45" s="135"/>
      <c r="C45" s="135"/>
      <c r="D45" s="132"/>
      <c r="E45" s="132"/>
      <c r="F45" s="132"/>
      <c r="G45" s="132"/>
      <c r="I45" s="132"/>
      <c r="J45" s="132"/>
      <c r="K45" s="132"/>
      <c r="L45" s="132"/>
      <c r="M45" s="132"/>
      <c r="N45" s="132"/>
      <c r="O45" s="132"/>
    </row>
    <row r="46" spans="1:23" x14ac:dyDescent="0.2">
      <c r="A46" s="132"/>
      <c r="B46" s="135"/>
      <c r="C46" s="135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23" x14ac:dyDescent="0.2">
      <c r="A47" s="132"/>
      <c r="B47" s="135" t="s">
        <v>131</v>
      </c>
      <c r="C47" s="135"/>
      <c r="D47" s="132"/>
      <c r="E47" s="132"/>
      <c r="F47" s="132"/>
      <c r="G47" s="132"/>
      <c r="H47" s="220" t="s">
        <v>129</v>
      </c>
      <c r="I47" s="220"/>
      <c r="J47" s="220"/>
      <c r="K47" s="220"/>
      <c r="L47" s="220"/>
      <c r="M47" s="220"/>
      <c r="N47" s="220"/>
      <c r="O47" s="132"/>
    </row>
    <row r="48" spans="1:23" x14ac:dyDescent="0.2">
      <c r="A48" s="132"/>
      <c r="B48" s="135" t="s">
        <v>130</v>
      </c>
      <c r="C48" s="135"/>
      <c r="D48" s="132"/>
      <c r="E48" s="132"/>
      <c r="F48" s="132"/>
      <c r="G48" s="132"/>
      <c r="H48" s="220" t="s">
        <v>130</v>
      </c>
      <c r="I48" s="220"/>
      <c r="J48" s="220"/>
      <c r="K48" s="220"/>
      <c r="L48" s="220"/>
      <c r="M48" s="220"/>
      <c r="N48" s="220"/>
      <c r="O48" s="132"/>
    </row>
    <row r="49" spans="1:15" x14ac:dyDescent="0.2">
      <c r="A49" s="132"/>
      <c r="B49" s="135"/>
      <c r="C49" s="135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1:15" x14ac:dyDescent="0.2">
      <c r="A50" s="132"/>
      <c r="B50" s="135"/>
      <c r="C50" s="135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1:15" x14ac:dyDescent="0.2">
      <c r="A51" s="154"/>
      <c r="B51" s="154"/>
      <c r="C51" s="155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</row>
    <row r="52" spans="1:15" x14ac:dyDescent="0.2">
      <c r="A52" s="154"/>
      <c r="B52" s="154"/>
      <c r="C52" s="155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</row>
    <row r="53" spans="1:15" x14ac:dyDescent="0.2">
      <c r="A53" s="154"/>
      <c r="B53" s="156"/>
      <c r="C53" s="155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</row>
    <row r="54" spans="1:15" x14ac:dyDescent="0.2">
      <c r="A54" s="154"/>
      <c r="B54" s="154"/>
      <c r="C54" s="155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</row>
  </sheetData>
  <mergeCells count="104">
    <mergeCell ref="H48:N48"/>
    <mergeCell ref="D37:F37"/>
    <mergeCell ref="J37:L37"/>
    <mergeCell ref="H36:H37"/>
    <mergeCell ref="I36:I37"/>
    <mergeCell ref="E34:E35"/>
    <mergeCell ref="F34:F35"/>
    <mergeCell ref="H43:O43"/>
    <mergeCell ref="H44:O44"/>
    <mergeCell ref="D34:D35"/>
    <mergeCell ref="L34:L35"/>
    <mergeCell ref="H47:N47"/>
    <mergeCell ref="O36:O37"/>
    <mergeCell ref="O13:O14"/>
    <mergeCell ref="N34:N35"/>
    <mergeCell ref="K28:K29"/>
    <mergeCell ref="L28:L29"/>
    <mergeCell ref="N36:N37"/>
    <mergeCell ref="H40:H41"/>
    <mergeCell ref="J13:J14"/>
    <mergeCell ref="J41:L41"/>
    <mergeCell ref="O24:O25"/>
    <mergeCell ref="B38:N38"/>
    <mergeCell ref="D41:F41"/>
    <mergeCell ref="I40:I41"/>
    <mergeCell ref="N28:N29"/>
    <mergeCell ref="O30:O31"/>
    <mergeCell ref="N24:N25"/>
    <mergeCell ref="I13:I14"/>
    <mergeCell ref="O40:O41"/>
    <mergeCell ref="A36:C37"/>
    <mergeCell ref="B40:C41"/>
    <mergeCell ref="N40:N41"/>
    <mergeCell ref="A24:C25"/>
    <mergeCell ref="D13:D14"/>
    <mergeCell ref="E13:E14"/>
    <mergeCell ref="F13:F14"/>
    <mergeCell ref="A27:A29"/>
    <mergeCell ref="B27:B29"/>
    <mergeCell ref="C27:C29"/>
    <mergeCell ref="D27:I27"/>
    <mergeCell ref="D28:D29"/>
    <mergeCell ref="J12:O12"/>
    <mergeCell ref="G40:G41"/>
    <mergeCell ref="M40:M41"/>
    <mergeCell ref="J27:O27"/>
    <mergeCell ref="K34:K35"/>
    <mergeCell ref="O34:O35"/>
    <mergeCell ref="G28:G29"/>
    <mergeCell ref="M28:M29"/>
    <mergeCell ref="G30:G31"/>
    <mergeCell ref="M30:M31"/>
    <mergeCell ref="I24:I25"/>
    <mergeCell ref="J25:L25"/>
    <mergeCell ref="L13:L14"/>
    <mergeCell ref="N13:N14"/>
    <mergeCell ref="A11:O11"/>
    <mergeCell ref="J32:J33"/>
    <mergeCell ref="K32:K33"/>
    <mergeCell ref="L32:L33"/>
    <mergeCell ref="N32:N33"/>
    <mergeCell ref="O32:O33"/>
    <mergeCell ref="J30:J31"/>
    <mergeCell ref="K30:K31"/>
    <mergeCell ref="L30:L31"/>
    <mergeCell ref="O28:O29"/>
    <mergeCell ref="H32:H33"/>
    <mergeCell ref="I32:I33"/>
    <mergeCell ref="D32:D33"/>
    <mergeCell ref="F32:F33"/>
    <mergeCell ref="N30:N31"/>
    <mergeCell ref="K13:K14"/>
    <mergeCell ref="D25:F25"/>
    <mergeCell ref="H24:H25"/>
    <mergeCell ref="J28:J29"/>
    <mergeCell ref="A12:A14"/>
    <mergeCell ref="B12:B14"/>
    <mergeCell ref="C12:C14"/>
    <mergeCell ref="D12:I12"/>
    <mergeCell ref="H13:H14"/>
    <mergeCell ref="A4:O4"/>
    <mergeCell ref="G32:G33"/>
    <mergeCell ref="M32:M33"/>
    <mergeCell ref="G34:G35"/>
    <mergeCell ref="M34:M35"/>
    <mergeCell ref="G36:G37"/>
    <mergeCell ref="M36:M37"/>
    <mergeCell ref="J34:J35"/>
    <mergeCell ref="G13:G14"/>
    <mergeCell ref="M13:M14"/>
    <mergeCell ref="G24:G25"/>
    <mergeCell ref="M24:M25"/>
    <mergeCell ref="D30:D31"/>
    <mergeCell ref="E30:E31"/>
    <mergeCell ref="F30:F31"/>
    <mergeCell ref="H30:H31"/>
    <mergeCell ref="H34:H35"/>
    <mergeCell ref="I34:I35"/>
    <mergeCell ref="F28:F29"/>
    <mergeCell ref="E32:E33"/>
    <mergeCell ref="E28:E29"/>
    <mergeCell ref="H28:H29"/>
    <mergeCell ref="I28:I29"/>
    <mergeCell ref="I30:I31"/>
  </mergeCells>
  <phoneticPr fontId="0" type="noConversion"/>
  <printOptions horizontalCentered="1" verticalCentered="1"/>
  <pageMargins left="0.19685039370078741" right="7.874015748031496E-2" top="0.31496062992125984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W42"/>
  <sheetViews>
    <sheetView view="pageBreakPreview" topLeftCell="A13" zoomScale="110" zoomScaleNormal="110" zoomScaleSheetLayoutView="110" workbookViewId="0">
      <selection activeCell="Q29" sqref="Q29"/>
    </sheetView>
  </sheetViews>
  <sheetFormatPr defaultColWidth="9.140625" defaultRowHeight="12.75" x14ac:dyDescent="0.2"/>
  <cols>
    <col min="1" max="1" width="3.42578125" style="63" customWidth="1"/>
    <col min="2" max="2" width="32.28515625" style="63" customWidth="1"/>
    <col min="3" max="3" width="12.42578125" style="63" customWidth="1"/>
    <col min="4" max="4" width="3.42578125" style="63" customWidth="1"/>
    <col min="5" max="6" width="3.140625" style="63" customWidth="1"/>
    <col min="7" max="7" width="2.85546875" style="63" customWidth="1"/>
    <col min="8" max="8" width="8.42578125" style="63" customWidth="1"/>
    <col min="9" max="9" width="5" style="63" customWidth="1"/>
    <col min="10" max="10" width="3.42578125" style="63" customWidth="1"/>
    <col min="11" max="11" width="3.5703125" style="63" bestFit="1" customWidth="1"/>
    <col min="12" max="13" width="3.140625" style="63" customWidth="1"/>
    <col min="14" max="14" width="8.42578125" style="63" customWidth="1"/>
    <col min="15" max="15" width="5.140625" style="63" customWidth="1"/>
    <col min="16" max="16384" width="9.140625" style="63"/>
  </cols>
  <sheetData>
    <row r="1" spans="1:23" x14ac:dyDescent="0.2">
      <c r="A1" s="62" t="s">
        <v>57</v>
      </c>
      <c r="C1" s="64"/>
    </row>
    <row r="2" spans="1:23" x14ac:dyDescent="0.2">
      <c r="A2" s="62" t="s">
        <v>153</v>
      </c>
      <c r="C2" s="64"/>
    </row>
    <row r="3" spans="1:23" x14ac:dyDescent="0.2">
      <c r="C3" s="64"/>
    </row>
    <row r="4" spans="1:23" x14ac:dyDescent="0.2">
      <c r="A4" s="164" t="s">
        <v>134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23" x14ac:dyDescent="0.2">
      <c r="A5" s="63" t="s">
        <v>154</v>
      </c>
      <c r="H5" s="65"/>
      <c r="I5" s="65"/>
      <c r="J5" s="65"/>
      <c r="K5" s="65"/>
      <c r="L5" s="65"/>
      <c r="M5" s="65"/>
      <c r="N5" s="65"/>
      <c r="O5" s="65"/>
      <c r="P5" s="66"/>
    </row>
    <row r="6" spans="1:23" x14ac:dyDescent="0.2">
      <c r="A6" s="63" t="s">
        <v>49</v>
      </c>
      <c r="C6" s="64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23" x14ac:dyDescent="0.2">
      <c r="A7" s="63" t="s">
        <v>140</v>
      </c>
      <c r="C7" s="64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6"/>
    </row>
    <row r="8" spans="1:23" x14ac:dyDescent="0.2">
      <c r="A8" s="63" t="s">
        <v>97</v>
      </c>
      <c r="C8" s="64"/>
    </row>
    <row r="9" spans="1:23" ht="15" customHeight="1" x14ac:dyDescent="0.2">
      <c r="C9" s="64"/>
    </row>
    <row r="10" spans="1:23" ht="15" customHeight="1" thickBot="1" x14ac:dyDescent="0.25">
      <c r="A10" s="235" t="s">
        <v>10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</row>
    <row r="11" spans="1:23" ht="12.75" customHeight="1" x14ac:dyDescent="0.2">
      <c r="A11" s="197" t="s">
        <v>41</v>
      </c>
      <c r="B11" s="200" t="s">
        <v>70</v>
      </c>
      <c r="C11" s="236" t="s">
        <v>156</v>
      </c>
      <c r="D11" s="206" t="s">
        <v>0</v>
      </c>
      <c r="E11" s="207"/>
      <c r="F11" s="207"/>
      <c r="G11" s="207"/>
      <c r="H11" s="207"/>
      <c r="I11" s="208"/>
      <c r="J11" s="209" t="s">
        <v>1</v>
      </c>
      <c r="K11" s="207"/>
      <c r="L11" s="207"/>
      <c r="M11" s="207"/>
      <c r="N11" s="207"/>
      <c r="O11" s="208"/>
      <c r="R11" s="69" t="s">
        <v>51</v>
      </c>
      <c r="S11" s="69">
        <f>(D23+J23)*14</f>
        <v>294</v>
      </c>
      <c r="T11" s="69"/>
      <c r="U11" s="69"/>
      <c r="V11" s="69"/>
    </row>
    <row r="12" spans="1:23" ht="12.75" customHeight="1" x14ac:dyDescent="0.2">
      <c r="A12" s="198"/>
      <c r="B12" s="201"/>
      <c r="C12" s="237"/>
      <c r="D12" s="218" t="s">
        <v>3</v>
      </c>
      <c r="E12" s="181" t="s">
        <v>2</v>
      </c>
      <c r="F12" s="181" t="s">
        <v>4</v>
      </c>
      <c r="G12" s="174" t="s">
        <v>27</v>
      </c>
      <c r="H12" s="181" t="s">
        <v>60</v>
      </c>
      <c r="I12" s="183" t="s">
        <v>61</v>
      </c>
      <c r="J12" s="195" t="s">
        <v>3</v>
      </c>
      <c r="K12" s="181" t="s">
        <v>2</v>
      </c>
      <c r="L12" s="181" t="s">
        <v>4</v>
      </c>
      <c r="M12" s="174" t="s">
        <v>27</v>
      </c>
      <c r="N12" s="181" t="s">
        <v>60</v>
      </c>
      <c r="O12" s="183" t="s">
        <v>61</v>
      </c>
      <c r="R12" s="69" t="s">
        <v>52</v>
      </c>
      <c r="S12" s="69">
        <f>J31*14</f>
        <v>42</v>
      </c>
      <c r="T12" s="69"/>
      <c r="U12" s="69" t="s">
        <v>53</v>
      </c>
      <c r="V12" s="69" t="s">
        <v>54</v>
      </c>
      <c r="W12" s="63" t="s">
        <v>119</v>
      </c>
    </row>
    <row r="13" spans="1:23" ht="17.25" customHeight="1" thickBot="1" x14ac:dyDescent="0.25">
      <c r="A13" s="199"/>
      <c r="B13" s="202"/>
      <c r="C13" s="238"/>
      <c r="D13" s="219"/>
      <c r="E13" s="182"/>
      <c r="F13" s="182"/>
      <c r="G13" s="175"/>
      <c r="H13" s="182"/>
      <c r="I13" s="184"/>
      <c r="J13" s="196"/>
      <c r="K13" s="182"/>
      <c r="L13" s="182"/>
      <c r="M13" s="175"/>
      <c r="N13" s="182"/>
      <c r="O13" s="184"/>
      <c r="R13" s="69" t="s">
        <v>55</v>
      </c>
      <c r="S13" s="69">
        <f>SUM(D17:F18,L20:L21)*14</f>
        <v>168</v>
      </c>
      <c r="T13" s="69"/>
      <c r="U13" s="69">
        <f>SUM(D17:D18)*14</f>
        <v>28</v>
      </c>
      <c r="V13" s="69">
        <f>SUM(E17,F18,L20:L21)*14</f>
        <v>140</v>
      </c>
      <c r="W13" s="63">
        <f>S11+S12</f>
        <v>336</v>
      </c>
    </row>
    <row r="14" spans="1:23" ht="28.5" customHeight="1" x14ac:dyDescent="0.2">
      <c r="A14" s="70">
        <v>1</v>
      </c>
      <c r="B14" s="71" t="s">
        <v>148</v>
      </c>
      <c r="C14" s="72" t="s">
        <v>21</v>
      </c>
      <c r="D14" s="73">
        <v>2</v>
      </c>
      <c r="E14" s="74">
        <v>1</v>
      </c>
      <c r="F14" s="74"/>
      <c r="G14" s="74"/>
      <c r="H14" s="74" t="s">
        <v>8</v>
      </c>
      <c r="I14" s="75">
        <v>7</v>
      </c>
      <c r="J14" s="76"/>
      <c r="K14" s="77"/>
      <c r="L14" s="77"/>
      <c r="M14" s="77"/>
      <c r="N14" s="77"/>
      <c r="O14" s="78"/>
      <c r="R14" s="69" t="s">
        <v>56</v>
      </c>
      <c r="S14" s="69">
        <f>SUM(D14:E16,J19:K19,J28:K29)*14</f>
        <v>168</v>
      </c>
      <c r="T14" s="69"/>
      <c r="U14" s="69">
        <f>SUM(D14:D16,J19,J28)*14</f>
        <v>105</v>
      </c>
      <c r="V14" s="69">
        <f>SUM(E14:E16,K19,K28)*14</f>
        <v>63</v>
      </c>
    </row>
    <row r="15" spans="1:23" ht="27" customHeight="1" x14ac:dyDescent="0.2">
      <c r="A15" s="79">
        <v>2</v>
      </c>
      <c r="B15" s="80" t="s">
        <v>64</v>
      </c>
      <c r="C15" s="81" t="s">
        <v>22</v>
      </c>
      <c r="D15" s="82">
        <v>1</v>
      </c>
      <c r="E15" s="83">
        <v>1</v>
      </c>
      <c r="F15" s="83"/>
      <c r="G15" s="83"/>
      <c r="H15" s="83" t="s">
        <v>98</v>
      </c>
      <c r="I15" s="84">
        <v>4</v>
      </c>
      <c r="J15" s="85"/>
      <c r="K15" s="86"/>
      <c r="L15" s="86"/>
      <c r="M15" s="86"/>
      <c r="N15" s="86"/>
      <c r="O15" s="87"/>
      <c r="R15" s="63" t="s">
        <v>39</v>
      </c>
      <c r="S15" s="63">
        <f>3*4*12</f>
        <v>144</v>
      </c>
      <c r="W15" s="63">
        <f>S13+S14</f>
        <v>336</v>
      </c>
    </row>
    <row r="16" spans="1:23" ht="27" customHeight="1" x14ac:dyDescent="0.2">
      <c r="A16" s="79">
        <v>3</v>
      </c>
      <c r="B16" s="80" t="s">
        <v>152</v>
      </c>
      <c r="C16" s="88" t="s">
        <v>23</v>
      </c>
      <c r="D16" s="82">
        <v>2</v>
      </c>
      <c r="E16" s="83">
        <v>1</v>
      </c>
      <c r="F16" s="83"/>
      <c r="G16" s="83"/>
      <c r="H16" s="83" t="s">
        <v>8</v>
      </c>
      <c r="I16" s="84">
        <v>6</v>
      </c>
      <c r="J16" s="85"/>
      <c r="K16" s="86"/>
      <c r="L16" s="86"/>
      <c r="M16" s="86"/>
      <c r="N16" s="86"/>
      <c r="O16" s="87"/>
    </row>
    <row r="17" spans="1:16" ht="29.25" customHeight="1" x14ac:dyDescent="0.2">
      <c r="A17" s="79">
        <v>4</v>
      </c>
      <c r="B17" s="80" t="s">
        <v>65</v>
      </c>
      <c r="C17" s="88" t="s">
        <v>24</v>
      </c>
      <c r="D17" s="82">
        <v>1</v>
      </c>
      <c r="E17" s="83">
        <v>1</v>
      </c>
      <c r="F17" s="83"/>
      <c r="G17" s="83"/>
      <c r="H17" s="83" t="s">
        <v>8</v>
      </c>
      <c r="I17" s="84">
        <v>7</v>
      </c>
      <c r="J17" s="85"/>
      <c r="K17" s="86"/>
      <c r="L17" s="86"/>
      <c r="M17" s="86"/>
      <c r="N17" s="86"/>
      <c r="O17" s="87"/>
    </row>
    <row r="18" spans="1:16" ht="27" customHeight="1" thickBot="1" x14ac:dyDescent="0.25">
      <c r="A18" s="89">
        <v>5</v>
      </c>
      <c r="B18" s="90" t="s">
        <v>149</v>
      </c>
      <c r="C18" s="91" t="s">
        <v>25</v>
      </c>
      <c r="D18" s="92">
        <v>1</v>
      </c>
      <c r="E18" s="93"/>
      <c r="F18" s="93">
        <v>1</v>
      </c>
      <c r="G18" s="93"/>
      <c r="H18" s="93" t="s">
        <v>8</v>
      </c>
      <c r="I18" s="94">
        <v>6</v>
      </c>
      <c r="J18" s="95"/>
      <c r="K18" s="96"/>
      <c r="L18" s="96"/>
      <c r="M18" s="96"/>
      <c r="N18" s="96"/>
      <c r="O18" s="97"/>
    </row>
    <row r="19" spans="1:16" x14ac:dyDescent="0.2">
      <c r="A19" s="70">
        <v>6</v>
      </c>
      <c r="B19" s="71" t="s">
        <v>133</v>
      </c>
      <c r="C19" s="98" t="s">
        <v>26</v>
      </c>
      <c r="D19" s="73"/>
      <c r="E19" s="74"/>
      <c r="F19" s="74"/>
      <c r="G19" s="74"/>
      <c r="H19" s="74"/>
      <c r="I19" s="75"/>
      <c r="J19" s="157">
        <v>0.5</v>
      </c>
      <c r="K19" s="158">
        <v>0.5</v>
      </c>
      <c r="L19" s="77"/>
      <c r="M19" s="77"/>
      <c r="N19" s="100" t="s">
        <v>8</v>
      </c>
      <c r="O19" s="75">
        <v>4</v>
      </c>
    </row>
    <row r="20" spans="1:16" ht="25.5" x14ac:dyDescent="0.2">
      <c r="A20" s="79">
        <v>7</v>
      </c>
      <c r="B20" s="80" t="s">
        <v>109</v>
      </c>
      <c r="C20" s="81" t="s">
        <v>117</v>
      </c>
      <c r="D20" s="101"/>
      <c r="E20" s="102"/>
      <c r="F20" s="86"/>
      <c r="G20" s="86"/>
      <c r="H20" s="102"/>
      <c r="I20" s="103"/>
      <c r="J20" s="104"/>
      <c r="K20" s="105"/>
      <c r="L20" s="83">
        <v>4</v>
      </c>
      <c r="M20" s="83"/>
      <c r="N20" s="83" t="s">
        <v>98</v>
      </c>
      <c r="O20" s="84">
        <v>10</v>
      </c>
    </row>
    <row r="21" spans="1:16" ht="42.75" customHeight="1" thickBot="1" x14ac:dyDescent="0.25">
      <c r="A21" s="89">
        <v>8</v>
      </c>
      <c r="B21" s="90" t="s">
        <v>150</v>
      </c>
      <c r="C21" s="106" t="s">
        <v>118</v>
      </c>
      <c r="D21" s="107"/>
      <c r="E21" s="108"/>
      <c r="F21" s="96"/>
      <c r="G21" s="96"/>
      <c r="H21" s="96"/>
      <c r="I21" s="97"/>
      <c r="J21" s="109"/>
      <c r="K21" s="110"/>
      <c r="L21" s="93">
        <v>4</v>
      </c>
      <c r="M21" s="93"/>
      <c r="N21" s="93" t="s">
        <v>98</v>
      </c>
      <c r="O21" s="94">
        <v>8</v>
      </c>
    </row>
    <row r="22" spans="1:16" ht="13.5" customHeight="1" x14ac:dyDescent="0.2">
      <c r="A22" s="239" t="s">
        <v>6</v>
      </c>
      <c r="B22" s="240"/>
      <c r="C22" s="240"/>
      <c r="D22" s="111">
        <f>SUM(D14:D21)</f>
        <v>7</v>
      </c>
      <c r="E22" s="112">
        <f>SUM(E14:E21)</f>
        <v>4</v>
      </c>
      <c r="F22" s="112">
        <f>SUM(F14:F21)</f>
        <v>1</v>
      </c>
      <c r="G22" s="176"/>
      <c r="H22" s="176" t="s">
        <v>113</v>
      </c>
      <c r="I22" s="212">
        <v>30</v>
      </c>
      <c r="J22" s="159">
        <f>SUM(J14:J21)</f>
        <v>0.5</v>
      </c>
      <c r="K22" s="161">
        <f>SUM(K14:K21)</f>
        <v>0.5</v>
      </c>
      <c r="L22" s="112">
        <f>SUM(L14:L21)</f>
        <v>8</v>
      </c>
      <c r="M22" s="176"/>
      <c r="N22" s="176" t="s">
        <v>114</v>
      </c>
      <c r="O22" s="212">
        <v>22</v>
      </c>
      <c r="P22" s="113"/>
    </row>
    <row r="23" spans="1:16" ht="13.5" customHeight="1" thickBot="1" x14ac:dyDescent="0.25">
      <c r="A23" s="241"/>
      <c r="B23" s="242"/>
      <c r="C23" s="242"/>
      <c r="D23" s="243">
        <f>SUM(D22:F22)</f>
        <v>12</v>
      </c>
      <c r="E23" s="233"/>
      <c r="F23" s="234"/>
      <c r="G23" s="171"/>
      <c r="H23" s="171"/>
      <c r="I23" s="213"/>
      <c r="J23" s="233">
        <f>SUM(J22:L22)</f>
        <v>9</v>
      </c>
      <c r="K23" s="233"/>
      <c r="L23" s="234"/>
      <c r="M23" s="171"/>
      <c r="N23" s="171"/>
      <c r="O23" s="213"/>
      <c r="P23" s="115"/>
    </row>
    <row r="24" spans="1:16" ht="13.5" customHeight="1" thickBot="1" x14ac:dyDescent="0.25">
      <c r="A24" s="115"/>
      <c r="B24" s="116"/>
      <c r="C24" s="116"/>
      <c r="D24" s="113"/>
      <c r="E24" s="113"/>
      <c r="F24" s="113"/>
      <c r="G24" s="113"/>
      <c r="H24" s="113"/>
      <c r="I24" s="115"/>
      <c r="J24" s="115"/>
      <c r="K24" s="115"/>
      <c r="L24" s="115"/>
      <c r="M24" s="115"/>
      <c r="N24" s="115"/>
      <c r="O24" s="115"/>
      <c r="P24" s="115"/>
    </row>
    <row r="25" spans="1:16" ht="13.5" customHeight="1" x14ac:dyDescent="0.2">
      <c r="A25" s="197" t="s">
        <v>41</v>
      </c>
      <c r="B25" s="200" t="s">
        <v>40</v>
      </c>
      <c r="C25" s="236" t="s">
        <v>156</v>
      </c>
      <c r="D25" s="206" t="s">
        <v>0</v>
      </c>
      <c r="E25" s="207"/>
      <c r="F25" s="207"/>
      <c r="G25" s="207"/>
      <c r="H25" s="207"/>
      <c r="I25" s="208"/>
      <c r="J25" s="209" t="s">
        <v>1</v>
      </c>
      <c r="K25" s="207"/>
      <c r="L25" s="207"/>
      <c r="M25" s="207"/>
      <c r="N25" s="207"/>
      <c r="O25" s="208"/>
      <c r="P25" s="115"/>
    </row>
    <row r="26" spans="1:16" ht="13.5" customHeight="1" x14ac:dyDescent="0.2">
      <c r="A26" s="198"/>
      <c r="B26" s="201"/>
      <c r="C26" s="237"/>
      <c r="D26" s="218" t="s">
        <v>3</v>
      </c>
      <c r="E26" s="181" t="s">
        <v>2</v>
      </c>
      <c r="F26" s="181" t="s">
        <v>4</v>
      </c>
      <c r="G26" s="174" t="s">
        <v>27</v>
      </c>
      <c r="H26" s="181" t="s">
        <v>60</v>
      </c>
      <c r="I26" s="183" t="s">
        <v>61</v>
      </c>
      <c r="J26" s="195" t="s">
        <v>3</v>
      </c>
      <c r="K26" s="181" t="s">
        <v>2</v>
      </c>
      <c r="L26" s="181" t="s">
        <v>4</v>
      </c>
      <c r="M26" s="174" t="s">
        <v>27</v>
      </c>
      <c r="N26" s="181" t="s">
        <v>60</v>
      </c>
      <c r="O26" s="183" t="s">
        <v>61</v>
      </c>
      <c r="P26" s="115"/>
    </row>
    <row r="27" spans="1:16" ht="15" customHeight="1" thickBot="1" x14ac:dyDescent="0.25">
      <c r="A27" s="199"/>
      <c r="B27" s="202"/>
      <c r="C27" s="238"/>
      <c r="D27" s="219"/>
      <c r="E27" s="182"/>
      <c r="F27" s="182"/>
      <c r="G27" s="175"/>
      <c r="H27" s="182"/>
      <c r="I27" s="184"/>
      <c r="J27" s="196"/>
      <c r="K27" s="182"/>
      <c r="L27" s="182"/>
      <c r="M27" s="175"/>
      <c r="N27" s="182"/>
      <c r="O27" s="184"/>
      <c r="P27" s="115"/>
    </row>
    <row r="28" spans="1:16" ht="28.5" customHeight="1" x14ac:dyDescent="0.2">
      <c r="A28" s="117">
        <v>9</v>
      </c>
      <c r="B28" s="118" t="s">
        <v>66</v>
      </c>
      <c r="C28" s="119" t="s">
        <v>46</v>
      </c>
      <c r="D28" s="177"/>
      <c r="E28" s="167"/>
      <c r="F28" s="167"/>
      <c r="G28" s="167"/>
      <c r="H28" s="167"/>
      <c r="I28" s="185"/>
      <c r="J28" s="187">
        <v>2</v>
      </c>
      <c r="K28" s="167">
        <v>1</v>
      </c>
      <c r="L28" s="167"/>
      <c r="M28" s="167"/>
      <c r="N28" s="167" t="s">
        <v>8</v>
      </c>
      <c r="O28" s="185">
        <v>8</v>
      </c>
      <c r="P28" s="115"/>
    </row>
    <row r="29" spans="1:16" ht="26.25" thickBot="1" x14ac:dyDescent="0.25">
      <c r="A29" s="89">
        <v>10</v>
      </c>
      <c r="B29" s="90" t="s">
        <v>67</v>
      </c>
      <c r="C29" s="91" t="s">
        <v>110</v>
      </c>
      <c r="D29" s="178"/>
      <c r="E29" s="168"/>
      <c r="F29" s="168"/>
      <c r="G29" s="168"/>
      <c r="H29" s="168"/>
      <c r="I29" s="180"/>
      <c r="J29" s="173"/>
      <c r="K29" s="168"/>
      <c r="L29" s="168"/>
      <c r="M29" s="168"/>
      <c r="N29" s="168"/>
      <c r="O29" s="180"/>
      <c r="P29" s="115"/>
    </row>
    <row r="30" spans="1:16" ht="13.5" customHeight="1" x14ac:dyDescent="0.2">
      <c r="A30" s="229" t="s">
        <v>5</v>
      </c>
      <c r="B30" s="230"/>
      <c r="C30" s="230"/>
      <c r="D30" s="121"/>
      <c r="E30" s="122"/>
      <c r="F30" s="122"/>
      <c r="G30" s="122"/>
      <c r="H30" s="122"/>
      <c r="I30" s="123"/>
      <c r="J30" s="124">
        <v>2</v>
      </c>
      <c r="K30" s="125">
        <v>1</v>
      </c>
      <c r="L30" s="126"/>
      <c r="M30" s="246"/>
      <c r="N30" s="170" t="s">
        <v>48</v>
      </c>
      <c r="O30" s="221">
        <v>8</v>
      </c>
      <c r="P30" s="115"/>
    </row>
    <row r="31" spans="1:16" ht="12.75" customHeight="1" thickBot="1" x14ac:dyDescent="0.25">
      <c r="A31" s="216"/>
      <c r="B31" s="217"/>
      <c r="C31" s="217"/>
      <c r="D31" s="243"/>
      <c r="E31" s="233"/>
      <c r="F31" s="234"/>
      <c r="G31" s="114"/>
      <c r="H31" s="127"/>
      <c r="I31" s="128"/>
      <c r="J31" s="244">
        <f>SUM(J30:L30)</f>
        <v>3</v>
      </c>
      <c r="K31" s="244"/>
      <c r="L31" s="245"/>
      <c r="M31" s="247"/>
      <c r="N31" s="171"/>
      <c r="O31" s="213"/>
      <c r="P31" s="115"/>
    </row>
    <row r="32" spans="1:16" ht="12.75" customHeight="1" x14ac:dyDescent="0.2">
      <c r="A32" s="120"/>
      <c r="B32" s="227" t="s">
        <v>99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30"/>
      <c r="P32" s="115"/>
    </row>
    <row r="33" spans="1:16" ht="16.5" customHeight="1" x14ac:dyDescent="0.2">
      <c r="A33" s="131"/>
      <c r="B33" s="131"/>
      <c r="C33" s="131"/>
      <c r="D33" s="115"/>
      <c r="E33" s="115"/>
      <c r="F33" s="115"/>
      <c r="G33" s="115"/>
      <c r="H33" s="113"/>
      <c r="I33" s="115"/>
      <c r="J33" s="131"/>
      <c r="K33" s="131"/>
      <c r="L33" s="131"/>
      <c r="M33" s="131"/>
      <c r="N33" s="131"/>
      <c r="O33" s="131"/>
      <c r="P33" s="115"/>
    </row>
    <row r="34" spans="1:16" ht="12.75" customHeight="1" x14ac:dyDescent="0.2">
      <c r="A34" s="132"/>
      <c r="B34" s="230" t="s">
        <v>103</v>
      </c>
      <c r="C34" s="231"/>
      <c r="D34" s="133">
        <f>D22+D30</f>
        <v>7</v>
      </c>
      <c r="E34" s="133">
        <f>E22+E30</f>
        <v>4</v>
      </c>
      <c r="F34" s="133">
        <f>F22+F30</f>
        <v>1</v>
      </c>
      <c r="G34" s="176"/>
      <c r="H34" s="222" t="s">
        <v>113</v>
      </c>
      <c r="I34" s="176">
        <v>30</v>
      </c>
      <c r="J34" s="133">
        <f>J22+J30</f>
        <v>2.5</v>
      </c>
      <c r="K34" s="133">
        <f>K22+K30</f>
        <v>1.5</v>
      </c>
      <c r="L34" s="133">
        <f>L22+L30</f>
        <v>8</v>
      </c>
      <c r="M34" s="176"/>
      <c r="N34" s="222" t="s">
        <v>115</v>
      </c>
      <c r="O34" s="176">
        <v>30</v>
      </c>
      <c r="P34" s="115"/>
    </row>
    <row r="35" spans="1:16" ht="12.75" customHeight="1" x14ac:dyDescent="0.2">
      <c r="A35" s="132"/>
      <c r="B35" s="230"/>
      <c r="C35" s="231"/>
      <c r="D35" s="224">
        <f>SUM(D34:F34)</f>
        <v>12</v>
      </c>
      <c r="E35" s="225"/>
      <c r="F35" s="226"/>
      <c r="G35" s="228"/>
      <c r="H35" s="223"/>
      <c r="I35" s="228"/>
      <c r="J35" s="224">
        <f>SUM(J34:L34)</f>
        <v>12</v>
      </c>
      <c r="K35" s="225"/>
      <c r="L35" s="226"/>
      <c r="M35" s="228"/>
      <c r="N35" s="223"/>
      <c r="O35" s="228"/>
      <c r="P35" s="115"/>
    </row>
    <row r="36" spans="1:16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</row>
    <row r="37" spans="1:16" x14ac:dyDescent="0.2">
      <c r="A37" s="132"/>
      <c r="B37" s="135" t="s">
        <v>144</v>
      </c>
      <c r="C37" s="135"/>
      <c r="D37" s="132"/>
      <c r="E37" s="132"/>
      <c r="F37" s="132"/>
      <c r="G37" s="132"/>
      <c r="H37" s="220" t="s">
        <v>102</v>
      </c>
      <c r="I37" s="220"/>
      <c r="J37" s="220"/>
      <c r="K37" s="220"/>
      <c r="L37" s="220"/>
      <c r="M37" s="220"/>
      <c r="N37" s="220"/>
      <c r="O37" s="220"/>
    </row>
    <row r="38" spans="1:16" x14ac:dyDescent="0.2">
      <c r="A38" s="132"/>
      <c r="B38" s="135" t="s">
        <v>145</v>
      </c>
      <c r="C38" s="135"/>
      <c r="D38" s="132"/>
      <c r="E38" s="132"/>
      <c r="F38" s="132"/>
      <c r="G38" s="132"/>
      <c r="H38" s="220" t="s">
        <v>155</v>
      </c>
      <c r="I38" s="220"/>
      <c r="J38" s="220"/>
      <c r="K38" s="220"/>
      <c r="L38" s="220"/>
      <c r="M38" s="220"/>
      <c r="N38" s="220"/>
      <c r="O38" s="220"/>
    </row>
    <row r="39" spans="1:16" x14ac:dyDescent="0.2">
      <c r="A39" s="132"/>
      <c r="B39" s="135"/>
      <c r="C39" s="135"/>
      <c r="D39" s="132"/>
      <c r="E39" s="132"/>
      <c r="F39" s="132"/>
      <c r="G39" s="132"/>
      <c r="I39" s="132"/>
      <c r="J39" s="132"/>
      <c r="K39" s="132"/>
      <c r="L39" s="132"/>
      <c r="M39" s="132"/>
      <c r="N39" s="132"/>
      <c r="O39" s="132"/>
    </row>
    <row r="40" spans="1:16" x14ac:dyDescent="0.2">
      <c r="A40" s="132"/>
      <c r="B40" s="135"/>
      <c r="C40" s="135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</row>
    <row r="41" spans="1:16" x14ac:dyDescent="0.2">
      <c r="A41" s="132"/>
      <c r="B41" s="135" t="s">
        <v>131</v>
      </c>
      <c r="C41" s="135"/>
      <c r="D41" s="132"/>
      <c r="E41" s="132"/>
      <c r="F41" s="132"/>
      <c r="G41" s="132"/>
      <c r="H41" s="220" t="s">
        <v>129</v>
      </c>
      <c r="I41" s="220"/>
      <c r="J41" s="220"/>
      <c r="K41" s="220"/>
      <c r="L41" s="220"/>
      <c r="M41" s="220"/>
      <c r="N41" s="220"/>
      <c r="O41" s="132"/>
    </row>
    <row r="42" spans="1:16" x14ac:dyDescent="0.2">
      <c r="A42" s="132"/>
      <c r="B42" s="135" t="s">
        <v>130</v>
      </c>
      <c r="C42" s="135"/>
      <c r="D42" s="132"/>
      <c r="E42" s="132"/>
      <c r="F42" s="132"/>
      <c r="G42" s="132"/>
      <c r="H42" s="220" t="s">
        <v>130</v>
      </c>
      <c r="I42" s="220"/>
      <c r="J42" s="220"/>
      <c r="K42" s="220"/>
      <c r="L42" s="220"/>
      <c r="M42" s="220"/>
      <c r="N42" s="220"/>
      <c r="O42" s="132"/>
    </row>
  </sheetData>
  <mergeCells count="77">
    <mergeCell ref="G34:G35"/>
    <mergeCell ref="O34:O35"/>
    <mergeCell ref="B32:N32"/>
    <mergeCell ref="M28:M29"/>
    <mergeCell ref="M30:M31"/>
    <mergeCell ref="M34:M35"/>
    <mergeCell ref="L28:L29"/>
    <mergeCell ref="J35:L35"/>
    <mergeCell ref="B34:C35"/>
    <mergeCell ref="A30:C31"/>
    <mergeCell ref="D31:F31"/>
    <mergeCell ref="D35:F35"/>
    <mergeCell ref="N30:N31"/>
    <mergeCell ref="O30:O31"/>
    <mergeCell ref="O28:O29"/>
    <mergeCell ref="H41:N41"/>
    <mergeCell ref="H42:N42"/>
    <mergeCell ref="N34:N35"/>
    <mergeCell ref="H38:O38"/>
    <mergeCell ref="I34:I35"/>
    <mergeCell ref="H37:O37"/>
    <mergeCell ref="H34:H35"/>
    <mergeCell ref="N28:N29"/>
    <mergeCell ref="K26:K27"/>
    <mergeCell ref="J31:L31"/>
    <mergeCell ref="K28:K29"/>
    <mergeCell ref="I26:I27"/>
    <mergeCell ref="J26:J27"/>
    <mergeCell ref="J28:J29"/>
    <mergeCell ref="E12:E13"/>
    <mergeCell ref="I12:I13"/>
    <mergeCell ref="F12:F13"/>
    <mergeCell ref="H12:H13"/>
    <mergeCell ref="G12:G13"/>
    <mergeCell ref="I28:I29"/>
    <mergeCell ref="D23:F23"/>
    <mergeCell ref="G28:G29"/>
    <mergeCell ref="D28:D29"/>
    <mergeCell ref="D26:D27"/>
    <mergeCell ref="H26:H27"/>
    <mergeCell ref="F26:F27"/>
    <mergeCell ref="E28:E29"/>
    <mergeCell ref="F28:F29"/>
    <mergeCell ref="E26:E27"/>
    <mergeCell ref="H28:H29"/>
    <mergeCell ref="A4:O4"/>
    <mergeCell ref="A10:O10"/>
    <mergeCell ref="N12:N13"/>
    <mergeCell ref="N26:N27"/>
    <mergeCell ref="C11:C13"/>
    <mergeCell ref="D11:I11"/>
    <mergeCell ref="B11:B13"/>
    <mergeCell ref="A22:C23"/>
    <mergeCell ref="A11:A13"/>
    <mergeCell ref="O12:O13"/>
    <mergeCell ref="J12:J13"/>
    <mergeCell ref="K12:K13"/>
    <mergeCell ref="C25:C27"/>
    <mergeCell ref="D25:I25"/>
    <mergeCell ref="J25:O25"/>
    <mergeCell ref="N22:N23"/>
    <mergeCell ref="J11:O11"/>
    <mergeCell ref="A25:A27"/>
    <mergeCell ref="B25:B27"/>
    <mergeCell ref="L26:L27"/>
    <mergeCell ref="D12:D13"/>
    <mergeCell ref="M12:M13"/>
    <mergeCell ref="G22:G23"/>
    <mergeCell ref="M22:M23"/>
    <mergeCell ref="G26:G27"/>
    <mergeCell ref="M26:M27"/>
    <mergeCell ref="O22:O23"/>
    <mergeCell ref="J23:L23"/>
    <mergeCell ref="L12:L13"/>
    <mergeCell ref="O26:O27"/>
    <mergeCell ref="H22:H23"/>
    <mergeCell ref="I22:I23"/>
  </mergeCells>
  <phoneticPr fontId="0" type="noConversion"/>
  <printOptions horizontalCentered="1" verticalCentered="1"/>
  <pageMargins left="0.19685039370078741" right="0.27559055118110237" top="0.31496062992125984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8"/>
  <sheetViews>
    <sheetView view="pageBreakPreview" topLeftCell="A13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1.42578125" style="1" customWidth="1"/>
    <col min="2" max="2" width="7.42578125" style="1" customWidth="1"/>
    <col min="3" max="3" width="5.85546875" style="1" customWidth="1"/>
    <col min="4" max="4" width="22.85546875" style="1" customWidth="1"/>
    <col min="5" max="5" width="13.42578125" style="1" customWidth="1"/>
    <col min="6" max="6" width="9.85546875" style="1" customWidth="1"/>
    <col min="7" max="7" width="11.85546875" style="1" customWidth="1"/>
    <col min="8" max="16384" width="9.140625" style="1"/>
  </cols>
  <sheetData>
    <row r="1" spans="2:9" x14ac:dyDescent="0.2">
      <c r="B1" s="18" t="s">
        <v>57</v>
      </c>
      <c r="D1" s="2"/>
    </row>
    <row r="2" spans="2:9" x14ac:dyDescent="0.2">
      <c r="B2" s="18" t="s">
        <v>153</v>
      </c>
      <c r="D2" s="2"/>
    </row>
    <row r="3" spans="2:9" x14ac:dyDescent="0.2">
      <c r="D3" s="2"/>
    </row>
    <row r="4" spans="2:9" ht="14.25" x14ac:dyDescent="0.2">
      <c r="B4" s="255" t="s">
        <v>134</v>
      </c>
      <c r="C4" s="255"/>
      <c r="D4" s="255"/>
      <c r="E4" s="255"/>
      <c r="F4" s="255"/>
      <c r="G4" s="255"/>
      <c r="H4" s="255"/>
    </row>
    <row r="6" spans="2:9" x14ac:dyDescent="0.2">
      <c r="B6" s="1" t="s">
        <v>154</v>
      </c>
    </row>
    <row r="7" spans="2:9" x14ac:dyDescent="0.2">
      <c r="B7" s="1" t="s">
        <v>49</v>
      </c>
      <c r="D7" s="2"/>
      <c r="E7" s="3"/>
    </row>
    <row r="8" spans="2:9" x14ac:dyDescent="0.2">
      <c r="B8" s="1" t="s">
        <v>141</v>
      </c>
      <c r="D8" s="2"/>
      <c r="E8" s="4"/>
    </row>
    <row r="9" spans="2:9" x14ac:dyDescent="0.2">
      <c r="B9" s="1" t="s">
        <v>97</v>
      </c>
      <c r="D9" s="2"/>
    </row>
    <row r="11" spans="2:9" ht="28.5" customHeight="1" x14ac:dyDescent="0.2">
      <c r="D11" s="44" t="s">
        <v>33</v>
      </c>
      <c r="E11" s="256" t="s">
        <v>34</v>
      </c>
      <c r="F11" s="256"/>
      <c r="G11" s="256" t="s">
        <v>146</v>
      </c>
      <c r="H11" s="256"/>
      <c r="I11" s="15" t="s">
        <v>39</v>
      </c>
    </row>
    <row r="12" spans="2:9" x14ac:dyDescent="0.2">
      <c r="D12" s="24" t="s">
        <v>35</v>
      </c>
      <c r="E12" s="24" t="s">
        <v>0</v>
      </c>
      <c r="F12" s="24" t="s">
        <v>1</v>
      </c>
      <c r="G12" s="24" t="s">
        <v>0</v>
      </c>
      <c r="H12" s="24" t="s">
        <v>1</v>
      </c>
      <c r="I12" s="24" t="s">
        <v>50</v>
      </c>
    </row>
    <row r="13" spans="2:9" x14ac:dyDescent="0.2">
      <c r="D13" s="7" t="s">
        <v>27</v>
      </c>
      <c r="E13" s="7">
        <v>14</v>
      </c>
      <c r="F13" s="7">
        <v>14</v>
      </c>
      <c r="G13" s="7">
        <v>12</v>
      </c>
      <c r="H13" s="7">
        <v>12</v>
      </c>
      <c r="I13" s="259">
        <v>192</v>
      </c>
    </row>
    <row r="14" spans="2:9" x14ac:dyDescent="0.2">
      <c r="D14" s="7" t="s">
        <v>28</v>
      </c>
      <c r="E14" s="7">
        <v>14</v>
      </c>
      <c r="F14" s="7" t="s">
        <v>120</v>
      </c>
      <c r="G14" s="7">
        <v>12</v>
      </c>
      <c r="H14" s="7">
        <v>12</v>
      </c>
      <c r="I14" s="260"/>
    </row>
    <row r="15" spans="2:9" x14ac:dyDescent="0.2">
      <c r="D15" s="29" t="s">
        <v>36</v>
      </c>
    </row>
    <row r="16" spans="2:9" x14ac:dyDescent="0.2">
      <c r="D16" s="29" t="s">
        <v>147</v>
      </c>
    </row>
    <row r="17" spans="3:13" x14ac:dyDescent="0.2">
      <c r="D17" s="29"/>
    </row>
    <row r="18" spans="3:13" ht="15.75" x14ac:dyDescent="0.25">
      <c r="D18" s="36" t="s">
        <v>68</v>
      </c>
      <c r="E18" s="37"/>
      <c r="F18" s="37"/>
      <c r="G18" s="37"/>
      <c r="H18" s="37"/>
    </row>
    <row r="19" spans="3:13" ht="15" customHeight="1" x14ac:dyDescent="0.2">
      <c r="C19" s="257" t="s">
        <v>41</v>
      </c>
      <c r="D19" s="257" t="s">
        <v>69</v>
      </c>
      <c r="E19" s="257" t="s">
        <v>137</v>
      </c>
      <c r="F19" s="42" t="s">
        <v>29</v>
      </c>
      <c r="G19" s="42" t="s">
        <v>29</v>
      </c>
      <c r="H19" s="8"/>
    </row>
    <row r="20" spans="3:13" x14ac:dyDescent="0.2">
      <c r="C20" s="257"/>
      <c r="D20" s="257"/>
      <c r="E20" s="257"/>
      <c r="F20" s="42" t="s">
        <v>37</v>
      </c>
      <c r="G20" s="42" t="s">
        <v>38</v>
      </c>
      <c r="H20" s="9"/>
    </row>
    <row r="21" spans="3:13" x14ac:dyDescent="0.2">
      <c r="C21" s="250">
        <v>1</v>
      </c>
      <c r="D21" s="26" t="s">
        <v>70</v>
      </c>
      <c r="E21" s="7">
        <f>'an I'!S12+'an II'!S11</f>
        <v>546</v>
      </c>
      <c r="F21" s="258">
        <f>E21/E24*100</f>
        <v>81.25</v>
      </c>
      <c r="G21" s="258"/>
      <c r="H21" s="8"/>
    </row>
    <row r="22" spans="3:13" x14ac:dyDescent="0.2">
      <c r="C22" s="250"/>
      <c r="D22" s="26" t="s">
        <v>39</v>
      </c>
      <c r="E22" s="7">
        <v>192</v>
      </c>
      <c r="F22" s="258"/>
      <c r="G22" s="258"/>
      <c r="H22" s="8"/>
    </row>
    <row r="23" spans="3:13" x14ac:dyDescent="0.2">
      <c r="C23" s="7">
        <v>2</v>
      </c>
      <c r="D23" s="26" t="s">
        <v>40</v>
      </c>
      <c r="E23" s="7">
        <f>'an I'!S13+'an II'!S12</f>
        <v>126</v>
      </c>
      <c r="F23" s="43">
        <f>E23/E24*100</f>
        <v>18.75</v>
      </c>
      <c r="G23" s="43"/>
      <c r="H23" s="8"/>
    </row>
    <row r="24" spans="3:13" ht="38.25" x14ac:dyDescent="0.2">
      <c r="C24" s="7"/>
      <c r="D24" s="44" t="s">
        <v>71</v>
      </c>
      <c r="E24" s="15">
        <f>E21+E23</f>
        <v>672</v>
      </c>
      <c r="F24" s="51">
        <v>100</v>
      </c>
      <c r="G24" s="51">
        <v>100</v>
      </c>
      <c r="H24" s="8"/>
    </row>
    <row r="25" spans="3:13" x14ac:dyDescent="0.2">
      <c r="C25" s="45">
        <v>3</v>
      </c>
      <c r="D25" s="61" t="s">
        <v>40</v>
      </c>
      <c r="E25" s="7">
        <v>0</v>
      </c>
      <c r="F25" s="52"/>
      <c r="G25" s="52"/>
      <c r="H25" s="8"/>
    </row>
    <row r="26" spans="3:13" ht="25.5" x14ac:dyDescent="0.2">
      <c r="C26" s="7"/>
      <c r="D26" s="44" t="s">
        <v>135</v>
      </c>
      <c r="E26" s="7">
        <f>E24+E25</f>
        <v>672</v>
      </c>
      <c r="F26" s="51">
        <v>100</v>
      </c>
      <c r="G26" s="51">
        <v>100</v>
      </c>
      <c r="H26" s="8"/>
    </row>
    <row r="27" spans="3:13" x14ac:dyDescent="0.2">
      <c r="C27" s="28"/>
      <c r="D27" s="10"/>
      <c r="E27" s="8"/>
      <c r="F27" s="11"/>
      <c r="G27" s="12"/>
    </row>
    <row r="28" spans="3:13" x14ac:dyDescent="0.2">
      <c r="C28" s="28"/>
      <c r="D28" s="10"/>
      <c r="E28" s="8"/>
      <c r="F28" s="11"/>
      <c r="G28" s="12"/>
    </row>
    <row r="29" spans="3:13" x14ac:dyDescent="0.2">
      <c r="C29" s="257" t="s">
        <v>41</v>
      </c>
      <c r="D29" s="257" t="s">
        <v>72</v>
      </c>
      <c r="E29" s="251" t="s">
        <v>136</v>
      </c>
      <c r="F29" s="42" t="s">
        <v>29</v>
      </c>
      <c r="G29" s="262" t="s">
        <v>42</v>
      </c>
      <c r="H29" s="263"/>
      <c r="I29" s="53"/>
    </row>
    <row r="30" spans="3:13" x14ac:dyDescent="0.2">
      <c r="C30" s="257"/>
      <c r="D30" s="257"/>
      <c r="E30" s="251"/>
      <c r="F30" s="42" t="s">
        <v>37</v>
      </c>
      <c r="G30" s="25" t="s">
        <v>43</v>
      </c>
      <c r="H30" s="25" t="s">
        <v>73</v>
      </c>
      <c r="I30" s="8"/>
    </row>
    <row r="31" spans="3:13" x14ac:dyDescent="0.2">
      <c r="C31" s="7">
        <v>1</v>
      </c>
      <c r="D31" s="26" t="s">
        <v>74</v>
      </c>
      <c r="E31" s="54">
        <f>G31+H31</f>
        <v>350</v>
      </c>
      <c r="F31" s="46">
        <v>57.14</v>
      </c>
      <c r="G31" s="54">
        <f>'an I'!U14+'an II'!U13</f>
        <v>98</v>
      </c>
      <c r="H31" s="55">
        <f>'an I'!V14+'an II'!V13</f>
        <v>252</v>
      </c>
      <c r="I31" s="9"/>
    </row>
    <row r="32" spans="3:13" x14ac:dyDescent="0.2">
      <c r="C32" s="7">
        <v>2</v>
      </c>
      <c r="D32" s="47" t="s">
        <v>75</v>
      </c>
      <c r="E32" s="54">
        <f>G32+H32</f>
        <v>322</v>
      </c>
      <c r="F32" s="46">
        <v>42.86</v>
      </c>
      <c r="G32" s="54">
        <f>'an I'!U15+'an II'!U14</f>
        <v>189</v>
      </c>
      <c r="H32" s="55">
        <f>'an I'!V15+'an II'!V14</f>
        <v>133</v>
      </c>
      <c r="I32" s="9"/>
      <c r="M32" s="41"/>
    </row>
    <row r="33" spans="1:15" ht="12.75" customHeight="1" x14ac:dyDescent="0.2">
      <c r="B33" s="6"/>
      <c r="C33" s="5"/>
      <c r="D33" s="48" t="s">
        <v>32</v>
      </c>
      <c r="E33" s="48">
        <f>SUM(E31:E32)</f>
        <v>672</v>
      </c>
      <c r="F33" s="54">
        <f>SUM(F31:F32)</f>
        <v>100</v>
      </c>
      <c r="G33" s="54">
        <f>SUM(G31:G32)</f>
        <v>287</v>
      </c>
      <c r="H33" s="54">
        <f>SUM(H31:H32)</f>
        <v>385</v>
      </c>
      <c r="I33" s="16"/>
      <c r="J33" s="6"/>
      <c r="K33" s="6"/>
    </row>
    <row r="34" spans="1:15" x14ac:dyDescent="0.2">
      <c r="C34" s="30"/>
      <c r="D34" s="13"/>
      <c r="E34" s="14"/>
      <c r="F34" s="14"/>
      <c r="G34" s="14"/>
    </row>
    <row r="35" spans="1:15" ht="35.25" customHeight="1" x14ac:dyDescent="0.2">
      <c r="C35" s="253" t="s">
        <v>108</v>
      </c>
      <c r="D35" s="254"/>
      <c r="E35" s="50">
        <f>H33/G33</f>
        <v>1.3414634146341464</v>
      </c>
    </row>
    <row r="37" spans="1:15" x14ac:dyDescent="0.2">
      <c r="C37" s="250" t="s">
        <v>41</v>
      </c>
      <c r="D37" s="249" t="s">
        <v>77</v>
      </c>
      <c r="E37" s="252" t="s">
        <v>76</v>
      </c>
      <c r="F37" s="252"/>
      <c r="G37" s="252" t="s">
        <v>30</v>
      </c>
      <c r="H37" s="252"/>
    </row>
    <row r="38" spans="1:15" x14ac:dyDescent="0.2">
      <c r="C38" s="250"/>
      <c r="D38" s="249"/>
      <c r="E38" s="25" t="s">
        <v>44</v>
      </c>
      <c r="F38" s="25" t="s">
        <v>45</v>
      </c>
      <c r="G38" s="25" t="s">
        <v>41</v>
      </c>
      <c r="H38" s="25" t="s">
        <v>31</v>
      </c>
    </row>
    <row r="39" spans="1:15" x14ac:dyDescent="0.2">
      <c r="C39" s="25">
        <v>1</v>
      </c>
      <c r="D39" s="23" t="s">
        <v>78</v>
      </c>
      <c r="E39" s="25">
        <v>9</v>
      </c>
      <c r="F39" s="25">
        <v>6</v>
      </c>
      <c r="G39" s="25">
        <f>E39+F39</f>
        <v>15</v>
      </c>
      <c r="H39" s="49">
        <f>G39/G41*100</f>
        <v>75</v>
      </c>
    </row>
    <row r="40" spans="1:15" x14ac:dyDescent="0.2">
      <c r="C40" s="25">
        <v>2</v>
      </c>
      <c r="D40" s="23" t="s">
        <v>79</v>
      </c>
      <c r="E40" s="25">
        <v>2</v>
      </c>
      <c r="F40" s="25">
        <v>3</v>
      </c>
      <c r="G40" s="25">
        <f>E40+F40</f>
        <v>5</v>
      </c>
      <c r="H40" s="49">
        <f>G40/G41*100</f>
        <v>25</v>
      </c>
    </row>
    <row r="41" spans="1:15" x14ac:dyDescent="0.2">
      <c r="C41" s="25"/>
      <c r="D41" s="27" t="s">
        <v>32</v>
      </c>
      <c r="E41" s="27">
        <f>SUM(E39:E40)</f>
        <v>11</v>
      </c>
      <c r="F41" s="27">
        <f>SUM(F39:F40)</f>
        <v>9</v>
      </c>
      <c r="G41" s="27">
        <f>SUM(G39:G40)</f>
        <v>20</v>
      </c>
      <c r="H41" s="27">
        <v>100</v>
      </c>
    </row>
    <row r="42" spans="1:15" x14ac:dyDescent="0.2">
      <c r="C42" s="30"/>
      <c r="D42" s="13"/>
      <c r="E42" s="14"/>
      <c r="F42" s="14"/>
      <c r="G42" s="14"/>
    </row>
    <row r="43" spans="1:15" x14ac:dyDescent="0.2">
      <c r="A43" s="17"/>
      <c r="C43" s="248" t="s">
        <v>144</v>
      </c>
      <c r="D43" s="248"/>
      <c r="E43" s="17"/>
      <c r="F43" s="17"/>
      <c r="G43" s="261" t="s">
        <v>102</v>
      </c>
      <c r="H43" s="261"/>
      <c r="I43" s="17"/>
      <c r="J43" s="17"/>
      <c r="K43" s="17"/>
      <c r="L43" s="17"/>
      <c r="M43" s="17"/>
      <c r="N43" s="17"/>
      <c r="O43" s="17"/>
    </row>
    <row r="44" spans="1:15" x14ac:dyDescent="0.2">
      <c r="C44" s="248" t="s">
        <v>145</v>
      </c>
      <c r="D44" s="248"/>
      <c r="E44" s="17"/>
      <c r="F44" s="248" t="s">
        <v>155</v>
      </c>
      <c r="G44" s="248"/>
      <c r="H44" s="248"/>
      <c r="I44" s="248"/>
      <c r="J44" s="56"/>
      <c r="K44" s="56"/>
      <c r="L44" s="56"/>
      <c r="M44" s="56"/>
      <c r="N44" s="17"/>
      <c r="O44" s="17"/>
    </row>
    <row r="45" spans="1:15" x14ac:dyDescent="0.2">
      <c r="A45" s="17"/>
      <c r="B45" s="16"/>
      <c r="C45" s="16"/>
      <c r="D45" s="57"/>
      <c r="E45" s="17"/>
      <c r="F45" s="17"/>
      <c r="G45" s="17"/>
      <c r="I45" s="17"/>
      <c r="J45" s="17"/>
      <c r="K45" s="17"/>
      <c r="L45" s="17"/>
      <c r="M45" s="17"/>
      <c r="N45" s="17"/>
      <c r="O45" s="17"/>
    </row>
    <row r="46" spans="1:15" x14ac:dyDescent="0.2">
      <c r="A46" s="17"/>
      <c r="B46" s="16"/>
      <c r="C46" s="16"/>
      <c r="D46" s="5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">
      <c r="A47" s="17"/>
      <c r="C47" s="16"/>
      <c r="D47" s="57" t="s">
        <v>131</v>
      </c>
      <c r="E47" s="17"/>
      <c r="F47" s="248" t="s">
        <v>129</v>
      </c>
      <c r="G47" s="248"/>
      <c r="H47" s="248"/>
      <c r="I47" s="248"/>
      <c r="J47" s="56"/>
      <c r="K47" s="56"/>
      <c r="L47" s="56"/>
      <c r="M47" s="17"/>
      <c r="O47" s="17"/>
    </row>
    <row r="48" spans="1:15" x14ac:dyDescent="0.2">
      <c r="A48" s="17"/>
      <c r="C48" s="16"/>
      <c r="D48" s="57" t="s">
        <v>130</v>
      </c>
      <c r="E48" s="17"/>
      <c r="F48" s="248" t="s">
        <v>130</v>
      </c>
      <c r="G48" s="248"/>
      <c r="H48" s="248"/>
      <c r="I48" s="248"/>
      <c r="J48" s="17"/>
      <c r="K48" s="17"/>
      <c r="L48" s="17"/>
      <c r="O48" s="17"/>
    </row>
  </sheetData>
  <mergeCells count="25">
    <mergeCell ref="I13:I14"/>
    <mergeCell ref="G43:H43"/>
    <mergeCell ref="F48:I48"/>
    <mergeCell ref="G21:G22"/>
    <mergeCell ref="G37:H37"/>
    <mergeCell ref="G29:H29"/>
    <mergeCell ref="E29:E30"/>
    <mergeCell ref="E37:F37"/>
    <mergeCell ref="C35:D35"/>
    <mergeCell ref="B4:H4"/>
    <mergeCell ref="E11:F11"/>
    <mergeCell ref="G11:H11"/>
    <mergeCell ref="C19:C20"/>
    <mergeCell ref="D19:D20"/>
    <mergeCell ref="F21:F22"/>
    <mergeCell ref="C21:C22"/>
    <mergeCell ref="E19:E20"/>
    <mergeCell ref="C29:C30"/>
    <mergeCell ref="D29:D30"/>
    <mergeCell ref="C43:D43"/>
    <mergeCell ref="C44:D44"/>
    <mergeCell ref="F44:I44"/>
    <mergeCell ref="F47:I47"/>
    <mergeCell ref="D37:D38"/>
    <mergeCell ref="C37:C3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view="pageBreakPreview" zoomScaleNormal="100" zoomScaleSheetLayoutView="100" workbookViewId="0">
      <selection activeCell="A20" sqref="A20"/>
    </sheetView>
  </sheetViews>
  <sheetFormatPr defaultColWidth="9.140625" defaultRowHeight="12.75" x14ac:dyDescent="0.2"/>
  <cols>
    <col min="1" max="1" width="41.140625" style="1" customWidth="1"/>
    <col min="2" max="2" width="3.140625" style="1" customWidth="1"/>
    <col min="3" max="3" width="27" style="1" customWidth="1"/>
    <col min="4" max="4" width="9.140625" style="1"/>
    <col min="5" max="5" width="7.85546875" style="1" customWidth="1"/>
    <col min="6" max="16384" width="9.140625" style="1"/>
  </cols>
  <sheetData>
    <row r="1" spans="1:14" x14ac:dyDescent="0.2">
      <c r="A1" s="266" t="s">
        <v>57</v>
      </c>
      <c r="B1" s="266"/>
      <c r="C1" s="266"/>
    </row>
    <row r="2" spans="1:14" x14ac:dyDescent="0.2">
      <c r="A2" s="266" t="s">
        <v>153</v>
      </c>
      <c r="B2" s="266"/>
      <c r="C2" s="266"/>
    </row>
    <row r="3" spans="1:14" x14ac:dyDescent="0.2">
      <c r="A3" s="31"/>
      <c r="B3" s="31"/>
      <c r="C3" s="31"/>
    </row>
    <row r="4" spans="1:14" ht="15.75" x14ac:dyDescent="0.25">
      <c r="A4" s="267" t="s">
        <v>134</v>
      </c>
      <c r="B4" s="267"/>
      <c r="C4" s="267"/>
      <c r="D4" s="267"/>
      <c r="E4" s="267"/>
    </row>
    <row r="5" spans="1:14" x14ac:dyDescent="0.2">
      <c r="C5" s="22"/>
    </row>
    <row r="6" spans="1:14" ht="12" customHeight="1" x14ac:dyDescent="0.2">
      <c r="A6" s="1" t="s">
        <v>154</v>
      </c>
      <c r="G6" s="19"/>
      <c r="H6" s="19"/>
      <c r="I6" s="19"/>
      <c r="J6" s="19"/>
      <c r="K6" s="19"/>
      <c r="L6" s="19"/>
      <c r="M6" s="19"/>
      <c r="N6" s="21"/>
    </row>
    <row r="7" spans="1:14" x14ac:dyDescent="0.2">
      <c r="A7" s="1" t="s">
        <v>49</v>
      </c>
      <c r="C7" s="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x14ac:dyDescent="0.2">
      <c r="A8" s="1" t="s">
        <v>140</v>
      </c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21"/>
    </row>
    <row r="9" spans="1:14" x14ac:dyDescent="0.2">
      <c r="A9" s="1" t="s">
        <v>97</v>
      </c>
      <c r="C9" s="2"/>
      <c r="D9" s="19"/>
      <c r="E9" s="19"/>
      <c r="F9" s="19"/>
      <c r="G9" s="19"/>
      <c r="H9" s="19"/>
      <c r="I9" s="19"/>
      <c r="J9" s="19"/>
      <c r="K9" s="19"/>
      <c r="L9" s="19"/>
      <c r="M9" s="19"/>
      <c r="N9" s="22"/>
    </row>
    <row r="10" spans="1:14" x14ac:dyDescent="0.2">
      <c r="A10" s="32"/>
      <c r="B10" s="32"/>
      <c r="C10" s="32"/>
    </row>
    <row r="11" spans="1:14" ht="48.75" customHeight="1" x14ac:dyDescent="0.2">
      <c r="A11" s="160" t="s">
        <v>87</v>
      </c>
      <c r="C11" s="268" t="s">
        <v>104</v>
      </c>
      <c r="D11" s="268"/>
      <c r="E11" s="268"/>
    </row>
    <row r="12" spans="1:14" ht="38.25" x14ac:dyDescent="0.2">
      <c r="A12" s="38" t="s">
        <v>80</v>
      </c>
      <c r="B12" s="33"/>
      <c r="C12" s="264" t="s">
        <v>88</v>
      </c>
      <c r="D12" s="264"/>
      <c r="E12" s="264"/>
    </row>
    <row r="13" spans="1:14" ht="55.5" customHeight="1" x14ac:dyDescent="0.2">
      <c r="A13" s="26" t="s">
        <v>81</v>
      </c>
      <c r="B13" s="33"/>
      <c r="C13" s="264" t="s">
        <v>121</v>
      </c>
      <c r="D13" s="264"/>
      <c r="E13" s="264"/>
    </row>
    <row r="14" spans="1:14" ht="38.25" x14ac:dyDescent="0.2">
      <c r="A14" s="39" t="s">
        <v>82</v>
      </c>
      <c r="B14" s="33"/>
      <c r="C14" s="264" t="s">
        <v>89</v>
      </c>
      <c r="D14" s="264"/>
      <c r="E14" s="264"/>
    </row>
    <row r="15" spans="1:14" ht="38.25" x14ac:dyDescent="0.2">
      <c r="A15" s="40" t="s">
        <v>83</v>
      </c>
      <c r="B15" s="33"/>
      <c r="C15" s="264" t="s">
        <v>90</v>
      </c>
      <c r="D15" s="264"/>
      <c r="E15" s="264"/>
    </row>
    <row r="16" spans="1:14" ht="38.25" x14ac:dyDescent="0.2">
      <c r="A16" s="38" t="s">
        <v>84</v>
      </c>
      <c r="B16" s="33"/>
      <c r="C16" s="264" t="s">
        <v>91</v>
      </c>
      <c r="D16" s="264"/>
      <c r="E16" s="264"/>
    </row>
    <row r="17" spans="1:10" ht="51" x14ac:dyDescent="0.2">
      <c r="A17" s="38" t="s">
        <v>85</v>
      </c>
      <c r="B17" s="33"/>
      <c r="C17" s="264" t="s">
        <v>92</v>
      </c>
      <c r="D17" s="264"/>
      <c r="E17" s="264"/>
    </row>
    <row r="18" spans="1:10" ht="54" customHeight="1" x14ac:dyDescent="0.2">
      <c r="A18" s="38" t="s">
        <v>86</v>
      </c>
      <c r="B18" s="33"/>
      <c r="C18" s="264" t="s">
        <v>93</v>
      </c>
      <c r="D18" s="264"/>
      <c r="E18" s="264"/>
    </row>
    <row r="19" spans="1:10" ht="25.5" customHeight="1" x14ac:dyDescent="0.2">
      <c r="A19" s="34"/>
      <c r="B19" s="33"/>
      <c r="C19" s="264" t="s">
        <v>94</v>
      </c>
      <c r="D19" s="265"/>
      <c r="E19" s="265"/>
    </row>
    <row r="20" spans="1:10" ht="25.5" customHeight="1" x14ac:dyDescent="0.2">
      <c r="A20" s="34"/>
      <c r="B20" s="33"/>
      <c r="C20" s="264" t="s">
        <v>95</v>
      </c>
      <c r="D20" s="264"/>
      <c r="E20" s="264"/>
    </row>
    <row r="21" spans="1:10" ht="25.5" customHeight="1" x14ac:dyDescent="0.2">
      <c r="A21" s="34"/>
      <c r="B21" s="33"/>
      <c r="C21" s="264" t="s">
        <v>96</v>
      </c>
      <c r="D21" s="264"/>
      <c r="E21" s="264"/>
    </row>
    <row r="22" spans="1:10" x14ac:dyDescent="0.2">
      <c r="A22" s="34"/>
      <c r="B22" s="33"/>
      <c r="C22" s="33"/>
      <c r="D22" s="33"/>
    </row>
    <row r="23" spans="1:10" x14ac:dyDescent="0.2">
      <c r="A23" s="57" t="s">
        <v>144</v>
      </c>
      <c r="B23" s="17"/>
      <c r="C23" s="261" t="s">
        <v>102</v>
      </c>
      <c r="D23" s="261"/>
      <c r="E23" s="58"/>
      <c r="F23" s="60"/>
      <c r="G23" s="60"/>
      <c r="H23" s="60"/>
      <c r="I23" s="60"/>
      <c r="J23" s="58"/>
    </row>
    <row r="24" spans="1:10" x14ac:dyDescent="0.2">
      <c r="A24" s="57" t="s">
        <v>145</v>
      </c>
      <c r="B24" s="17"/>
      <c r="C24" s="248" t="s">
        <v>155</v>
      </c>
      <c r="D24" s="248"/>
      <c r="E24" s="59"/>
      <c r="F24" s="59"/>
      <c r="G24" s="59"/>
      <c r="H24" s="59"/>
      <c r="I24" s="59"/>
      <c r="J24" s="59"/>
    </row>
    <row r="25" spans="1:10" x14ac:dyDescent="0.2">
      <c r="A25" s="57"/>
      <c r="B25" s="17"/>
      <c r="C25" s="16"/>
      <c r="D25" s="16"/>
      <c r="E25" s="60"/>
      <c r="F25" s="60"/>
      <c r="G25" s="60"/>
      <c r="H25" s="58"/>
      <c r="I25" s="60"/>
      <c r="J25" s="58"/>
    </row>
    <row r="26" spans="1:10" x14ac:dyDescent="0.2">
      <c r="A26" s="57"/>
      <c r="B26" s="17"/>
      <c r="C26" s="16"/>
      <c r="D26" s="16"/>
      <c r="E26" s="60"/>
      <c r="F26" s="60"/>
      <c r="G26" s="60"/>
      <c r="H26" s="60"/>
      <c r="I26" s="60"/>
      <c r="J26" s="58"/>
    </row>
    <row r="27" spans="1:10" x14ac:dyDescent="0.2">
      <c r="A27" s="57" t="s">
        <v>131</v>
      </c>
      <c r="B27" s="17"/>
      <c r="C27" s="248" t="s">
        <v>129</v>
      </c>
      <c r="D27" s="248"/>
      <c r="E27" s="59"/>
      <c r="F27" s="59"/>
      <c r="G27" s="59"/>
      <c r="H27" s="59"/>
      <c r="I27" s="59"/>
      <c r="J27" s="58"/>
    </row>
    <row r="28" spans="1:10" x14ac:dyDescent="0.2">
      <c r="A28" s="57" t="s">
        <v>130</v>
      </c>
      <c r="B28" s="17"/>
      <c r="C28" s="248" t="s">
        <v>130</v>
      </c>
      <c r="D28" s="248"/>
      <c r="E28" s="59"/>
      <c r="F28" s="59"/>
      <c r="G28" s="59"/>
      <c r="H28" s="59"/>
      <c r="I28" s="59"/>
      <c r="J28" s="58"/>
    </row>
    <row r="30" spans="1:10" x14ac:dyDescent="0.2">
      <c r="A30" s="34"/>
      <c r="B30" s="33"/>
      <c r="C30" s="33"/>
      <c r="D30" s="33"/>
    </row>
    <row r="31" spans="1:10" x14ac:dyDescent="0.2">
      <c r="A31" s="34"/>
      <c r="B31" s="33"/>
      <c r="C31" s="33"/>
      <c r="D31" s="33"/>
    </row>
    <row r="32" spans="1:10" x14ac:dyDescent="0.2">
      <c r="A32" s="34"/>
      <c r="B32" s="33"/>
      <c r="C32" s="33"/>
      <c r="D32" s="33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</sheetData>
  <mergeCells count="18">
    <mergeCell ref="C14:E14"/>
    <mergeCell ref="C23:D23"/>
    <mergeCell ref="C15:E15"/>
    <mergeCell ref="C16:E16"/>
    <mergeCell ref="C17:E17"/>
    <mergeCell ref="C18:E18"/>
    <mergeCell ref="A1:C1"/>
    <mergeCell ref="A2:C2"/>
    <mergeCell ref="A4:E4"/>
    <mergeCell ref="C12:E12"/>
    <mergeCell ref="C13:E13"/>
    <mergeCell ref="C11:E11"/>
    <mergeCell ref="C19:E19"/>
    <mergeCell ref="C20:E20"/>
    <mergeCell ref="C24:D24"/>
    <mergeCell ref="C27:D27"/>
    <mergeCell ref="C28:D28"/>
    <mergeCell ref="C21:E21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pagina 1</vt:lpstr>
      <vt:lpstr>an I</vt:lpstr>
      <vt:lpstr>an II</vt:lpstr>
      <vt:lpstr>Balance</vt:lpstr>
      <vt:lpstr>Competences</vt:lpstr>
      <vt:lpstr>'an I'!Print_Area</vt:lpstr>
      <vt:lpstr>'an II'!Print_Area</vt:lpstr>
      <vt:lpstr>Competences!Print_Area</vt:lpstr>
      <vt:lpstr>'pagina 1'!Print_Area</vt:lpstr>
    </vt:vector>
  </TitlesOfParts>
  <Company>Universitatea Suceava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COJOCARIU</dc:creator>
  <cp:lastModifiedBy>User08</cp:lastModifiedBy>
  <cp:lastPrinted>2020-09-08T12:38:26Z</cp:lastPrinted>
  <dcterms:created xsi:type="dcterms:W3CDTF">1998-09-29T12:25:23Z</dcterms:created>
  <dcterms:modified xsi:type="dcterms:W3CDTF">2021-09-21T20:27:40Z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D2819F8">
    <vt:lpwstr/>
  </property>
  <property fmtid="{D5CDD505-2E9C-101B-9397-08002B2CF9AE}" pid="19" name="IVID2A3708F4">
    <vt:lpwstr/>
  </property>
  <property fmtid="{D5CDD505-2E9C-101B-9397-08002B2CF9AE}" pid="20" name="IVIDD631307">
    <vt:lpwstr/>
  </property>
  <property fmtid="{D5CDD505-2E9C-101B-9397-08002B2CF9AE}" pid="21" name="IVID10231BE6">
    <vt:lpwstr/>
  </property>
  <property fmtid="{D5CDD505-2E9C-101B-9397-08002B2CF9AE}" pid="22" name="IVID1C180FE9">
    <vt:lpwstr/>
  </property>
  <property fmtid="{D5CDD505-2E9C-101B-9397-08002B2CF9AE}" pid="23" name="IVID10E61F36">
    <vt:lpwstr/>
  </property>
</Properties>
</file>