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defaultThemeVersion="124226"/>
  <mc:AlternateContent xmlns:mc="http://schemas.openxmlformats.org/markup-compatibility/2006">
    <mc:Choice Requires="x15">
      <x15ac:absPath xmlns:x15ac="http://schemas.microsoft.com/office/spreadsheetml/2010/11/ac" url="C:\Users\User08\Documents\000_An universitar 2021-2022\Planuri MASTER_2021-2022\"/>
    </mc:Choice>
  </mc:AlternateContent>
  <xr:revisionPtr revIDLastSave="0" documentId="13_ncr:1_{5D0A2898-42FD-46D5-9DFF-011FF7AABA3C}" xr6:coauthVersionLast="36" xr6:coauthVersionMax="36" xr10:uidLastSave="{00000000-0000-0000-0000-000000000000}"/>
  <bookViews>
    <workbookView xWindow="0" yWindow="0" windowWidth="28800" windowHeight="12225" xr2:uid="{00000000-000D-0000-FFFF-FFFF00000000}"/>
  </bookViews>
  <sheets>
    <sheet name="pagina 1" sheetId="6" r:id="rId1"/>
    <sheet name="an I" sheetId="3" r:id="rId2"/>
    <sheet name="an II" sheetId="4" r:id="rId3"/>
    <sheet name="Balance" sheetId="5" r:id="rId4"/>
    <sheet name="Competences" sheetId="7" r:id="rId5"/>
  </sheets>
  <definedNames>
    <definedName name="_xlnm.Print_Area" localSheetId="1">'an I'!$A$1:$Q$58</definedName>
    <definedName name="_xlnm.Print_Area" localSheetId="2">'an II'!$A$1:$Q$54</definedName>
    <definedName name="_xlnm.Print_Area" localSheetId="3">Balance!$A$1:$H$51</definedName>
    <definedName name="_xlnm.Print_Area" localSheetId="4">Competences!$A$1:$C$34</definedName>
    <definedName name="_xlnm.Print_Area" localSheetId="0">'pagina 1'!$A$1:$F$43</definedName>
  </definedNames>
  <calcPr calcId="191029"/>
</workbook>
</file>

<file path=xl/calcChain.xml><?xml version="1.0" encoding="utf-8"?>
<calcChain xmlns="http://schemas.openxmlformats.org/spreadsheetml/2006/main">
  <c r="J34" i="3" l="1"/>
  <c r="X16" i="4"/>
  <c r="X18" i="4" s="1"/>
  <c r="W16" i="4"/>
  <c r="U16" i="4"/>
  <c r="X14" i="4"/>
  <c r="W14" i="4"/>
  <c r="U14" i="4"/>
  <c r="Y17" i="4" s="1"/>
  <c r="U19" i="4"/>
  <c r="N22" i="4"/>
  <c r="N34" i="4" s="1"/>
  <c r="X15" i="3"/>
  <c r="W15" i="3"/>
  <c r="U15" i="3"/>
  <c r="X14" i="3"/>
  <c r="H34" i="5" s="1"/>
  <c r="U14" i="3"/>
  <c r="W14" i="3"/>
  <c r="G34" i="5" s="1"/>
  <c r="Q24" i="3"/>
  <c r="J24" i="3"/>
  <c r="E24" i="3"/>
  <c r="E38" i="3" s="1"/>
  <c r="E53" i="3" s="1"/>
  <c r="F24" i="3"/>
  <c r="F38" i="3"/>
  <c r="D24" i="3"/>
  <c r="D38" i="3" s="1"/>
  <c r="E34" i="3"/>
  <c r="D34" i="3"/>
  <c r="Q34" i="3"/>
  <c r="J46" i="4"/>
  <c r="H46" i="4"/>
  <c r="G46" i="4"/>
  <c r="E46" i="4"/>
  <c r="D46" i="4"/>
  <c r="Q51" i="3"/>
  <c r="O51" i="3"/>
  <c r="L51" i="3"/>
  <c r="K52" i="3" s="1"/>
  <c r="K51" i="3"/>
  <c r="J51" i="3"/>
  <c r="H51" i="3"/>
  <c r="E51" i="3"/>
  <c r="D51" i="3"/>
  <c r="D52" i="3" s="1"/>
  <c r="J22" i="4"/>
  <c r="J34" i="4" s="1"/>
  <c r="E22" i="4"/>
  <c r="D22" i="4"/>
  <c r="D23" i="4" s="1"/>
  <c r="U12" i="4" s="1"/>
  <c r="Y14" i="4" s="1"/>
  <c r="L34" i="3"/>
  <c r="K34" i="3"/>
  <c r="K35" i="3" s="1"/>
  <c r="J31" i="4"/>
  <c r="E31" i="4"/>
  <c r="D32" i="4" s="1"/>
  <c r="U13" i="4" s="1"/>
  <c r="D31" i="4"/>
  <c r="L24" i="3"/>
  <c r="L38" i="3" s="1"/>
  <c r="L53" i="3" s="1"/>
  <c r="K24" i="3"/>
  <c r="F42" i="5"/>
  <c r="F43" i="5"/>
  <c r="E44" i="5"/>
  <c r="D44" i="5"/>
  <c r="Q22" i="4"/>
  <c r="Q34" i="4" s="1"/>
  <c r="L22" i="4"/>
  <c r="L34" i="4" s="1"/>
  <c r="L48" i="4" s="1"/>
  <c r="K22" i="4"/>
  <c r="K23" i="4" s="1"/>
  <c r="D35" i="3"/>
  <c r="D47" i="4"/>
  <c r="U18" i="4" s="1"/>
  <c r="D34" i="4"/>
  <c r="D48" i="4" s="1"/>
  <c r="W18" i="4"/>
  <c r="F44" i="5" l="1"/>
  <c r="G42" i="5" s="1"/>
  <c r="D53" i="3"/>
  <c r="D39" i="3"/>
  <c r="G43" i="5"/>
  <c r="D25" i="3"/>
  <c r="G35" i="5"/>
  <c r="G36" i="5" s="1"/>
  <c r="E34" i="4"/>
  <c r="H35" i="5"/>
  <c r="H36" i="5" s="1"/>
  <c r="U18" i="3"/>
  <c r="D28" i="5" s="1"/>
  <c r="K25" i="3"/>
  <c r="U17" i="3"/>
  <c r="Y14" i="3"/>
  <c r="X16" i="3"/>
  <c r="U12" i="3"/>
  <c r="D24" i="5" s="1"/>
  <c r="K38" i="3"/>
  <c r="K53" i="3" s="1"/>
  <c r="D34" i="5"/>
  <c r="D35" i="4"/>
  <c r="E48" i="4"/>
  <c r="X19" i="4"/>
  <c r="U13" i="3"/>
  <c r="D26" i="5" s="1"/>
  <c r="K34" i="4"/>
  <c r="W16" i="3"/>
  <c r="D35" i="5" l="1"/>
  <c r="D36" i="5" s="1"/>
  <c r="E35" i="5" s="1"/>
  <c r="K39" i="3"/>
  <c r="D38" i="5"/>
  <c r="K35" i="4"/>
  <c r="K48" i="4"/>
  <c r="D27" i="5"/>
  <c r="D29" i="5" s="1"/>
  <c r="V12" i="3"/>
  <c r="F24" i="5" l="1"/>
  <c r="E26" i="5"/>
  <c r="F26" i="5"/>
  <c r="E34" i="5"/>
  <c r="E36" i="5" s="1"/>
  <c r="E24" i="5"/>
  <c r="F27" i="5" l="1"/>
  <c r="E27" i="5"/>
</calcChain>
</file>

<file path=xl/sharedStrings.xml><?xml version="1.0" encoding="utf-8"?>
<sst xmlns="http://schemas.openxmlformats.org/spreadsheetml/2006/main" count="404" uniqueCount="191">
  <si>
    <t>Sem. 1</t>
  </si>
  <si>
    <t>Sem. 2</t>
  </si>
  <si>
    <t>S</t>
  </si>
  <si>
    <t>L</t>
  </si>
  <si>
    <t>Nr. crt.</t>
  </si>
  <si>
    <t>E</t>
  </si>
  <si>
    <t>DAP.01.04</t>
  </si>
  <si>
    <t>I</t>
  </si>
  <si>
    <t>II</t>
  </si>
  <si>
    <t xml:space="preserve">                                  BILANŢ</t>
  </si>
  <si>
    <t xml:space="preserve">% </t>
  </si>
  <si>
    <t>Total</t>
  </si>
  <si>
    <t>%</t>
  </si>
  <si>
    <t>TOTAL</t>
  </si>
  <si>
    <t>No.</t>
  </si>
  <si>
    <t xml:space="preserve">Decan, </t>
  </si>
  <si>
    <t>Prof. univ. dr. Carmen Eugenia NĂSTASE</t>
  </si>
  <si>
    <t>Responsabil program de studii,</t>
  </si>
  <si>
    <t>ANUL I</t>
  </si>
  <si>
    <t>Discipline obligatorii</t>
  </si>
  <si>
    <t>Forma de verificare</t>
  </si>
  <si>
    <t>Nr. Credite</t>
  </si>
  <si>
    <t>C</t>
  </si>
  <si>
    <t>Total ore obligatorii pe săptămână</t>
  </si>
  <si>
    <t>Discipline opționale</t>
  </si>
  <si>
    <t>Total număr ore discipline opționale pe săptămână</t>
  </si>
  <si>
    <t>RECAPITULATIE</t>
  </si>
  <si>
    <t>ANUL II</t>
  </si>
  <si>
    <t>Total ore discipline obligatorii pe săptămână</t>
  </si>
  <si>
    <t>Nr. credite</t>
  </si>
  <si>
    <t>Structura anului universitar</t>
  </si>
  <si>
    <t>Nr. săptămâni</t>
  </si>
  <si>
    <t>Anul de studiu</t>
  </si>
  <si>
    <t>* Discipline obligatorii și opționale</t>
  </si>
  <si>
    <t>CATEGORIA DISCIPLINEI</t>
  </si>
  <si>
    <t>Total nr. ore fizice</t>
  </si>
  <si>
    <t>realizat</t>
  </si>
  <si>
    <t>recomandat</t>
  </si>
  <si>
    <t>TOTAL obligatorii și opționale</t>
  </si>
  <si>
    <t>Discipline facultative</t>
  </si>
  <si>
    <t>TOTAL ore program de studiu</t>
  </si>
  <si>
    <t>Total număr ore fizice</t>
  </si>
  <si>
    <t>Nr. ore</t>
  </si>
  <si>
    <t>Curs</t>
  </si>
  <si>
    <t>Aplicații</t>
  </si>
  <si>
    <t>Nr. forme de veriificare</t>
  </si>
  <si>
    <t>Anul I</t>
  </si>
  <si>
    <t>Anul II</t>
  </si>
  <si>
    <t>Examen</t>
  </si>
  <si>
    <t>Colocviu</t>
  </si>
  <si>
    <t>Competențe generale</t>
  </si>
  <si>
    <t>Universitatea ”Ștefan cel Mare” din Suceava</t>
  </si>
  <si>
    <t>Universitatea "Ștefan cel Mare” din Suceava</t>
  </si>
  <si>
    <t>PLAN DE ÎNVĂȚĂMÂNT</t>
  </si>
  <si>
    <t>DSI.01.02</t>
  </si>
  <si>
    <t>P</t>
  </si>
  <si>
    <t>Sem. 3</t>
  </si>
  <si>
    <t>Sem. 4</t>
  </si>
  <si>
    <t>DAP.03.01</t>
  </si>
  <si>
    <t>DAP.03.02</t>
  </si>
  <si>
    <t>DAP.04.06</t>
  </si>
  <si>
    <t>DAP.03.08</t>
  </si>
  <si>
    <r>
      <t xml:space="preserve">Durata studiilor: </t>
    </r>
    <r>
      <rPr>
        <b/>
        <sz val="11"/>
        <rFont val="Times New Roman"/>
        <family val="1"/>
      </rPr>
      <t>2 ani</t>
    </r>
  </si>
  <si>
    <t>Obligatorii</t>
  </si>
  <si>
    <t>Optionale</t>
  </si>
  <si>
    <t>DAP</t>
  </si>
  <si>
    <t>DSI</t>
  </si>
  <si>
    <r>
      <t xml:space="preserve">Domeniul: </t>
    </r>
    <r>
      <rPr>
        <b/>
        <sz val="11"/>
        <rFont val="Times New Roman"/>
        <family val="1"/>
      </rPr>
      <t>Științe administrative</t>
    </r>
  </si>
  <si>
    <t>Drept şi legislaţie comunitară</t>
  </si>
  <si>
    <t>Contabilitate creativă</t>
  </si>
  <si>
    <t>Management comparat</t>
  </si>
  <si>
    <t>Afaceri internaţionale</t>
  </si>
  <si>
    <t>Auditul performanţei</t>
  </si>
  <si>
    <t>Regimul juridic al bugetelor locale</t>
  </si>
  <si>
    <t>DSI.03.03</t>
  </si>
  <si>
    <t>Tehnici avansate de exploatare a datelor</t>
  </si>
  <si>
    <t>Management strategic în sectorul public</t>
  </si>
  <si>
    <t>Răspunderea juridică în relaţiile de muncă</t>
  </si>
  <si>
    <t>Managementul proiectelor europene</t>
  </si>
  <si>
    <t>DSI.03.04</t>
  </si>
  <si>
    <t>Cercetări aplicative pe piaţa serviciilor</t>
  </si>
  <si>
    <t>DAP.02.12</t>
  </si>
  <si>
    <t>4E</t>
  </si>
  <si>
    <t>DSI.02.07</t>
  </si>
  <si>
    <t>DAP.02.13</t>
  </si>
  <si>
    <t>DSI.04.05</t>
  </si>
  <si>
    <t>DAP.04.07</t>
  </si>
  <si>
    <t>DAP.03.09</t>
  </si>
  <si>
    <t>Practic</t>
  </si>
  <si>
    <t>2E</t>
  </si>
  <si>
    <t xml:space="preserve">PLAN DE ÎNVĂŢĂMÂNT </t>
  </si>
  <si>
    <t>-</t>
  </si>
  <si>
    <t>Director de departament,</t>
  </si>
  <si>
    <t>Procesul bugetar local și implicațile sale</t>
  </si>
  <si>
    <t>Nr. ore fizice pe săptămână*</t>
  </si>
  <si>
    <r>
      <t xml:space="preserve">Domeniul: </t>
    </r>
    <r>
      <rPr>
        <b/>
        <sz val="12"/>
        <rFont val="Times New Roman"/>
        <family val="1"/>
      </rPr>
      <t>Științe administrative</t>
    </r>
  </si>
  <si>
    <r>
      <t xml:space="preserve">Durata studiilor: </t>
    </r>
    <r>
      <rPr>
        <b/>
        <sz val="12"/>
        <rFont val="Times New Roman"/>
        <family val="1"/>
      </rPr>
      <t>2 ani</t>
    </r>
  </si>
  <si>
    <t>I*</t>
  </si>
  <si>
    <t>Nr. Crt.</t>
  </si>
  <si>
    <t>Modul DSPP</t>
  </si>
  <si>
    <t>Psihopedagogia adolescenţilor, tinerilor şi adulţilor</t>
  </si>
  <si>
    <t>Comunicare educaţională</t>
  </si>
  <si>
    <t>Consiliere şi orientare</t>
  </si>
  <si>
    <t>Educaţie integrată</t>
  </si>
  <si>
    <t>Metodologia cercetării educaţionale</t>
  </si>
  <si>
    <t>Proiectarea şi managementul programelor educaţionale</t>
  </si>
  <si>
    <t>Didactica domeniului şi dezvoltări în didactica specialităţii (învăţământ liceal, postliceal, universitar)</t>
  </si>
  <si>
    <t>Total ore facultative pe săptămână</t>
  </si>
  <si>
    <t>Practică pedagogică  (în învăţământul liceal, postliceal şi universitar)</t>
  </si>
  <si>
    <t xml:space="preserve"> Sociologia educaţiei</t>
  </si>
  <si>
    <t xml:space="preserve"> Managementul organizaţiei şcolare</t>
  </si>
  <si>
    <t xml:space="preserve"> Politici educaţionale</t>
  </si>
  <si>
    <t xml:space="preserve"> Doctrine pedagogice contemporane</t>
  </si>
  <si>
    <t xml:space="preserve"> Educaţie interculturală</t>
  </si>
  <si>
    <t>1E+1C</t>
  </si>
  <si>
    <t>Facult</t>
  </si>
  <si>
    <t>Forma de învățământ: cu frecvență</t>
  </si>
  <si>
    <t>Strategii de promovare a proiectelor europene</t>
  </si>
  <si>
    <t xml:space="preserve">Strategii și politici de investiții în sectorul public </t>
  </si>
  <si>
    <t>Conf. univ. dr. Camelia BĂEȘU</t>
  </si>
  <si>
    <r>
      <t xml:space="preserve">Programul de studii: </t>
    </r>
    <r>
      <rPr>
        <b/>
        <sz val="12"/>
        <rFont val="Times New Roman"/>
        <family val="1"/>
      </rPr>
      <t>Management și audit în administrație și afaceri (MAFAD)</t>
    </r>
  </si>
  <si>
    <r>
      <t xml:space="preserve">Programul de studii: </t>
    </r>
    <r>
      <rPr>
        <b/>
        <sz val="11"/>
        <rFont val="Times New Roman"/>
        <family val="1"/>
      </rPr>
      <t xml:space="preserve"> Management și audit în administrație și afaceri  (MAFAD)</t>
    </r>
  </si>
  <si>
    <t>Economie europeană - studii și analize</t>
  </si>
  <si>
    <t>Auditul situațiilor financiare</t>
  </si>
  <si>
    <t>DAP.02.08</t>
  </si>
  <si>
    <t>E - examen; C - colocviu; L - laborator, S - seminar, I* - studiu individual</t>
  </si>
  <si>
    <t>Managementul resurselor umane în instituțiile publice</t>
  </si>
  <si>
    <t>Politici publice comparate</t>
  </si>
  <si>
    <t>Metodologia cercetării în ştiinţele economice și administrative</t>
  </si>
  <si>
    <t xml:space="preserve">Managementul riscului și audit intern </t>
  </si>
  <si>
    <t>DSI.01.01</t>
  </si>
  <si>
    <t>DAP.01.03</t>
  </si>
  <si>
    <t>DSI.02.05</t>
  </si>
  <si>
    <t>Nr. ore de practică</t>
  </si>
  <si>
    <t>recom.</t>
  </si>
  <si>
    <t>Codul disciplinei USV.DSPP    Nivelul II</t>
  </si>
  <si>
    <t>DAP.03.10</t>
  </si>
  <si>
    <t>4E+1C</t>
  </si>
  <si>
    <t>1E+2C</t>
  </si>
  <si>
    <t>DSI.03.02</t>
  </si>
  <si>
    <t>DSI.03.05</t>
  </si>
  <si>
    <t>DSI.03.06</t>
  </si>
  <si>
    <t>Etică și integritate academică</t>
  </si>
  <si>
    <t>DSI.02.09</t>
  </si>
  <si>
    <t>DAP.02.06</t>
  </si>
  <si>
    <t>DAP.01.10</t>
  </si>
  <si>
    <t>DAP.01.11</t>
  </si>
  <si>
    <t>4E+2C</t>
  </si>
  <si>
    <t>total ore</t>
  </si>
  <si>
    <t>Practica de specialitate (4 ore/zi x 4zile/săptămână x 12 săptămâni = 192 ore)</t>
  </si>
  <si>
    <t>din care Practică de specialitate</t>
  </si>
  <si>
    <t>**Inclusiv practica și 2 săptămâni pentru elaborarea lucrării de disertație</t>
  </si>
  <si>
    <r>
      <t xml:space="preserve">Programul de studii: </t>
    </r>
    <r>
      <rPr>
        <b/>
        <sz val="11"/>
        <rFont val="Times New Roman"/>
        <family val="1"/>
      </rPr>
      <t xml:space="preserve"> Management și audit în administrație și afaceri (MAFAD)</t>
    </r>
  </si>
  <si>
    <t>Nr. ore de aplicatii / Nr. ore curs</t>
  </si>
  <si>
    <t>Elaborarea lucrării de disertație. Seminar științific  (4 ore/zi x 5 zile pe săptămână x 2 saptamani = 40 ore)</t>
  </si>
  <si>
    <t>14**</t>
  </si>
  <si>
    <t>DSI.01.03</t>
  </si>
  <si>
    <t>DSI.01.04</t>
  </si>
  <si>
    <t>DSI.01.05</t>
  </si>
  <si>
    <t>DSI.02.06</t>
  </si>
  <si>
    <r>
      <t xml:space="preserve">Forma de învățământ: </t>
    </r>
    <r>
      <rPr>
        <b/>
        <sz val="12"/>
        <rFont val="Times New Roman"/>
        <family val="1"/>
      </rPr>
      <t>cu frecvență</t>
    </r>
  </si>
  <si>
    <t>Pentru susținerea și promovarea examenului de disertație se acordă 10 credite ECTS.</t>
  </si>
  <si>
    <t>1C</t>
  </si>
  <si>
    <t>Discipline de aprofundare (DAP)</t>
  </si>
  <si>
    <t>Discipline de sinteză (DSI)</t>
  </si>
  <si>
    <t>Dezvoltarea unor tehnici specializate de acţiune în domeniu (analiza statistică, evaluare etc).</t>
  </si>
  <si>
    <t>Competențe profesionale specifice</t>
  </si>
  <si>
    <t>Facultatea de Economie, Administrație și Afaceri</t>
  </si>
  <si>
    <t>Valabil începând cu anul universitar 2021 - 2022</t>
  </si>
  <si>
    <t>Culegerea, analiza şi interpretarea de date şi informaţii din punct de vedere cantitativ si calitativ, din diverse surse alternative, respectiv din contexte profesionale reale şi din literatura de specialitate în domeniu, pentru formularea de argumente, decizii şi demersuri concrete.</t>
  </si>
  <si>
    <t>Utilizarea tehnologiilor informatice pentru activităţi specifice.</t>
  </si>
  <si>
    <t>Capacitatea de asumare a riscurilor şi responsabilităţilor de a elabora un program personal de autoperfecţionare.</t>
  </si>
  <si>
    <t>Capacitatea de a acţiona independent şi creativ, de a evalua obiectiv şi constructiv stări critice, de a rezolva creativ probleme şi de a comunica rezultatele în mod convingător.</t>
  </si>
  <si>
    <t>Culegerea, sintetizarea, analiza şi interpretarea datelor şi informaţiilor din domeniul studiat.</t>
  </si>
  <si>
    <t>Aplicarea de tehnici şi strategii manageriale moderne pentru eficientizarea funcţionării serviciilor publice europene.</t>
  </si>
  <si>
    <t>Capacitatea de a îmbina limbajul specific al specializării de bază cu cunoştinţele economice obţinute prin Master, de înţelegere a realităţilor mediului economico-social.</t>
  </si>
  <si>
    <t>Capacitatea de analiză şi sinteză a proceselor şi fenomenelor economice, elaborare şi implementare a strategiilor manageriale.</t>
  </si>
  <si>
    <t>Abilitatea de motivare şi antrenare a subalternilor.</t>
  </si>
  <si>
    <t>Capacitatea de asumare a responsabilităţilor şi riscurilor.</t>
  </si>
  <si>
    <t>Capacitatea de a adopta decizii şi de a coordona microgrupuri.</t>
  </si>
  <si>
    <t>Capacitatea de a gestiona schimbări în organizaţie.</t>
  </si>
  <si>
    <t>Abilitatea de elaborare a unor studii şi proiecte de specialitate.</t>
  </si>
  <si>
    <t>Rector,</t>
  </si>
  <si>
    <t xml:space="preserve"> Decan,</t>
  </si>
  <si>
    <t>Prof. univ. dr. Carmen Eugenia NASTASE</t>
  </si>
  <si>
    <t xml:space="preserve">                                                                                          </t>
  </si>
  <si>
    <t>Conf. univ. dr. Pavel STANCIU</t>
  </si>
  <si>
    <t>Prof. univ. dr. ing. Valentin POPA</t>
  </si>
  <si>
    <t>Codul disciplină USV.FEAA.
MAFAD</t>
  </si>
  <si>
    <t>Conf.  univ. dr. Pavel STANCIU</t>
  </si>
  <si>
    <t>Codul disciplinei USV.FEAA.
MAFAD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</si>
</sst>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0"/>
      <name val="Arial"/>
    </font>
    <font>
      <sz val="8"/>
      <name val="Arial"/>
      <family val="2"/>
    </font>
    <font>
      <b/>
      <sz val="8"/>
      <name val="Arial"/>
      <family val="2"/>
      <charset val="238"/>
    </font>
    <font>
      <b/>
      <sz val="10"/>
      <name val="Arial"/>
      <family val="2"/>
    </font>
    <font>
      <sz val="10"/>
      <name val="Times New Roman CE"/>
      <family val="1"/>
      <charset val="238"/>
    </font>
    <font>
      <sz val="10"/>
      <name val="Arial"/>
      <family val="2"/>
    </font>
    <font>
      <sz val="10"/>
      <name val="Arial"/>
      <family val="2"/>
    </font>
    <font>
      <b/>
      <sz val="10"/>
      <name val="Times New Roman CE"/>
      <charset val="238"/>
    </font>
    <font>
      <sz val="10"/>
      <name val="Times New Roman"/>
      <family val="1"/>
    </font>
    <font>
      <b/>
      <sz val="10"/>
      <name val="Times New Roman CE"/>
      <family val="1"/>
      <charset val="238"/>
    </font>
    <font>
      <b/>
      <sz val="8"/>
      <name val="Times New Roman"/>
      <family val="1"/>
    </font>
    <font>
      <b/>
      <sz val="10"/>
      <name val="Times New Roman"/>
      <family val="1"/>
    </font>
    <font>
      <b/>
      <sz val="14"/>
      <name val="Times New Roman"/>
      <family val="1"/>
    </font>
    <font>
      <b/>
      <sz val="12"/>
      <name val="Times New Roman"/>
      <family val="1"/>
    </font>
    <font>
      <sz val="10"/>
      <name val="Arial"/>
      <family val="2"/>
      <charset val="238"/>
    </font>
    <font>
      <sz val="8"/>
      <name val="Times New Roman"/>
      <family val="1"/>
    </font>
    <font>
      <sz val="8"/>
      <name val="Times New Roman CE"/>
      <family val="1"/>
      <charset val="238"/>
    </font>
    <font>
      <sz val="12"/>
      <name val="Times New Roman"/>
      <family val="1"/>
    </font>
    <font>
      <sz val="11"/>
      <name val="Times New Roman"/>
      <family val="1"/>
    </font>
    <font>
      <b/>
      <sz val="11"/>
      <name val="Times New Roman"/>
      <family val="1"/>
    </font>
    <font>
      <sz val="10"/>
      <color indexed="8"/>
      <name val="Times New Roman"/>
      <family val="1"/>
    </font>
    <font>
      <sz val="10"/>
      <color theme="0"/>
      <name val="Times New Roman"/>
      <family val="1"/>
    </font>
    <font>
      <sz val="8"/>
      <color theme="0"/>
      <name val="Times New Roman"/>
      <family val="1"/>
    </font>
    <font>
      <sz val="10"/>
      <color theme="0"/>
      <name val="Times New Roman CE"/>
      <family val="1"/>
      <charset val="238"/>
    </font>
  </fonts>
  <fills count="3">
    <fill>
      <patternFill patternType="none"/>
    </fill>
    <fill>
      <patternFill patternType="gray125"/>
    </fill>
    <fill>
      <patternFill patternType="solid">
        <fgColor theme="3"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bottom/>
      <diagonal/>
    </border>
  </borders>
  <cellStyleXfs count="1">
    <xf numFmtId="0" fontId="0" fillId="0" borderId="0"/>
  </cellStyleXfs>
  <cellXfs count="483">
    <xf numFmtId="0" fontId="0" fillId="0" borderId="0" xfId="0"/>
    <xf numFmtId="0" fontId="8" fillId="0" borderId="0" xfId="0" applyFont="1"/>
    <xf numFmtId="0" fontId="8" fillId="0" borderId="0" xfId="0" applyFont="1" applyAlignment="1">
      <alignment horizontal="center"/>
    </xf>
    <xf numFmtId="0" fontId="10" fillId="0" borderId="0" xfId="0" applyFont="1" applyAlignment="1">
      <alignment horizontal="centerContinuous"/>
    </xf>
    <xf numFmtId="0" fontId="11" fillId="0" borderId="0" xfId="0" applyFont="1" applyAlignment="1">
      <alignment horizontal="centerContinuous"/>
    </xf>
    <xf numFmtId="0" fontId="8" fillId="0" borderId="1" xfId="0" applyFont="1" applyBorder="1" applyAlignment="1">
      <alignment horizontal="center" vertical="top"/>
    </xf>
    <xf numFmtId="0" fontId="8" fillId="0" borderId="1" xfId="0" applyFont="1" applyBorder="1" applyAlignment="1">
      <alignment vertical="top"/>
    </xf>
    <xf numFmtId="0" fontId="8" fillId="0" borderId="0" xfId="0" applyFont="1" applyAlignment="1">
      <alignment vertical="top"/>
    </xf>
    <xf numFmtId="0" fontId="8" fillId="0" borderId="1" xfId="0" applyFont="1" applyBorder="1" applyAlignment="1">
      <alignment horizontal="center" vertical="center"/>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justify" vertical="top" wrapText="1"/>
    </xf>
    <xf numFmtId="2"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0" fontId="15" fillId="0" borderId="0" xfId="0" applyFont="1" applyBorder="1" applyAlignment="1">
      <alignment vertical="top" wrapText="1"/>
    </xf>
    <xf numFmtId="0" fontId="15" fillId="0" borderId="0" xfId="0" applyFont="1" applyBorder="1" applyAlignment="1">
      <alignment horizontal="center" vertical="top" wrapText="1"/>
    </xf>
    <xf numFmtId="0" fontId="11" fillId="0" borderId="1" xfId="0" applyFont="1" applyBorder="1" applyAlignment="1">
      <alignment horizontal="center" vertical="center"/>
    </xf>
    <xf numFmtId="0" fontId="8" fillId="0" borderId="0"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horizontal="left" vertical="top"/>
    </xf>
    <xf numFmtId="0" fontId="17" fillId="0" borderId="0" xfId="0" applyFont="1" applyAlignment="1">
      <alignment horizontal="center"/>
    </xf>
    <xf numFmtId="0" fontId="13" fillId="0" borderId="0" xfId="0" applyFont="1" applyAlignment="1">
      <alignment horizontal="centerContinuous"/>
    </xf>
    <xf numFmtId="0" fontId="17" fillId="0" borderId="0" xfId="0" applyFont="1"/>
    <xf numFmtId="0" fontId="19" fillId="0" borderId="0" xfId="0" applyFont="1" applyAlignment="1">
      <alignment horizontal="centerContinuous"/>
    </xf>
    <xf numFmtId="0" fontId="18" fillId="0" borderId="0" xfId="0" applyFont="1"/>
    <xf numFmtId="0" fontId="15" fillId="0" borderId="0" xfId="0" applyFont="1" applyAlignment="1">
      <alignment horizontal="centerContinuous"/>
    </xf>
    <xf numFmtId="0" fontId="11" fillId="0" borderId="0" xfId="0" applyFont="1"/>
    <xf numFmtId="0" fontId="8" fillId="0" borderId="0" xfId="0" applyFont="1" applyBorder="1" applyAlignment="1">
      <alignment horizontal="left" vertical="center" wrapText="1"/>
    </xf>
    <xf numFmtId="0" fontId="18" fillId="0" borderId="0" xfId="0" applyFont="1" applyAlignment="1">
      <alignment wrapText="1"/>
    </xf>
    <xf numFmtId="0" fontId="8" fillId="0" borderId="0" xfId="0" applyFont="1" applyBorder="1" applyAlignment="1">
      <alignment horizontal="center" vertical="center"/>
    </xf>
    <xf numFmtId="0" fontId="8" fillId="0" borderId="1" xfId="0" applyFont="1" applyFill="1" applyBorder="1" applyAlignment="1">
      <alignment horizontal="center" vertical="center"/>
    </xf>
    <xf numFmtId="0" fontId="10" fillId="0" borderId="0" xfId="0" applyFont="1" applyAlignment="1">
      <alignment horizontal="center"/>
    </xf>
    <xf numFmtId="0" fontId="8" fillId="0" borderId="0" xfId="0" applyFont="1" applyFill="1" applyBorder="1"/>
    <xf numFmtId="0" fontId="15" fillId="0" borderId="0" xfId="0" applyFont="1" applyBorder="1" applyAlignment="1">
      <alignment horizontal="center"/>
    </xf>
    <xf numFmtId="0" fontId="13" fillId="0" borderId="0" xfId="0" applyFont="1"/>
    <xf numFmtId="0" fontId="8" fillId="0" borderId="2" xfId="0" applyFont="1" applyFill="1" applyBorder="1" applyAlignment="1">
      <alignment vertical="top"/>
    </xf>
    <xf numFmtId="0" fontId="8" fillId="0" borderId="1" xfId="0" applyFont="1" applyBorder="1" applyAlignment="1">
      <alignment horizontal="center" vertical="top" wrapText="1"/>
    </xf>
    <xf numFmtId="0" fontId="8" fillId="0" borderId="1" xfId="0" applyFont="1" applyBorder="1"/>
    <xf numFmtId="1" fontId="8" fillId="0" borderId="1" xfId="0" applyNumberFormat="1" applyFont="1" applyBorder="1" applyAlignment="1">
      <alignment horizontal="center" vertical="center" wrapText="1"/>
    </xf>
    <xf numFmtId="0" fontId="10" fillId="0" borderId="0" xfId="0" applyFont="1" applyAlignment="1">
      <alignment horizontal="left"/>
    </xf>
    <xf numFmtId="0" fontId="8" fillId="0" borderId="0" xfId="0" applyNumberFormat="1" applyFont="1"/>
    <xf numFmtId="0" fontId="8" fillId="0" borderId="0" xfId="0" applyNumberFormat="1" applyFont="1" applyAlignment="1">
      <alignment wrapText="1"/>
    </xf>
    <xf numFmtId="0" fontId="8" fillId="0" borderId="0" xfId="0" applyFont="1" applyAlignment="1">
      <alignment wrapText="1"/>
    </xf>
    <xf numFmtId="0" fontId="11" fillId="0" borderId="1" xfId="0" applyFont="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justify" vertical="top" wrapText="1"/>
    </xf>
    <xf numFmtId="2" fontId="8" fillId="0" borderId="1" xfId="0" applyNumberFormat="1" applyFont="1" applyBorder="1" applyAlignment="1">
      <alignment horizontal="center" vertical="center" wrapText="1"/>
    </xf>
    <xf numFmtId="0" fontId="8" fillId="0" borderId="1" xfId="0" applyFont="1" applyFill="1" applyBorder="1" applyAlignment="1">
      <alignment horizontal="justify" vertical="top" wrapText="1"/>
    </xf>
    <xf numFmtId="2"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2" fontId="8"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5" fillId="0" borderId="1" xfId="0" applyFont="1" applyBorder="1" applyAlignment="1">
      <alignment vertical="top" wrapText="1"/>
    </xf>
    <xf numFmtId="0" fontId="11" fillId="0" borderId="1" xfId="0" applyFont="1" applyBorder="1" applyAlignment="1">
      <alignment horizontal="center"/>
    </xf>
    <xf numFmtId="0" fontId="8" fillId="0" borderId="3"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5" xfId="0" applyFont="1" applyFill="1" applyBorder="1" applyAlignment="1">
      <alignment vertical="top"/>
    </xf>
    <xf numFmtId="0" fontId="8" fillId="0" borderId="6" xfId="0" applyFont="1" applyFill="1" applyBorder="1" applyAlignment="1">
      <alignment vertical="top"/>
    </xf>
    <xf numFmtId="0" fontId="8" fillId="0" borderId="7" xfId="0" applyFont="1" applyFill="1" applyBorder="1" applyAlignment="1">
      <alignment horizontal="center" vertical="top"/>
    </xf>
    <xf numFmtId="0" fontId="8" fillId="0" borderId="8" xfId="0" applyFont="1" applyFill="1" applyBorder="1" applyAlignment="1">
      <alignment horizontal="center" vertical="top"/>
    </xf>
    <xf numFmtId="0" fontId="8" fillId="0" borderId="9" xfId="0" applyFont="1" applyFill="1" applyBorder="1" applyAlignment="1">
      <alignment horizontal="center" vertical="top"/>
    </xf>
    <xf numFmtId="0" fontId="8" fillId="0" borderId="1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horizontal="center" vertical="top"/>
    </xf>
    <xf numFmtId="0" fontId="8" fillId="0" borderId="12" xfId="0" applyFont="1" applyFill="1" applyBorder="1" applyAlignment="1">
      <alignment horizontal="center" vertical="top"/>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top"/>
    </xf>
    <xf numFmtId="0" fontId="8" fillId="0" borderId="16" xfId="0" applyFont="1" applyFill="1" applyBorder="1" applyAlignment="1">
      <alignment horizontal="center" vertical="top"/>
    </xf>
    <xf numFmtId="0" fontId="16" fillId="0" borderId="17" xfId="0" applyFont="1" applyFill="1" applyBorder="1" applyAlignment="1">
      <alignment horizontal="center" vertical="top" wrapText="1"/>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center" vertical="top" wrapText="1"/>
    </xf>
    <xf numFmtId="0" fontId="8" fillId="0" borderId="18" xfId="0" applyFont="1" applyFill="1" applyBorder="1" applyAlignment="1">
      <alignment horizontal="center" vertical="center" wrapText="1"/>
    </xf>
    <xf numFmtId="0" fontId="8" fillId="0" borderId="2" xfId="0" applyFont="1" applyFill="1" applyBorder="1" applyAlignment="1">
      <alignment vertical="top" wrapText="1"/>
    </xf>
    <xf numFmtId="0" fontId="4" fillId="0" borderId="5" xfId="0" applyFont="1" applyFill="1" applyBorder="1" applyAlignment="1">
      <alignment horizontal="center" vertical="top" wrapText="1"/>
    </xf>
    <xf numFmtId="0" fontId="8" fillId="0"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 xfId="0" applyFont="1" applyFill="1" applyBorder="1" applyAlignment="1">
      <alignment horizontal="center" vertical="top"/>
    </xf>
    <xf numFmtId="0" fontId="8" fillId="0" borderId="22" xfId="0" applyFont="1" applyFill="1" applyBorder="1" applyAlignment="1">
      <alignment horizontal="center" vertical="top"/>
    </xf>
    <xf numFmtId="0" fontId="8" fillId="0" borderId="23" xfId="0" applyFont="1" applyFill="1" applyBorder="1" applyAlignment="1">
      <alignment horizontal="center" vertical="top"/>
    </xf>
    <xf numFmtId="0" fontId="4" fillId="0" borderId="24" xfId="0" applyFont="1" applyFill="1" applyBorder="1" applyAlignment="1">
      <alignment horizontal="center" vertical="center"/>
    </xf>
    <xf numFmtId="0" fontId="11" fillId="0" borderId="1" xfId="0" applyFont="1" applyBorder="1" applyAlignment="1">
      <alignment horizontal="center" wrapText="1"/>
    </xf>
    <xf numFmtId="164" fontId="11" fillId="0" borderId="1" xfId="0" applyNumberFormat="1" applyFont="1" applyBorder="1" applyAlignment="1">
      <alignment horizontal="center"/>
    </xf>
    <xf numFmtId="164" fontId="8" fillId="0" borderId="1" xfId="0" applyNumberFormat="1" applyFont="1" applyBorder="1" applyAlignment="1">
      <alignment horizontal="center" vertical="top" wrapText="1"/>
    </xf>
    <xf numFmtId="0" fontId="8" fillId="0" borderId="25" xfId="0" applyFont="1" applyFill="1" applyBorder="1" applyAlignment="1">
      <alignment horizontal="center" vertical="top"/>
    </xf>
    <xf numFmtId="0" fontId="4" fillId="0" borderId="25" xfId="0" applyFont="1" applyFill="1" applyBorder="1" applyAlignment="1">
      <alignment horizontal="center" vertical="top" wrapText="1"/>
    </xf>
    <xf numFmtId="0" fontId="8"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top"/>
    </xf>
    <xf numFmtId="0" fontId="8" fillId="0" borderId="3" xfId="0" applyFont="1" applyFill="1" applyBorder="1" applyAlignment="1">
      <alignment horizontal="center" vertical="center"/>
    </xf>
    <xf numFmtId="0" fontId="8" fillId="0" borderId="3" xfId="0" applyFont="1" applyFill="1" applyBorder="1" applyAlignment="1">
      <alignment horizontal="center" vertical="top"/>
    </xf>
    <xf numFmtId="2" fontId="10" fillId="0" borderId="1" xfId="0" applyNumberFormat="1" applyFont="1" applyBorder="1" applyAlignment="1">
      <alignment horizontal="center" vertical="top" wrapText="1"/>
    </xf>
    <xf numFmtId="0" fontId="8" fillId="0" borderId="27" xfId="0" applyFont="1" applyFill="1" applyBorder="1" applyAlignment="1">
      <alignment horizontal="center" vertical="top"/>
    </xf>
    <xf numFmtId="0" fontId="8" fillId="0" borderId="10" xfId="0" applyFont="1" applyFill="1" applyBorder="1" applyAlignment="1">
      <alignment horizontal="center" vertical="center" wrapText="1"/>
    </xf>
    <xf numFmtId="0" fontId="8" fillId="0" borderId="21" xfId="0" applyFont="1" applyFill="1" applyBorder="1" applyAlignment="1">
      <alignment vertical="top"/>
    </xf>
    <xf numFmtId="0" fontId="8" fillId="0" borderId="19" xfId="0" applyFont="1" applyFill="1" applyBorder="1" applyAlignment="1">
      <alignment vertical="top"/>
    </xf>
    <xf numFmtId="0" fontId="8" fillId="0" borderId="15" xfId="0" applyFont="1" applyFill="1" applyBorder="1" applyAlignment="1">
      <alignment vertical="top"/>
    </xf>
    <xf numFmtId="0" fontId="8" fillId="0" borderId="11" xfId="0" applyFont="1" applyFill="1" applyBorder="1" applyAlignment="1">
      <alignment vertical="top" wrapText="1"/>
    </xf>
    <xf numFmtId="0" fontId="8" fillId="0" borderId="28" xfId="0" applyFont="1" applyFill="1" applyBorder="1" applyAlignment="1">
      <alignment vertical="top" wrapText="1"/>
    </xf>
    <xf numFmtId="0" fontId="8" fillId="0" borderId="20" xfId="0" applyFont="1" applyFill="1" applyBorder="1" applyAlignment="1">
      <alignment horizontal="center" vertical="center"/>
    </xf>
    <xf numFmtId="0" fontId="8" fillId="0" borderId="10" xfId="0" applyFont="1" applyFill="1" applyBorder="1" applyAlignment="1">
      <alignment horizontal="center"/>
    </xf>
    <xf numFmtId="0" fontId="8" fillId="0" borderId="8" xfId="0" applyFont="1" applyFill="1" applyBorder="1" applyAlignment="1">
      <alignment horizontal="center"/>
    </xf>
    <xf numFmtId="0" fontId="8" fillId="0" borderId="7" xfId="0" applyFont="1" applyFill="1" applyBorder="1" applyAlignment="1">
      <alignment horizontal="center" vertical="distributed"/>
    </xf>
    <xf numFmtId="0" fontId="8" fillId="0" borderId="8" xfId="0" applyFont="1" applyFill="1" applyBorder="1" applyAlignment="1">
      <alignment horizontal="center" vertical="distributed"/>
    </xf>
    <xf numFmtId="0" fontId="8" fillId="0" borderId="4" xfId="0" applyFont="1" applyFill="1" applyBorder="1" applyAlignment="1">
      <alignment horizontal="center" vertical="center"/>
    </xf>
    <xf numFmtId="0" fontId="8" fillId="0" borderId="17" xfId="0" applyFont="1" applyFill="1" applyBorder="1" applyAlignment="1">
      <alignment horizontal="center" vertical="top"/>
    </xf>
    <xf numFmtId="0" fontId="8" fillId="0" borderId="22" xfId="0" applyFont="1" applyFill="1" applyBorder="1" applyAlignment="1">
      <alignment horizontal="center" vertical="center"/>
    </xf>
    <xf numFmtId="0" fontId="8" fillId="0" borderId="29" xfId="0" applyFont="1" applyFill="1" applyBorder="1" applyAlignment="1">
      <alignment horizontal="center" vertical="top"/>
    </xf>
    <xf numFmtId="0" fontId="8" fillId="0" borderId="30" xfId="0" applyFont="1" applyFill="1" applyBorder="1" applyAlignment="1">
      <alignment horizontal="center" vertical="center"/>
    </xf>
    <xf numFmtId="0" fontId="8" fillId="0" borderId="14" xfId="0" applyFont="1" applyFill="1" applyBorder="1" applyAlignment="1">
      <alignment horizontal="center" vertical="top"/>
    </xf>
    <xf numFmtId="0" fontId="8" fillId="0" borderId="24" xfId="0" applyFont="1" applyFill="1" applyBorder="1" applyAlignment="1">
      <alignment horizontal="center" vertical="center"/>
    </xf>
    <xf numFmtId="0" fontId="8" fillId="0" borderId="18" xfId="0" applyFont="1" applyFill="1" applyBorder="1" applyAlignment="1">
      <alignment horizontal="center" vertical="top"/>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2" xfId="0" applyFont="1" applyFill="1" applyBorder="1" applyAlignment="1">
      <alignment horizontal="left" vertical="top" wrapText="1"/>
    </xf>
    <xf numFmtId="0" fontId="4" fillId="0" borderId="6" xfId="0" applyFont="1" applyFill="1" applyBorder="1" applyAlignment="1">
      <alignment vertical="top"/>
    </xf>
    <xf numFmtId="0" fontId="4" fillId="0" borderId="23" xfId="0" applyFont="1" applyFill="1" applyBorder="1" applyAlignment="1">
      <alignment horizontal="center" vertical="top"/>
    </xf>
    <xf numFmtId="0" fontId="4" fillId="0" borderId="23" xfId="0" applyFont="1" applyFill="1" applyBorder="1" applyAlignment="1">
      <alignment vertical="top"/>
    </xf>
    <xf numFmtId="0" fontId="4" fillId="0" borderId="29" xfId="0" applyFont="1" applyFill="1" applyBorder="1" applyAlignment="1">
      <alignment horizontal="center" vertical="top"/>
    </xf>
    <xf numFmtId="0" fontId="4" fillId="0" borderId="6" xfId="0" applyFont="1" applyFill="1" applyBorder="1" applyAlignment="1">
      <alignment horizontal="center" vertical="top"/>
    </xf>
    <xf numFmtId="0" fontId="11" fillId="0" borderId="0" xfId="0" applyFont="1" applyFill="1"/>
    <xf numFmtId="0" fontId="8" fillId="0" borderId="0" xfId="0" applyFont="1" applyFill="1"/>
    <xf numFmtId="0" fontId="8" fillId="0" borderId="0" xfId="0" applyFont="1" applyFill="1" applyAlignment="1">
      <alignment horizontal="center"/>
    </xf>
    <xf numFmtId="0" fontId="19" fillId="0" borderId="0" xfId="0" applyFont="1" applyFill="1" applyAlignment="1">
      <alignment horizontal="centerContinuous"/>
    </xf>
    <xf numFmtId="0" fontId="11" fillId="0" borderId="0" xfId="0" applyFont="1" applyFill="1" applyAlignment="1">
      <alignment horizontal="centerContinuous"/>
    </xf>
    <xf numFmtId="0" fontId="18" fillId="0" borderId="0" xfId="0" applyFont="1" applyFill="1"/>
    <xf numFmtId="0" fontId="15" fillId="0" borderId="0" xfId="0" applyFont="1" applyFill="1" applyAlignment="1">
      <alignment horizontal="centerContinuous"/>
    </xf>
    <xf numFmtId="0" fontId="10" fillId="0" borderId="0" xfId="0" applyFont="1" applyFill="1" applyAlignment="1">
      <alignment horizontal="center"/>
    </xf>
    <xf numFmtId="0" fontId="10" fillId="0" borderId="0" xfId="0" applyFont="1" applyFill="1" applyAlignment="1">
      <alignment horizontal="centerContinuous"/>
    </xf>
    <xf numFmtId="0" fontId="17" fillId="0" borderId="0" xfId="0" applyFont="1" applyFill="1"/>
    <xf numFmtId="0" fontId="18" fillId="0" borderId="0" xfId="0" applyFont="1" applyFill="1" applyAlignment="1">
      <alignment horizontal="center"/>
    </xf>
    <xf numFmtId="0" fontId="13" fillId="0" borderId="0" xfId="0" applyFont="1" applyFill="1" applyBorder="1" applyAlignment="1">
      <alignment horizontal="centerContinuous"/>
    </xf>
    <xf numFmtId="0" fontId="12" fillId="0" borderId="0" xfId="0" applyFont="1" applyFill="1" applyBorder="1" applyAlignment="1">
      <alignment horizontal="centerContinuous"/>
    </xf>
    <xf numFmtId="0" fontId="11" fillId="0" borderId="1" xfId="0" applyFont="1" applyFill="1" applyBorder="1"/>
    <xf numFmtId="0" fontId="8" fillId="0" borderId="31" xfId="0" applyFont="1" applyFill="1" applyBorder="1" applyAlignment="1">
      <alignment vertical="top"/>
    </xf>
    <xf numFmtId="0" fontId="8" fillId="0" borderId="13" xfId="0" applyFont="1" applyFill="1" applyBorder="1" applyAlignment="1">
      <alignment vertical="top"/>
    </xf>
    <xf numFmtId="0" fontId="8" fillId="0" borderId="14" xfId="0" applyFont="1" applyFill="1" applyBorder="1" applyAlignment="1">
      <alignment vertical="top"/>
    </xf>
    <xf numFmtId="0" fontId="8" fillId="0" borderId="1" xfId="0" applyFont="1" applyFill="1" applyBorder="1" applyAlignment="1">
      <alignment vertical="top"/>
    </xf>
    <xf numFmtId="0" fontId="8" fillId="0" borderId="17" xfId="0" applyFont="1" applyFill="1" applyBorder="1" applyAlignment="1">
      <alignment vertical="top"/>
    </xf>
    <xf numFmtId="0" fontId="8" fillId="0" borderId="9" xfId="0" applyFont="1" applyFill="1" applyBorder="1" applyAlignment="1">
      <alignment horizontal="center" vertical="distributed"/>
    </xf>
    <xf numFmtId="0" fontId="8" fillId="0" borderId="23" xfId="0" applyFont="1" applyFill="1" applyBorder="1" applyAlignment="1">
      <alignment vertical="top"/>
    </xf>
    <xf numFmtId="0" fontId="8" fillId="0" borderId="5" xfId="0" applyFont="1" applyFill="1" applyBorder="1" applyAlignment="1">
      <alignment horizontal="center" vertical="top"/>
    </xf>
    <xf numFmtId="0" fontId="8" fillId="0" borderId="5" xfId="0" applyFont="1" applyFill="1" applyBorder="1" applyAlignment="1">
      <alignment horizontal="center" vertical="center"/>
    </xf>
    <xf numFmtId="0" fontId="4" fillId="0" borderId="22" xfId="0" applyFont="1" applyFill="1" applyBorder="1" applyAlignment="1">
      <alignment horizontal="center" vertical="top"/>
    </xf>
    <xf numFmtId="0" fontId="8" fillId="0" borderId="22" xfId="0" applyFont="1" applyFill="1" applyBorder="1" applyAlignment="1">
      <alignment vertical="top"/>
    </xf>
    <xf numFmtId="0" fontId="8" fillId="0" borderId="29" xfId="0" applyFont="1" applyFill="1" applyBorder="1" applyAlignment="1">
      <alignment vertical="top"/>
    </xf>
    <xf numFmtId="0" fontId="11" fillId="0" borderId="30" xfId="0" applyFont="1" applyFill="1" applyBorder="1" applyAlignment="1">
      <alignment horizontal="center" vertical="top"/>
    </xf>
    <xf numFmtId="0" fontId="11" fillId="0" borderId="13" xfId="0" applyFont="1" applyFill="1" applyBorder="1" applyAlignment="1">
      <alignment horizontal="center" vertical="top"/>
    </xf>
    <xf numFmtId="0" fontId="11" fillId="0" borderId="3" xfId="0" applyFont="1" applyFill="1" applyBorder="1" applyAlignment="1">
      <alignment vertical="top"/>
    </xf>
    <xf numFmtId="0" fontId="11" fillId="0" borderId="23" xfId="0" applyFont="1" applyFill="1" applyBorder="1" applyAlignment="1">
      <alignment horizontal="center" vertical="top"/>
    </xf>
    <xf numFmtId="0" fontId="8" fillId="0" borderId="15" xfId="0" applyFont="1" applyFill="1" applyBorder="1" applyAlignment="1">
      <alignment horizontal="center" vertical="distributed"/>
    </xf>
    <xf numFmtId="0" fontId="8" fillId="0" borderId="1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6" xfId="0" applyFont="1" applyFill="1" applyBorder="1" applyAlignment="1">
      <alignment horizontal="center"/>
    </xf>
    <xf numFmtId="0" fontId="8" fillId="0" borderId="29" xfId="0" applyFont="1" applyFill="1" applyBorder="1" applyAlignment="1">
      <alignment horizontal="center" vertical="center"/>
    </xf>
    <xf numFmtId="0" fontId="8" fillId="0" borderId="12" xfId="0" applyFont="1" applyFill="1" applyBorder="1" applyAlignment="1">
      <alignment horizontal="center" vertical="distributed"/>
    </xf>
    <xf numFmtId="0" fontId="8" fillId="0" borderId="16" xfId="0" applyFont="1" applyFill="1" applyBorder="1" applyAlignment="1">
      <alignment horizontal="center" vertical="distributed"/>
    </xf>
    <xf numFmtId="0" fontId="11" fillId="0" borderId="24" xfId="0" applyFont="1" applyFill="1" applyBorder="1" applyAlignment="1">
      <alignment vertical="top"/>
    </xf>
    <xf numFmtId="0" fontId="11" fillId="0" borderId="20" xfId="0" applyFont="1" applyFill="1" applyBorder="1" applyAlignment="1">
      <alignment vertical="top"/>
    </xf>
    <xf numFmtId="0" fontId="15" fillId="0" borderId="0" xfId="0" applyFont="1" applyFill="1" applyBorder="1" applyAlignment="1">
      <alignment vertical="top"/>
    </xf>
    <xf numFmtId="0" fontId="15" fillId="0" borderId="0" xfId="0" applyFont="1" applyFill="1"/>
    <xf numFmtId="0" fontId="8" fillId="0" borderId="0" xfId="0" applyFont="1" applyFill="1" applyBorder="1" applyAlignment="1">
      <alignment horizontal="left" vertical="top"/>
    </xf>
    <xf numFmtId="0" fontId="8" fillId="0" borderId="33" xfId="0" applyFont="1" applyFill="1" applyBorder="1" applyAlignment="1">
      <alignment horizontal="center" vertical="top"/>
    </xf>
    <xf numFmtId="0" fontId="11" fillId="0" borderId="20" xfId="0" applyFont="1" applyFill="1" applyBorder="1" applyAlignment="1">
      <alignment horizontal="center" vertical="top"/>
    </xf>
    <xf numFmtId="0" fontId="8" fillId="0" borderId="34" xfId="0" applyFont="1" applyFill="1" applyBorder="1" applyAlignment="1">
      <alignment wrapText="1"/>
    </xf>
    <xf numFmtId="49" fontId="8" fillId="0" borderId="15"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9" xfId="0" applyFont="1" applyFill="1" applyBorder="1"/>
    <xf numFmtId="0" fontId="8" fillId="0" borderId="16" xfId="0" applyFont="1" applyFill="1" applyBorder="1" applyAlignment="1">
      <alignment horizontal="center" vertical="center"/>
    </xf>
    <xf numFmtId="0" fontId="8" fillId="0" borderId="21" xfId="0" applyFont="1" applyFill="1" applyBorder="1" applyAlignment="1">
      <alignment wrapText="1"/>
    </xf>
    <xf numFmtId="0" fontId="8" fillId="0" borderId="12" xfId="0" applyFont="1" applyFill="1" applyBorder="1" applyAlignment="1">
      <alignment horizontal="center" vertical="center"/>
    </xf>
    <xf numFmtId="0" fontId="8" fillId="0" borderId="18" xfId="0" applyFont="1" applyFill="1" applyBorder="1" applyAlignment="1">
      <alignment horizontal="center" vertical="center"/>
    </xf>
    <xf numFmtId="1" fontId="8" fillId="0" borderId="20" xfId="0" applyNumberFormat="1"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49" fontId="8" fillId="0" borderId="19" xfId="0" applyNumberFormat="1" applyFont="1" applyFill="1" applyBorder="1" applyAlignment="1">
      <alignment wrapText="1"/>
    </xf>
    <xf numFmtId="1" fontId="8" fillId="0" borderId="6" xfId="0" applyNumberFormat="1" applyFont="1" applyFill="1" applyBorder="1" applyAlignment="1">
      <alignment horizontal="center" vertical="center" wrapText="1"/>
    </xf>
    <xf numFmtId="1" fontId="8" fillId="0" borderId="23" xfId="0" applyNumberFormat="1" applyFont="1" applyFill="1" applyBorder="1" applyAlignment="1">
      <alignment horizontal="center" vertical="center" wrapText="1"/>
    </xf>
    <xf numFmtId="1" fontId="8" fillId="0" borderId="29" xfId="0" applyNumberFormat="1" applyFont="1" applyFill="1" applyBorder="1" applyAlignment="1">
      <alignment horizontal="center" vertical="center" wrapText="1"/>
    </xf>
    <xf numFmtId="0" fontId="21" fillId="0" borderId="0" xfId="0" applyFont="1" applyFill="1" applyBorder="1" applyAlignment="1">
      <alignment vertical="top"/>
    </xf>
    <xf numFmtId="0" fontId="21" fillId="0" borderId="0" xfId="0" applyFont="1" applyFill="1" applyBorder="1" applyAlignment="1">
      <alignment horizontal="center" vertical="top"/>
    </xf>
    <xf numFmtId="2" fontId="22" fillId="0" borderId="0" xfId="0" applyNumberFormat="1" applyFont="1" applyFill="1" applyBorder="1" applyAlignment="1">
      <alignment vertical="top"/>
    </xf>
    <xf numFmtId="0" fontId="21" fillId="0" borderId="0" xfId="0" applyFont="1" applyFill="1"/>
    <xf numFmtId="0" fontId="8" fillId="0" borderId="0" xfId="0" applyFont="1" applyFill="1" applyAlignment="1">
      <alignment vertical="top"/>
    </xf>
    <xf numFmtId="0" fontId="8" fillId="0" borderId="0" xfId="0" applyFont="1" applyFill="1" applyAlignment="1">
      <alignment horizontal="center" vertical="top"/>
    </xf>
    <xf numFmtId="0" fontId="8" fillId="0" borderId="0" xfId="0" applyFont="1" applyFill="1" applyAlignment="1">
      <alignment vertical="top" wrapText="1"/>
    </xf>
    <xf numFmtId="0" fontId="0" fillId="0" borderId="0" xfId="0" applyFill="1"/>
    <xf numFmtId="0" fontId="3" fillId="0" borderId="0" xfId="0" applyFont="1" applyFill="1" applyAlignment="1">
      <alignment horizontal="centerContinuous"/>
    </xf>
    <xf numFmtId="0" fontId="1" fillId="0" borderId="0" xfId="0" applyFont="1" applyFill="1" applyAlignment="1">
      <alignment horizontal="centerContinuous"/>
    </xf>
    <xf numFmtId="0" fontId="2" fillId="0" borderId="0" xfId="0" applyFont="1" applyFill="1" applyAlignment="1">
      <alignment horizontal="center"/>
    </xf>
    <xf numFmtId="0" fontId="5" fillId="0" borderId="0" xfId="0" applyFont="1" applyFill="1"/>
    <xf numFmtId="0" fontId="4" fillId="0" borderId="5" xfId="0" applyFont="1" applyFill="1" applyBorder="1" applyAlignment="1">
      <alignment vertical="top"/>
    </xf>
    <xf numFmtId="0" fontId="4" fillId="0" borderId="1" xfId="0" applyFont="1" applyFill="1" applyBorder="1" applyAlignment="1">
      <alignment vertical="top"/>
    </xf>
    <xf numFmtId="0" fontId="4" fillId="0" borderId="17" xfId="0" applyFont="1" applyFill="1" applyBorder="1" applyAlignment="1">
      <alignment vertical="top"/>
    </xf>
    <xf numFmtId="0" fontId="4" fillId="0" borderId="29" xfId="0" applyFont="1" applyFill="1" applyBorder="1" applyAlignment="1">
      <alignment vertical="top"/>
    </xf>
    <xf numFmtId="0" fontId="0" fillId="0" borderId="0" xfId="0" applyFill="1" applyAlignment="1">
      <alignment vertical="top"/>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0" xfId="0" applyFont="1" applyFill="1"/>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7" xfId="0" applyFont="1" applyFill="1" applyBorder="1" applyAlignment="1">
      <alignment vertical="center"/>
    </xf>
    <xf numFmtId="0" fontId="4" fillId="0" borderId="5" xfId="0" applyFont="1" applyFill="1" applyBorder="1" applyAlignment="1">
      <alignment vertical="center"/>
    </xf>
    <xf numFmtId="0" fontId="4" fillId="0" borderId="17" xfId="0" applyFont="1" applyFill="1" applyBorder="1" applyAlignment="1">
      <alignment horizontal="center" vertic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5"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4" fillId="0" borderId="0" xfId="0" applyFont="1" applyFill="1" applyBorder="1"/>
    <xf numFmtId="0" fontId="4" fillId="0" borderId="35" xfId="0" applyFont="1" applyFill="1" applyBorder="1" applyAlignment="1">
      <alignment horizontal="center"/>
    </xf>
    <xf numFmtId="0" fontId="7" fillId="0" borderId="30" xfId="0" applyFont="1" applyFill="1" applyBorder="1" applyAlignment="1">
      <alignment horizontal="center"/>
    </xf>
    <xf numFmtId="0" fontId="7" fillId="0" borderId="13" xfId="0" applyFont="1" applyFill="1" applyBorder="1" applyAlignment="1">
      <alignment horizontal="center"/>
    </xf>
    <xf numFmtId="0" fontId="7" fillId="0" borderId="32" xfId="0" applyFont="1" applyFill="1" applyBorder="1" applyAlignment="1">
      <alignment horizontal="center"/>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36" xfId="0" applyFont="1" applyFill="1" applyBorder="1" applyAlignment="1">
      <alignment horizontal="center"/>
    </xf>
    <xf numFmtId="0" fontId="8" fillId="0" borderId="3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6" fillId="0" borderId="38" xfId="0" applyFont="1" applyFill="1" applyBorder="1" applyAlignment="1">
      <alignment vertical="top"/>
    </xf>
    <xf numFmtId="0" fontId="6" fillId="0" borderId="39" xfId="0" applyFont="1" applyFill="1" applyBorder="1" applyAlignment="1">
      <alignment vertical="top"/>
    </xf>
    <xf numFmtId="0" fontId="11" fillId="0" borderId="36" xfId="0" applyFont="1" applyFill="1" applyBorder="1" applyAlignment="1">
      <alignment horizontal="center" vertical="center"/>
    </xf>
    <xf numFmtId="49" fontId="8" fillId="0" borderId="10" xfId="0" applyNumberFormat="1" applyFont="1" applyFill="1" applyBorder="1" applyAlignment="1">
      <alignment vertical="top" wrapText="1"/>
    </xf>
    <xf numFmtId="0" fontId="8" fillId="0" borderId="24" xfId="0" applyFont="1" applyFill="1" applyBorder="1" applyAlignment="1">
      <alignment horizontal="center" vertical="center" wrapText="1"/>
    </xf>
    <xf numFmtId="49" fontId="8" fillId="0" borderId="8" xfId="0" applyNumberFormat="1" applyFont="1" applyFill="1" applyBorder="1" applyAlignment="1">
      <alignment vertical="top" wrapText="1"/>
    </xf>
    <xf numFmtId="0" fontId="8" fillId="0" borderId="9" xfId="0" applyFont="1" applyFill="1" applyBorder="1"/>
    <xf numFmtId="0" fontId="23" fillId="0" borderId="0" xfId="0" applyFont="1" applyFill="1" applyBorder="1" applyAlignment="1">
      <alignment horizontal="center" vertical="center"/>
    </xf>
    <xf numFmtId="2" fontId="0" fillId="0" borderId="0" xfId="0" applyNumberFormat="1" applyFill="1"/>
    <xf numFmtId="0" fontId="6" fillId="0" borderId="0" xfId="0" applyFont="1" applyFill="1" applyBorder="1" applyAlignment="1">
      <alignment vertical="top"/>
    </xf>
    <xf numFmtId="1" fontId="8" fillId="0" borderId="1" xfId="0" applyNumberFormat="1" applyFont="1" applyBorder="1" applyAlignment="1">
      <alignment horizontal="center" vertical="top" wrapText="1"/>
    </xf>
    <xf numFmtId="1" fontId="11" fillId="0" borderId="1" xfId="0" applyNumberFormat="1" applyFont="1" applyBorder="1" applyAlignment="1">
      <alignment horizontal="center"/>
    </xf>
    <xf numFmtId="0" fontId="20" fillId="0" borderId="1" xfId="0" applyFont="1" applyBorder="1" applyAlignment="1">
      <alignment horizontal="justify" vertical="top"/>
    </xf>
    <xf numFmtId="0" fontId="8" fillId="0" borderId="1" xfId="0" applyFont="1" applyBorder="1" applyAlignment="1">
      <alignment horizontal="left" vertical="top" wrapText="1"/>
    </xf>
    <xf numFmtId="0" fontId="8" fillId="0" borderId="1" xfId="0" applyFont="1" applyBorder="1" applyAlignment="1">
      <alignment horizontal="justify" vertical="top"/>
    </xf>
    <xf numFmtId="0" fontId="11" fillId="0" borderId="0" xfId="0" applyFont="1" applyFill="1" applyAlignment="1">
      <alignment horizontal="center"/>
    </xf>
    <xf numFmtId="0" fontId="20" fillId="0" borderId="40" xfId="0" applyFont="1" applyBorder="1" applyAlignment="1">
      <alignment horizontal="justify" vertical="top"/>
    </xf>
    <xf numFmtId="0" fontId="8" fillId="0" borderId="40" xfId="0" applyFont="1" applyBorder="1" applyAlignment="1">
      <alignment horizontal="justify" vertical="top"/>
    </xf>
    <xf numFmtId="0" fontId="8" fillId="0" borderId="0" xfId="0" applyFont="1" applyFill="1" applyBorder="1" applyAlignment="1">
      <alignment horizontal="center" vertical="top"/>
    </xf>
    <xf numFmtId="0" fontId="4" fillId="0" borderId="9" xfId="0" applyFont="1" applyFill="1" applyBorder="1" applyAlignment="1">
      <alignment horizontal="center" vertical="center" wrapText="1"/>
    </xf>
    <xf numFmtId="0" fontId="8" fillId="0" borderId="0" xfId="0" applyFont="1" applyBorder="1" applyAlignment="1">
      <alignment horizontal="center" vertical="top"/>
    </xf>
    <xf numFmtId="164" fontId="8" fillId="0" borderId="6" xfId="0" applyNumberFormat="1" applyFont="1" applyFill="1" applyBorder="1" applyAlignment="1">
      <alignment horizontal="center" vertical="center"/>
    </xf>
    <xf numFmtId="164" fontId="8" fillId="0" borderId="23"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0" fontId="8" fillId="0" borderId="0" xfId="0" applyNumberFormat="1" applyFont="1" applyAlignment="1">
      <alignment horizontal="center" wrapText="1"/>
    </xf>
    <xf numFmtId="0" fontId="8" fillId="0" borderId="0" xfId="0" applyNumberFormat="1" applyFont="1" applyAlignment="1">
      <alignment horizontal="center"/>
    </xf>
    <xf numFmtId="0" fontId="4" fillId="0" borderId="10"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4" fillId="0" borderId="9" xfId="0" applyFont="1" applyFill="1" applyBorder="1" applyAlignment="1">
      <alignment horizontal="center" vertical="center"/>
    </xf>
    <xf numFmtId="0" fontId="8"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12" xfId="0" applyFont="1" applyFill="1" applyBorder="1" applyAlignment="1">
      <alignment horizontal="center" vertical="center"/>
    </xf>
    <xf numFmtId="0" fontId="4" fillId="0" borderId="2"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28" xfId="0" applyFont="1" applyFill="1" applyBorder="1" applyAlignment="1">
      <alignment vertical="center" wrapText="1"/>
    </xf>
    <xf numFmtId="0" fontId="11" fillId="2" borderId="0" xfId="0" applyFont="1" applyFill="1" applyAlignment="1">
      <alignment horizontal="center"/>
    </xf>
    <xf numFmtId="0" fontId="17" fillId="0" borderId="0" xfId="0" applyFont="1" applyAlignment="1">
      <alignment horizontal="left" wrapText="1"/>
    </xf>
    <xf numFmtId="0" fontId="12" fillId="0" borderId="0" xfId="0" applyFont="1" applyAlignment="1">
      <alignment horizont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0" xfId="0" applyFont="1" applyFill="1" applyBorder="1" applyAlignment="1">
      <alignment horizontal="center" vertical="top"/>
    </xf>
    <xf numFmtId="0" fontId="11" fillId="0" borderId="22" xfId="0" applyFont="1" applyFill="1" applyBorder="1" applyAlignment="1">
      <alignment horizontal="center" vertical="top"/>
    </xf>
    <xf numFmtId="0" fontId="11" fillId="0" borderId="23" xfId="0" applyFont="1" applyFill="1" applyBorder="1" applyAlignment="1">
      <alignment horizontal="center" vertical="top"/>
    </xf>
    <xf numFmtId="0" fontId="11" fillId="0" borderId="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7" xfId="0" applyFont="1" applyFill="1" applyBorder="1" applyAlignment="1">
      <alignment horizontal="center" vertical="top"/>
    </xf>
    <xf numFmtId="0" fontId="11" fillId="0" borderId="2" xfId="0" applyFont="1" applyFill="1" applyBorder="1" applyAlignment="1">
      <alignment horizontal="center" vertical="top"/>
    </xf>
    <xf numFmtId="0" fontId="11" fillId="0" borderId="5" xfId="0" applyFont="1" applyFill="1" applyBorder="1" applyAlignment="1">
      <alignment horizontal="center" vertical="top"/>
    </xf>
    <xf numFmtId="0" fontId="11" fillId="0" borderId="33" xfId="0" applyFont="1" applyFill="1" applyBorder="1" applyAlignment="1">
      <alignment horizontal="center" vertical="center"/>
    </xf>
    <xf numFmtId="0" fontId="11" fillId="0" borderId="6" xfId="0" applyFont="1" applyFill="1" applyBorder="1" applyAlignment="1">
      <alignment horizontal="center" vertical="top"/>
    </xf>
    <xf numFmtId="0" fontId="8" fillId="0" borderId="0" xfId="0" applyFont="1" applyFill="1" applyBorder="1" applyAlignment="1">
      <alignment horizontal="left"/>
    </xf>
    <xf numFmtId="0" fontId="16" fillId="0" borderId="3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0"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31" xfId="0" applyFont="1" applyFill="1" applyBorder="1" applyAlignment="1">
      <alignment horizontal="center" vertical="top" wrapText="1"/>
    </xf>
    <xf numFmtId="0" fontId="15" fillId="0" borderId="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54" xfId="0" applyFont="1" applyFill="1" applyBorder="1" applyAlignment="1">
      <alignment horizontal="center" vertical="center"/>
    </xf>
    <xf numFmtId="0" fontId="15" fillId="0" borderId="3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8" fillId="0" borderId="18" xfId="0" applyFont="1" applyFill="1" applyBorder="1" applyAlignment="1">
      <alignment horizontal="center" vertical="top"/>
    </xf>
    <xf numFmtId="0" fontId="8" fillId="0" borderId="29" xfId="0" applyFont="1" applyFill="1" applyBorder="1" applyAlignment="1">
      <alignment horizontal="center" vertical="top"/>
    </xf>
    <xf numFmtId="0" fontId="11" fillId="0" borderId="32" xfId="0" applyFont="1" applyFill="1" applyBorder="1" applyAlignment="1">
      <alignment horizontal="center" vertical="center" wrapText="1"/>
    </xf>
    <xf numFmtId="0" fontId="11" fillId="0" borderId="14" xfId="0" applyFont="1" applyFill="1" applyBorder="1" applyAlignment="1">
      <alignment horizontal="center" vertical="center"/>
    </xf>
    <xf numFmtId="0" fontId="18" fillId="0" borderId="0" xfId="0" applyFont="1" applyFill="1" applyAlignment="1">
      <alignment horizontal="left"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8" xfId="0" applyFont="1" applyFill="1" applyBorder="1" applyAlignment="1">
      <alignment horizontal="center" vertical="center"/>
    </xf>
    <xf numFmtId="0" fontId="15" fillId="0" borderId="29"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1" fillId="0" borderId="32" xfId="0" applyFont="1" applyFill="1" applyBorder="1" applyAlignment="1">
      <alignment horizontal="center" vertical="top"/>
    </xf>
    <xf numFmtId="0" fontId="11" fillId="0" borderId="42" xfId="0" applyFont="1" applyFill="1" applyBorder="1" applyAlignment="1">
      <alignment horizontal="center" vertical="top"/>
    </xf>
    <xf numFmtId="0" fontId="11" fillId="0" borderId="40" xfId="0" applyFont="1" applyFill="1" applyBorder="1" applyAlignment="1">
      <alignment horizontal="center" vertical="top"/>
    </xf>
    <xf numFmtId="0" fontId="15" fillId="0" borderId="6"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6" xfId="0" applyFont="1" applyFill="1" applyBorder="1" applyAlignment="1">
      <alignment horizontal="center" vertical="center"/>
    </xf>
    <xf numFmtId="0" fontId="15" fillId="0" borderId="0" xfId="0" applyFont="1" applyFill="1" applyBorder="1" applyAlignment="1">
      <alignment horizontal="left" vertical="top"/>
    </xf>
    <xf numFmtId="0" fontId="8" fillId="0" borderId="24" xfId="0" applyFont="1" applyFill="1" applyBorder="1" applyAlignment="1">
      <alignment horizontal="center" vertical="top"/>
    </xf>
    <xf numFmtId="0" fontId="8" fillId="0" borderId="22" xfId="0" applyFont="1" applyFill="1" applyBorder="1" applyAlignment="1">
      <alignment horizontal="center" vertical="top"/>
    </xf>
    <xf numFmtId="0" fontId="8" fillId="0" borderId="3" xfId="0" applyFont="1" applyFill="1" applyBorder="1" applyAlignment="1">
      <alignment horizontal="center" vertical="top"/>
    </xf>
    <xf numFmtId="0" fontId="8" fillId="0" borderId="23" xfId="0" applyFont="1" applyFill="1" applyBorder="1" applyAlignment="1">
      <alignment horizontal="center" vertical="top"/>
    </xf>
    <xf numFmtId="0" fontId="8" fillId="0" borderId="40" xfId="0" applyFont="1" applyFill="1" applyBorder="1" applyAlignment="1">
      <alignment horizontal="center" vertical="top"/>
    </xf>
    <xf numFmtId="0" fontId="8" fillId="0" borderId="42" xfId="0" applyFont="1" applyFill="1" applyBorder="1" applyAlignment="1">
      <alignment horizontal="center" vertical="top"/>
    </xf>
    <xf numFmtId="0" fontId="8" fillId="0" borderId="3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2"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6" xfId="0" applyFont="1" applyFill="1" applyBorder="1" applyAlignment="1">
      <alignment horizontal="center" vertical="center"/>
    </xf>
    <xf numFmtId="0" fontId="7" fillId="0" borderId="16" xfId="0" applyFont="1" applyFill="1" applyBorder="1" applyAlignment="1">
      <alignment horizontal="center"/>
    </xf>
    <xf numFmtId="0" fontId="7" fillId="0" borderId="19" xfId="0" applyFont="1" applyFill="1" applyBorder="1" applyAlignment="1">
      <alignment horizontal="center"/>
    </xf>
    <xf numFmtId="0" fontId="7" fillId="0" borderId="6" xfId="0" applyFont="1" applyFill="1" applyBorder="1" applyAlignment="1">
      <alignment horizontal="center"/>
    </xf>
    <xf numFmtId="0" fontId="11" fillId="0" borderId="51" xfId="0" applyFont="1" applyFill="1" applyBorder="1" applyAlignment="1">
      <alignment horizontal="center" vertical="center"/>
    </xf>
    <xf numFmtId="0" fontId="11" fillId="0" borderId="3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4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6"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29" xfId="0" applyFont="1" applyFill="1" applyBorder="1" applyAlignment="1">
      <alignment horizontal="center" vertical="center"/>
    </xf>
    <xf numFmtId="0" fontId="11"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 xfId="0" applyFont="1" applyFill="1" applyBorder="1" applyAlignment="1">
      <alignment horizontal="center" vertical="center" wrapText="1"/>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7" fillId="0" borderId="23" xfId="0" applyFont="1" applyFill="1" applyBorder="1" applyAlignment="1">
      <alignment horizont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4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22" xfId="0" applyFont="1" applyFill="1" applyBorder="1" applyAlignment="1">
      <alignment horizontal="center"/>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Font="1" applyFill="1" applyBorder="1" applyAlignment="1"/>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7" fillId="0" borderId="33" xfId="0" applyFont="1" applyFill="1" applyBorder="1" applyAlignment="1">
      <alignment horizontal="center"/>
    </xf>
    <xf numFmtId="0" fontId="7" fillId="0" borderId="42" xfId="0" applyFont="1" applyFill="1" applyBorder="1" applyAlignment="1">
      <alignment horizontal="center"/>
    </xf>
    <xf numFmtId="0" fontId="4" fillId="0" borderId="42" xfId="0" applyFont="1" applyFill="1" applyBorder="1" applyAlignment="1">
      <alignment horizontal="center" vertical="center"/>
    </xf>
    <xf numFmtId="0" fontId="8" fillId="0" borderId="3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2" fontId="8"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0" fontId="8" fillId="0" borderId="0" xfId="0" applyFont="1" applyBorder="1" applyAlignment="1">
      <alignment horizontal="center" vertical="top"/>
    </xf>
    <xf numFmtId="0" fontId="11" fillId="0" borderId="1" xfId="0" applyFont="1" applyBorder="1" applyAlignment="1">
      <alignment horizontal="center"/>
    </xf>
    <xf numFmtId="0" fontId="13" fillId="0" borderId="0" xfId="0" applyFont="1" applyAlignment="1">
      <alignment horizontal="center"/>
    </xf>
    <xf numFmtId="0" fontId="12" fillId="0" borderId="0" xfId="0" applyFont="1" applyAlignment="1"/>
    <xf numFmtId="0" fontId="8" fillId="0" borderId="0" xfId="0" applyFont="1" applyAlignment="1"/>
    <xf numFmtId="0" fontId="18" fillId="0" borderId="0" xfId="0" applyFont="1" applyAlignment="1">
      <alignment horizontal="left" wrapText="1"/>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11" fillId="0" borderId="3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17"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27"/>
  <sheetViews>
    <sheetView tabSelected="1" view="pageBreakPreview" zoomScaleNormal="100" zoomScaleSheetLayoutView="100" workbookViewId="0">
      <selection activeCell="A22" sqref="A22:F22"/>
    </sheetView>
  </sheetViews>
  <sheetFormatPr defaultColWidth="9.140625" defaultRowHeight="12.75" x14ac:dyDescent="0.2"/>
  <cols>
    <col min="1" max="1" width="19.28515625" style="1" customWidth="1"/>
    <col min="2" max="2" width="24.28515625" style="1" customWidth="1"/>
    <col min="3" max="3" width="21.85546875" style="1" customWidth="1"/>
    <col min="4" max="16384" width="9.140625" style="1"/>
  </cols>
  <sheetData>
    <row r="3" spans="1:5" ht="15.75" x14ac:dyDescent="0.25">
      <c r="A3" s="34" t="s">
        <v>51</v>
      </c>
      <c r="B3" s="20"/>
      <c r="C3" s="22"/>
    </row>
    <row r="4" spans="1:5" ht="15.75" x14ac:dyDescent="0.25">
      <c r="A4" s="34" t="s">
        <v>167</v>
      </c>
      <c r="B4" s="20"/>
      <c r="C4" s="22"/>
    </row>
    <row r="5" spans="1:5" x14ac:dyDescent="0.2">
      <c r="B5" s="2"/>
    </row>
    <row r="6" spans="1:5" x14ac:dyDescent="0.2">
      <c r="B6" s="2"/>
    </row>
    <row r="7" spans="1:5" x14ac:dyDescent="0.2">
      <c r="A7" s="4"/>
      <c r="B7" s="4"/>
      <c r="C7" s="4"/>
      <c r="D7" s="4"/>
    </row>
    <row r="8" spans="1:5" x14ac:dyDescent="0.2">
      <c r="A8" s="4"/>
      <c r="B8" s="4"/>
      <c r="C8" s="4"/>
      <c r="D8" s="4"/>
    </row>
    <row r="10" spans="1:5" x14ac:dyDescent="0.2">
      <c r="D10" s="25"/>
    </row>
    <row r="11" spans="1:5" x14ac:dyDescent="0.2">
      <c r="B11" s="2"/>
    </row>
    <row r="12" spans="1:5" x14ac:dyDescent="0.2">
      <c r="B12" s="2"/>
    </row>
    <row r="13" spans="1:5" x14ac:dyDescent="0.2">
      <c r="B13" s="2"/>
    </row>
    <row r="14" spans="1:5" ht="18.75" x14ac:dyDescent="0.3">
      <c r="A14" s="277" t="s">
        <v>90</v>
      </c>
      <c r="B14" s="277"/>
      <c r="C14" s="277"/>
      <c r="D14" s="277"/>
      <c r="E14" s="4"/>
    </row>
    <row r="15" spans="1:5" x14ac:dyDescent="0.2">
      <c r="A15" s="4"/>
      <c r="B15" s="4"/>
      <c r="C15" s="4"/>
      <c r="D15" s="4"/>
    </row>
    <row r="16" spans="1:5" x14ac:dyDescent="0.2">
      <c r="A16" s="4"/>
      <c r="B16" s="4"/>
      <c r="C16" s="4"/>
      <c r="D16" s="4"/>
    </row>
    <row r="17" spans="1:6" x14ac:dyDescent="0.2">
      <c r="A17" s="4"/>
      <c r="B17" s="4"/>
      <c r="C17" s="4"/>
      <c r="D17" s="4"/>
    </row>
    <row r="18" spans="1:6" x14ac:dyDescent="0.2">
      <c r="A18" s="4"/>
      <c r="B18" s="4"/>
      <c r="C18" s="4"/>
      <c r="D18" s="4"/>
    </row>
    <row r="19" spans="1:6" x14ac:dyDescent="0.2">
      <c r="A19" s="4"/>
      <c r="B19" s="4"/>
      <c r="C19" s="4"/>
      <c r="D19" s="4"/>
    </row>
    <row r="21" spans="1:6" ht="15.75" x14ac:dyDescent="0.25">
      <c r="A21" s="22" t="s">
        <v>95</v>
      </c>
      <c r="B21" s="22"/>
      <c r="C21" s="22"/>
      <c r="D21" s="25"/>
    </row>
    <row r="22" spans="1:6" ht="15.75" customHeight="1" x14ac:dyDescent="0.25">
      <c r="A22" s="276" t="s">
        <v>120</v>
      </c>
      <c r="B22" s="276"/>
      <c r="C22" s="276"/>
      <c r="D22" s="276"/>
      <c r="E22" s="276"/>
      <c r="F22" s="276"/>
    </row>
    <row r="23" spans="1:6" ht="15.75" x14ac:dyDescent="0.25">
      <c r="A23" s="22" t="s">
        <v>160</v>
      </c>
      <c r="B23" s="20"/>
      <c r="C23" s="21"/>
      <c r="D23" s="4"/>
    </row>
    <row r="24" spans="1:6" ht="15.75" x14ac:dyDescent="0.25">
      <c r="A24" s="22" t="s">
        <v>96</v>
      </c>
      <c r="B24" s="20"/>
      <c r="C24" s="22"/>
    </row>
    <row r="25" spans="1:6" ht="15.75" x14ac:dyDescent="0.25">
      <c r="A25" s="22" t="s">
        <v>168</v>
      </c>
      <c r="B25" s="20"/>
      <c r="C25" s="22"/>
    </row>
    <row r="27" spans="1:6" ht="15.75" x14ac:dyDescent="0.25">
      <c r="A27" s="22" t="s">
        <v>161</v>
      </c>
    </row>
  </sheetData>
  <mergeCells count="2">
    <mergeCell ref="A22:F22"/>
    <mergeCell ref="A14:D14"/>
  </mergeCells>
  <pageMargins left="0.70866141732283472" right="0.31496062992125984" top="0.55118110236220474" bottom="0.35433070866141736"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64"/>
  <sheetViews>
    <sheetView view="pageBreakPreview" topLeftCell="A28" zoomScale="110" zoomScaleNormal="110" zoomScaleSheetLayoutView="110" workbookViewId="0">
      <selection activeCell="B23" sqref="B23"/>
    </sheetView>
  </sheetViews>
  <sheetFormatPr defaultColWidth="9.140625" defaultRowHeight="12.75" x14ac:dyDescent="0.2"/>
  <cols>
    <col min="1" max="1" width="3.7109375" style="129" customWidth="1"/>
    <col min="2" max="2" width="33.28515625" style="129" customWidth="1"/>
    <col min="3" max="3" width="13" style="130" customWidth="1"/>
    <col min="4" max="6" width="2.7109375" style="129" customWidth="1"/>
    <col min="7" max="8" width="2.5703125" style="129" customWidth="1"/>
    <col min="9" max="9" width="7.140625" style="129" customWidth="1"/>
    <col min="10" max="10" width="6.28515625" style="129" customWidth="1"/>
    <col min="11" max="11" width="3.85546875" style="129" bestFit="1" customWidth="1"/>
    <col min="12" max="12" width="4" style="129" bestFit="1" customWidth="1"/>
    <col min="13" max="15" width="2.42578125" style="129" customWidth="1"/>
    <col min="16" max="16" width="7" style="129" customWidth="1"/>
    <col min="17" max="17" width="7.42578125" style="129" customWidth="1"/>
    <col min="18" max="16384" width="9.140625" style="129"/>
  </cols>
  <sheetData>
    <row r="1" spans="1:25" x14ac:dyDescent="0.2">
      <c r="A1" s="128" t="s">
        <v>52</v>
      </c>
    </row>
    <row r="2" spans="1:25" x14ac:dyDescent="0.2">
      <c r="A2" s="128" t="s">
        <v>167</v>
      </c>
    </row>
    <row r="3" spans="1:25" ht="9" customHeight="1" x14ac:dyDescent="0.2"/>
    <row r="4" spans="1:25" ht="14.25" x14ac:dyDescent="0.2">
      <c r="A4" s="131" t="s">
        <v>53</v>
      </c>
      <c r="B4" s="132"/>
      <c r="C4" s="132"/>
      <c r="D4" s="132"/>
      <c r="E4" s="132"/>
      <c r="F4" s="132"/>
      <c r="G4" s="132"/>
      <c r="H4" s="132"/>
      <c r="I4" s="132"/>
      <c r="J4" s="132"/>
      <c r="K4" s="132"/>
      <c r="L4" s="132"/>
      <c r="M4" s="132"/>
      <c r="N4" s="132"/>
      <c r="O4" s="132"/>
      <c r="P4" s="132"/>
      <c r="Q4" s="132"/>
    </row>
    <row r="5" spans="1:25" ht="9" customHeight="1" x14ac:dyDescent="0.2">
      <c r="C5" s="129"/>
    </row>
    <row r="6" spans="1:25" ht="15" x14ac:dyDescent="0.25">
      <c r="A6" s="133" t="s">
        <v>67</v>
      </c>
      <c r="B6" s="133"/>
      <c r="C6" s="133"/>
      <c r="I6" s="134"/>
      <c r="J6" s="134"/>
      <c r="K6" s="134"/>
      <c r="L6" s="134"/>
      <c r="M6" s="134"/>
      <c r="N6" s="134"/>
      <c r="O6" s="134"/>
      <c r="P6" s="134"/>
      <c r="Q6" s="134"/>
      <c r="R6" s="135"/>
    </row>
    <row r="7" spans="1:25" ht="15" customHeight="1" x14ac:dyDescent="0.25">
      <c r="A7" s="335" t="s">
        <v>121</v>
      </c>
      <c r="B7" s="335"/>
      <c r="C7" s="335"/>
      <c r="D7" s="335"/>
      <c r="E7" s="335"/>
      <c r="F7" s="335"/>
      <c r="G7" s="335"/>
      <c r="H7" s="335"/>
      <c r="I7" s="335"/>
      <c r="J7" s="335"/>
      <c r="K7" s="136"/>
      <c r="L7" s="136"/>
      <c r="M7" s="136"/>
      <c r="N7" s="136"/>
      <c r="O7" s="136"/>
      <c r="P7" s="136"/>
      <c r="Q7" s="136"/>
    </row>
    <row r="8" spans="1:25" ht="15.75" x14ac:dyDescent="0.25">
      <c r="A8" s="137" t="s">
        <v>116</v>
      </c>
      <c r="B8" s="138"/>
      <c r="C8" s="131"/>
      <c r="D8" s="132"/>
      <c r="E8" s="132"/>
      <c r="F8" s="132"/>
      <c r="G8" s="132"/>
      <c r="H8" s="132"/>
      <c r="I8" s="132"/>
      <c r="J8" s="132"/>
      <c r="K8" s="132"/>
      <c r="L8" s="132"/>
      <c r="M8" s="132"/>
      <c r="N8" s="132"/>
      <c r="O8" s="132"/>
      <c r="P8" s="132"/>
      <c r="Q8" s="132"/>
      <c r="R8" s="135"/>
    </row>
    <row r="9" spans="1:25" ht="15" x14ac:dyDescent="0.25">
      <c r="A9" s="133" t="s">
        <v>62</v>
      </c>
      <c r="B9" s="138"/>
      <c r="C9" s="133"/>
    </row>
    <row r="10" spans="1:25" ht="15" x14ac:dyDescent="0.25">
      <c r="A10" s="133" t="s">
        <v>168</v>
      </c>
      <c r="B10" s="138"/>
      <c r="C10" s="133"/>
    </row>
    <row r="11" spans="1:25" ht="14.25" customHeight="1" thickBot="1" x14ac:dyDescent="0.35">
      <c r="A11" s="139" t="s">
        <v>18</v>
      </c>
      <c r="B11" s="140"/>
      <c r="C11" s="139"/>
      <c r="D11" s="140"/>
      <c r="E11" s="140"/>
      <c r="F11" s="140"/>
      <c r="G11" s="140"/>
      <c r="H11" s="140"/>
      <c r="I11" s="140"/>
      <c r="J11" s="140"/>
      <c r="K11" s="140"/>
      <c r="L11" s="140"/>
      <c r="M11" s="140"/>
      <c r="N11" s="140"/>
      <c r="O11" s="140"/>
      <c r="P11" s="140"/>
      <c r="Q11" s="140"/>
    </row>
    <row r="12" spans="1:25" ht="12.75" customHeight="1" x14ac:dyDescent="0.2">
      <c r="A12" s="336" t="s">
        <v>98</v>
      </c>
      <c r="B12" s="343" t="s">
        <v>19</v>
      </c>
      <c r="C12" s="336" t="s">
        <v>188</v>
      </c>
      <c r="D12" s="344" t="s">
        <v>0</v>
      </c>
      <c r="E12" s="322"/>
      <c r="F12" s="322"/>
      <c r="G12" s="322"/>
      <c r="H12" s="322"/>
      <c r="I12" s="322"/>
      <c r="J12" s="323"/>
      <c r="K12" s="321" t="s">
        <v>1</v>
      </c>
      <c r="L12" s="322"/>
      <c r="M12" s="322"/>
      <c r="N12" s="322"/>
      <c r="O12" s="322"/>
      <c r="P12" s="322"/>
      <c r="Q12" s="323"/>
      <c r="T12" s="129" t="s">
        <v>63</v>
      </c>
      <c r="U12" s="129">
        <f>(D25+K25)*14</f>
        <v>280</v>
      </c>
      <c r="V12" s="141">
        <f>U12+U13</f>
        <v>336</v>
      </c>
    </row>
    <row r="13" spans="1:25" ht="12.75" customHeight="1" x14ac:dyDescent="0.2">
      <c r="A13" s="337"/>
      <c r="B13" s="308"/>
      <c r="C13" s="337"/>
      <c r="D13" s="314" t="s">
        <v>22</v>
      </c>
      <c r="E13" s="280" t="s">
        <v>2</v>
      </c>
      <c r="F13" s="280" t="s">
        <v>3</v>
      </c>
      <c r="G13" s="280" t="s">
        <v>55</v>
      </c>
      <c r="H13" s="316" t="s">
        <v>97</v>
      </c>
      <c r="I13" s="280" t="s">
        <v>20</v>
      </c>
      <c r="J13" s="327" t="s">
        <v>21</v>
      </c>
      <c r="K13" s="325" t="s">
        <v>22</v>
      </c>
      <c r="L13" s="280" t="s">
        <v>2</v>
      </c>
      <c r="M13" s="280" t="s">
        <v>3</v>
      </c>
      <c r="N13" s="280" t="s">
        <v>55</v>
      </c>
      <c r="O13" s="316" t="s">
        <v>97</v>
      </c>
      <c r="P13" s="280" t="s">
        <v>20</v>
      </c>
      <c r="Q13" s="327" t="s">
        <v>21</v>
      </c>
      <c r="T13" s="129" t="s">
        <v>64</v>
      </c>
      <c r="U13" s="129">
        <f>(D35+K35)*14</f>
        <v>56</v>
      </c>
      <c r="W13" s="129" t="s">
        <v>43</v>
      </c>
      <c r="X13" s="129" t="s">
        <v>44</v>
      </c>
      <c r="Y13" s="129" t="s">
        <v>148</v>
      </c>
    </row>
    <row r="14" spans="1:25" ht="13.5" thickBot="1" x14ac:dyDescent="0.25">
      <c r="A14" s="342"/>
      <c r="B14" s="309"/>
      <c r="C14" s="338"/>
      <c r="D14" s="324"/>
      <c r="E14" s="281"/>
      <c r="F14" s="281"/>
      <c r="G14" s="281"/>
      <c r="H14" s="350"/>
      <c r="I14" s="281"/>
      <c r="J14" s="349"/>
      <c r="K14" s="326"/>
      <c r="L14" s="316"/>
      <c r="M14" s="316"/>
      <c r="N14" s="316"/>
      <c r="O14" s="318"/>
      <c r="P14" s="316"/>
      <c r="Q14" s="328"/>
      <c r="T14" s="129" t="s">
        <v>65</v>
      </c>
      <c r="U14" s="129">
        <f>SUM(D17:F18,K20:L20,K22:L22,D30:E31,K32:L33)*14</f>
        <v>182</v>
      </c>
      <c r="W14" s="129">
        <f>SUM(D17:D18,K20,K22,D30,K32)*14</f>
        <v>98</v>
      </c>
      <c r="X14" s="129">
        <f>SUM(E17:F18,L20,L22,E30,L32)*14</f>
        <v>84</v>
      </c>
      <c r="Y14" s="129">
        <f>U14+U15</f>
        <v>336</v>
      </c>
    </row>
    <row r="15" spans="1:25" x14ac:dyDescent="0.2">
      <c r="A15" s="61">
        <v>1</v>
      </c>
      <c r="B15" s="102" t="s">
        <v>70</v>
      </c>
      <c r="C15" s="108" t="s">
        <v>130</v>
      </c>
      <c r="D15" s="118">
        <v>2</v>
      </c>
      <c r="E15" s="97">
        <v>1</v>
      </c>
      <c r="F15" s="97"/>
      <c r="G15" s="97"/>
      <c r="H15" s="97"/>
      <c r="I15" s="98" t="s">
        <v>5</v>
      </c>
      <c r="J15" s="119">
        <v>7</v>
      </c>
      <c r="K15" s="142"/>
      <c r="L15" s="143"/>
      <c r="M15" s="143"/>
      <c r="N15" s="143"/>
      <c r="O15" s="143"/>
      <c r="P15" s="143"/>
      <c r="Q15" s="144"/>
      <c r="T15" s="129" t="s">
        <v>66</v>
      </c>
      <c r="U15" s="129">
        <f>SUM(D15:E16,K19:L19,K21:L21,K23:L23)*14</f>
        <v>154</v>
      </c>
      <c r="W15" s="129">
        <f>SUM(D15:D16,K19,K21,K23)*14</f>
        <v>91</v>
      </c>
      <c r="X15" s="129">
        <f>SUM(E15:E16,L19,L21,L23)*14</f>
        <v>63</v>
      </c>
    </row>
    <row r="16" spans="1:25" x14ac:dyDescent="0.2">
      <c r="A16" s="62">
        <v>2</v>
      </c>
      <c r="B16" s="35" t="s">
        <v>69</v>
      </c>
      <c r="C16" s="109" t="s">
        <v>54</v>
      </c>
      <c r="D16" s="112">
        <v>1</v>
      </c>
      <c r="E16" s="30">
        <v>1</v>
      </c>
      <c r="F16" s="30"/>
      <c r="G16" s="30"/>
      <c r="H16" s="30"/>
      <c r="I16" s="85" t="s">
        <v>5</v>
      </c>
      <c r="J16" s="113">
        <v>6</v>
      </c>
      <c r="K16" s="59"/>
      <c r="L16" s="145"/>
      <c r="M16" s="145"/>
      <c r="N16" s="145"/>
      <c r="O16" s="145"/>
      <c r="P16" s="145"/>
      <c r="Q16" s="146"/>
      <c r="W16" s="129">
        <f>SUM(W14:W15)</f>
        <v>189</v>
      </c>
      <c r="X16" s="129">
        <f>SUM(X14:X15)</f>
        <v>147</v>
      </c>
    </row>
    <row r="17" spans="1:21" x14ac:dyDescent="0.2">
      <c r="A17" s="62">
        <v>3</v>
      </c>
      <c r="B17" s="35" t="s">
        <v>93</v>
      </c>
      <c r="C17" s="109" t="s">
        <v>131</v>
      </c>
      <c r="D17" s="112">
        <v>2</v>
      </c>
      <c r="E17" s="30">
        <v>1</v>
      </c>
      <c r="F17" s="30"/>
      <c r="G17" s="30"/>
      <c r="H17" s="30"/>
      <c r="I17" s="85" t="s">
        <v>5</v>
      </c>
      <c r="J17" s="113">
        <v>6</v>
      </c>
      <c r="K17" s="59"/>
      <c r="L17" s="145"/>
      <c r="M17" s="145"/>
      <c r="N17" s="145"/>
      <c r="O17" s="145"/>
      <c r="P17" s="85"/>
      <c r="Q17" s="113"/>
      <c r="U17" s="141">
        <f>U14+U15</f>
        <v>336</v>
      </c>
    </row>
    <row r="18" spans="1:21" ht="13.5" thickBot="1" x14ac:dyDescent="0.25">
      <c r="A18" s="63">
        <v>4</v>
      </c>
      <c r="B18" s="103" t="s">
        <v>75</v>
      </c>
      <c r="C18" s="147" t="s">
        <v>6</v>
      </c>
      <c r="D18" s="114">
        <v>1</v>
      </c>
      <c r="E18" s="94"/>
      <c r="F18" s="94">
        <v>1</v>
      </c>
      <c r="G18" s="94"/>
      <c r="H18" s="94"/>
      <c r="I18" s="87" t="s">
        <v>5</v>
      </c>
      <c r="J18" s="115">
        <v>6</v>
      </c>
      <c r="K18" s="60"/>
      <c r="L18" s="148"/>
      <c r="M18" s="148"/>
      <c r="N18" s="148"/>
      <c r="O18" s="148"/>
      <c r="P18" s="87"/>
      <c r="Q18" s="115"/>
      <c r="T18" s="129" t="s">
        <v>115</v>
      </c>
      <c r="U18" s="129">
        <f>(D52+K52)*14</f>
        <v>168</v>
      </c>
    </row>
    <row r="19" spans="1:21" ht="15" customHeight="1" x14ac:dyDescent="0.2">
      <c r="A19" s="64">
        <v>5</v>
      </c>
      <c r="B19" s="104" t="s">
        <v>80</v>
      </c>
      <c r="C19" s="110" t="s">
        <v>132</v>
      </c>
      <c r="D19" s="116"/>
      <c r="E19" s="95"/>
      <c r="F19" s="95"/>
      <c r="G19" s="95"/>
      <c r="H19" s="95"/>
      <c r="I19" s="96"/>
      <c r="J19" s="117"/>
      <c r="K19" s="107">
        <v>2</v>
      </c>
      <c r="L19" s="97">
        <v>1</v>
      </c>
      <c r="M19" s="97"/>
      <c r="N19" s="97"/>
      <c r="O19" s="97"/>
      <c r="P19" s="98" t="s">
        <v>5</v>
      </c>
      <c r="Q19" s="119">
        <v>5</v>
      </c>
    </row>
    <row r="20" spans="1:21" x14ac:dyDescent="0.2">
      <c r="A20" s="64">
        <v>6</v>
      </c>
      <c r="B20" s="102" t="s">
        <v>68</v>
      </c>
      <c r="C20" s="108" t="s">
        <v>144</v>
      </c>
      <c r="D20" s="118"/>
      <c r="E20" s="97"/>
      <c r="F20" s="97"/>
      <c r="G20" s="97"/>
      <c r="H20" s="97"/>
      <c r="I20" s="98"/>
      <c r="J20" s="119"/>
      <c r="K20" s="107">
        <v>1</v>
      </c>
      <c r="L20" s="97">
        <v>1</v>
      </c>
      <c r="M20" s="97"/>
      <c r="N20" s="97"/>
      <c r="O20" s="97"/>
      <c r="P20" s="98" t="s">
        <v>5</v>
      </c>
      <c r="Q20" s="119">
        <v>5</v>
      </c>
    </row>
    <row r="21" spans="1:21" x14ac:dyDescent="0.2">
      <c r="A21" s="62">
        <v>7</v>
      </c>
      <c r="B21" s="81" t="s">
        <v>122</v>
      </c>
      <c r="C21" s="111" t="s">
        <v>83</v>
      </c>
      <c r="D21" s="58"/>
      <c r="E21" s="85"/>
      <c r="F21" s="85"/>
      <c r="G21" s="85"/>
      <c r="H21" s="85"/>
      <c r="I21" s="85"/>
      <c r="J21" s="113"/>
      <c r="K21" s="149">
        <v>1</v>
      </c>
      <c r="L21" s="85">
        <v>1</v>
      </c>
      <c r="M21" s="85"/>
      <c r="N21" s="85"/>
      <c r="O21" s="85"/>
      <c r="P21" s="85" t="s">
        <v>5</v>
      </c>
      <c r="Q21" s="113">
        <v>5</v>
      </c>
    </row>
    <row r="22" spans="1:21" x14ac:dyDescent="0.2">
      <c r="A22" s="100">
        <v>8</v>
      </c>
      <c r="B22" s="105" t="s">
        <v>72</v>
      </c>
      <c r="C22" s="109" t="s">
        <v>124</v>
      </c>
      <c r="D22" s="58"/>
      <c r="E22" s="85"/>
      <c r="F22" s="85"/>
      <c r="G22" s="85"/>
      <c r="H22" s="85"/>
      <c r="I22" s="85"/>
      <c r="J22" s="113"/>
      <c r="K22" s="150">
        <v>1</v>
      </c>
      <c r="L22" s="30">
        <v>1</v>
      </c>
      <c r="M22" s="30"/>
      <c r="N22" s="30"/>
      <c r="O22" s="30"/>
      <c r="P22" s="85" t="s">
        <v>5</v>
      </c>
      <c r="Q22" s="113">
        <v>5</v>
      </c>
    </row>
    <row r="23" spans="1:21" ht="13.5" thickBot="1" x14ac:dyDescent="0.25">
      <c r="A23" s="151">
        <v>9</v>
      </c>
      <c r="B23" s="106" t="s">
        <v>142</v>
      </c>
      <c r="C23" s="63" t="s">
        <v>143</v>
      </c>
      <c r="D23" s="152"/>
      <c r="E23" s="148"/>
      <c r="F23" s="148"/>
      <c r="G23" s="148"/>
      <c r="H23" s="148"/>
      <c r="I23" s="148"/>
      <c r="J23" s="153"/>
      <c r="K23" s="255">
        <v>0.5</v>
      </c>
      <c r="L23" s="256">
        <v>0.5</v>
      </c>
      <c r="M23" s="94"/>
      <c r="N23" s="94"/>
      <c r="O23" s="94"/>
      <c r="P23" s="87" t="s">
        <v>22</v>
      </c>
      <c r="Q23" s="115">
        <v>5</v>
      </c>
    </row>
    <row r="24" spans="1:21" x14ac:dyDescent="0.2">
      <c r="A24" s="345" t="s">
        <v>23</v>
      </c>
      <c r="B24" s="289"/>
      <c r="C24" s="346"/>
      <c r="D24" s="154">
        <f>SUM(D15:D23)</f>
        <v>6</v>
      </c>
      <c r="E24" s="155">
        <f>SUM(E15:E23)</f>
        <v>3</v>
      </c>
      <c r="F24" s="155">
        <f>SUM(F15:F23)</f>
        <v>1</v>
      </c>
      <c r="G24" s="155"/>
      <c r="H24" s="351"/>
      <c r="I24" s="333" t="s">
        <v>82</v>
      </c>
      <c r="J24" s="334">
        <f>SUM(J15:J23)</f>
        <v>25</v>
      </c>
      <c r="K24" s="257">
        <f>SUM(K15:K23)</f>
        <v>5.5</v>
      </c>
      <c r="L24" s="258">
        <f>SUM(L15:L23)</f>
        <v>4.5</v>
      </c>
      <c r="M24" s="156"/>
      <c r="N24" s="156"/>
      <c r="O24" s="353"/>
      <c r="P24" s="329" t="s">
        <v>137</v>
      </c>
      <c r="Q24" s="289">
        <f>SUM(Q15:Q23)</f>
        <v>25</v>
      </c>
    </row>
    <row r="25" spans="1:21" ht="13.5" thickBot="1" x14ac:dyDescent="0.25">
      <c r="A25" s="347"/>
      <c r="B25" s="290"/>
      <c r="C25" s="348"/>
      <c r="D25" s="287">
        <f>SUM(D24:G24)</f>
        <v>10</v>
      </c>
      <c r="E25" s="288"/>
      <c r="F25" s="288"/>
      <c r="G25" s="288"/>
      <c r="H25" s="352"/>
      <c r="I25" s="330"/>
      <c r="J25" s="292"/>
      <c r="K25" s="299">
        <f>SUM(K24:M24)</f>
        <v>10</v>
      </c>
      <c r="L25" s="288"/>
      <c r="M25" s="288"/>
      <c r="N25" s="288"/>
      <c r="O25" s="352"/>
      <c r="P25" s="330"/>
      <c r="Q25" s="290"/>
    </row>
    <row r="26" spans="1:21" ht="13.5" thickBot="1" x14ac:dyDescent="0.25">
      <c r="A26" s="65"/>
      <c r="B26" s="66"/>
      <c r="C26" s="92"/>
      <c r="D26" s="65"/>
      <c r="E26" s="65"/>
      <c r="F26" s="65"/>
      <c r="G26" s="65"/>
      <c r="H26" s="65"/>
      <c r="I26" s="65"/>
      <c r="J26" s="65"/>
      <c r="K26" s="65"/>
      <c r="L26" s="65"/>
      <c r="M26" s="65"/>
      <c r="N26" s="65"/>
      <c r="O26" s="65"/>
      <c r="P26" s="65"/>
      <c r="Q26" s="65"/>
    </row>
    <row r="27" spans="1:21" ht="12.75" customHeight="1" x14ac:dyDescent="0.2">
      <c r="A27" s="336" t="s">
        <v>98</v>
      </c>
      <c r="B27" s="339" t="s">
        <v>24</v>
      </c>
      <c r="C27" s="336" t="s">
        <v>188</v>
      </c>
      <c r="D27" s="310" t="s">
        <v>0</v>
      </c>
      <c r="E27" s="311"/>
      <c r="F27" s="311"/>
      <c r="G27" s="311"/>
      <c r="H27" s="311"/>
      <c r="I27" s="311"/>
      <c r="J27" s="312"/>
      <c r="K27" s="313" t="s">
        <v>1</v>
      </c>
      <c r="L27" s="311"/>
      <c r="M27" s="311"/>
      <c r="N27" s="311"/>
      <c r="O27" s="311"/>
      <c r="P27" s="311"/>
      <c r="Q27" s="312"/>
    </row>
    <row r="28" spans="1:21" x14ac:dyDescent="0.2">
      <c r="A28" s="337"/>
      <c r="B28" s="340"/>
      <c r="C28" s="337"/>
      <c r="D28" s="314" t="s">
        <v>22</v>
      </c>
      <c r="E28" s="280" t="s">
        <v>2</v>
      </c>
      <c r="F28" s="280" t="s">
        <v>3</v>
      </c>
      <c r="G28" s="280" t="s">
        <v>55</v>
      </c>
      <c r="H28" s="316" t="s">
        <v>97</v>
      </c>
      <c r="I28" s="280" t="s">
        <v>20</v>
      </c>
      <c r="J28" s="327" t="s">
        <v>21</v>
      </c>
      <c r="K28" s="325" t="s">
        <v>22</v>
      </c>
      <c r="L28" s="280" t="s">
        <v>2</v>
      </c>
      <c r="M28" s="280" t="s">
        <v>3</v>
      </c>
      <c r="N28" s="280" t="s">
        <v>55</v>
      </c>
      <c r="O28" s="316" t="s">
        <v>97</v>
      </c>
      <c r="P28" s="280" t="s">
        <v>20</v>
      </c>
      <c r="Q28" s="327" t="s">
        <v>21</v>
      </c>
    </row>
    <row r="29" spans="1:21" ht="17.25" customHeight="1" thickBot="1" x14ac:dyDescent="0.25">
      <c r="A29" s="338"/>
      <c r="B29" s="341"/>
      <c r="C29" s="338"/>
      <c r="D29" s="324"/>
      <c r="E29" s="281"/>
      <c r="F29" s="281"/>
      <c r="G29" s="281"/>
      <c r="H29" s="350"/>
      <c r="I29" s="281"/>
      <c r="J29" s="349"/>
      <c r="K29" s="354"/>
      <c r="L29" s="281"/>
      <c r="M29" s="281"/>
      <c r="N29" s="281"/>
      <c r="O29" s="350"/>
      <c r="P29" s="281"/>
      <c r="Q29" s="349"/>
    </row>
    <row r="30" spans="1:21" ht="25.5" x14ac:dyDescent="0.2">
      <c r="A30" s="72">
        <v>10</v>
      </c>
      <c r="B30" s="120" t="s">
        <v>126</v>
      </c>
      <c r="C30" s="158" t="s">
        <v>145</v>
      </c>
      <c r="D30" s="355">
        <v>1</v>
      </c>
      <c r="E30" s="357">
        <v>1</v>
      </c>
      <c r="F30" s="357"/>
      <c r="G30" s="357"/>
      <c r="H30" s="360"/>
      <c r="I30" s="357" t="s">
        <v>22</v>
      </c>
      <c r="J30" s="358">
        <v>5</v>
      </c>
      <c r="K30" s="361"/>
      <c r="L30" s="282"/>
      <c r="M30" s="282"/>
      <c r="N30" s="282"/>
      <c r="O30" s="284"/>
      <c r="P30" s="282"/>
      <c r="Q30" s="278"/>
    </row>
    <row r="31" spans="1:21" ht="13.5" thickBot="1" x14ac:dyDescent="0.25">
      <c r="A31" s="73">
        <v>11</v>
      </c>
      <c r="B31" s="121" t="s">
        <v>127</v>
      </c>
      <c r="C31" s="161" t="s">
        <v>146</v>
      </c>
      <c r="D31" s="356"/>
      <c r="E31" s="283"/>
      <c r="F31" s="283"/>
      <c r="G31" s="283"/>
      <c r="H31" s="285"/>
      <c r="I31" s="283"/>
      <c r="J31" s="359"/>
      <c r="K31" s="362"/>
      <c r="L31" s="283"/>
      <c r="M31" s="283"/>
      <c r="N31" s="283"/>
      <c r="O31" s="285"/>
      <c r="P31" s="283"/>
      <c r="Q31" s="279"/>
    </row>
    <row r="32" spans="1:21" x14ac:dyDescent="0.2">
      <c r="A32" s="67">
        <v>12</v>
      </c>
      <c r="B32" s="122" t="s">
        <v>77</v>
      </c>
      <c r="C32" s="163" t="s">
        <v>81</v>
      </c>
      <c r="D32" s="364"/>
      <c r="E32" s="366"/>
      <c r="F32" s="366"/>
      <c r="G32" s="366"/>
      <c r="H32" s="368"/>
      <c r="I32" s="366"/>
      <c r="J32" s="331"/>
      <c r="K32" s="361">
        <v>1</v>
      </c>
      <c r="L32" s="282">
        <v>1</v>
      </c>
      <c r="M32" s="282"/>
      <c r="N32" s="282"/>
      <c r="O32" s="284"/>
      <c r="P32" s="282" t="s">
        <v>22</v>
      </c>
      <c r="Q32" s="278">
        <v>5</v>
      </c>
    </row>
    <row r="33" spans="1:17" ht="13.5" thickBot="1" x14ac:dyDescent="0.25">
      <c r="A33" s="63">
        <v>13</v>
      </c>
      <c r="B33" s="121" t="s">
        <v>73</v>
      </c>
      <c r="C33" s="164" t="s">
        <v>84</v>
      </c>
      <c r="D33" s="365"/>
      <c r="E33" s="367"/>
      <c r="F33" s="367"/>
      <c r="G33" s="367"/>
      <c r="H33" s="369"/>
      <c r="I33" s="367"/>
      <c r="J33" s="332"/>
      <c r="K33" s="362"/>
      <c r="L33" s="283"/>
      <c r="M33" s="283"/>
      <c r="N33" s="283"/>
      <c r="O33" s="285"/>
      <c r="P33" s="283"/>
      <c r="Q33" s="279"/>
    </row>
    <row r="34" spans="1:17" x14ac:dyDescent="0.2">
      <c r="A34" s="345" t="s">
        <v>25</v>
      </c>
      <c r="B34" s="289"/>
      <c r="C34" s="346"/>
      <c r="D34" s="165">
        <f>SUM(D30:D32)</f>
        <v>1</v>
      </c>
      <c r="E34" s="156">
        <f>SUM(E30:E32)</f>
        <v>1</v>
      </c>
      <c r="F34" s="156"/>
      <c r="G34" s="156"/>
      <c r="H34" s="156"/>
      <c r="I34" s="289" t="s">
        <v>162</v>
      </c>
      <c r="J34" s="291">
        <f>SUM(J30:J33)</f>
        <v>5</v>
      </c>
      <c r="K34" s="166">
        <f>SUM(K30:K32)</f>
        <v>1</v>
      </c>
      <c r="L34" s="156">
        <f>SUM(L30:L32)</f>
        <v>1</v>
      </c>
      <c r="M34" s="156"/>
      <c r="N34" s="156"/>
      <c r="O34" s="156"/>
      <c r="P34" s="289" t="s">
        <v>162</v>
      </c>
      <c r="Q34" s="291">
        <f>SUM(Q30:Q33)</f>
        <v>5</v>
      </c>
    </row>
    <row r="35" spans="1:17" ht="13.5" thickBot="1" x14ac:dyDescent="0.25">
      <c r="A35" s="347"/>
      <c r="B35" s="290"/>
      <c r="C35" s="348"/>
      <c r="D35" s="287">
        <f>SUM(D34:F34)</f>
        <v>2</v>
      </c>
      <c r="E35" s="288"/>
      <c r="F35" s="288"/>
      <c r="G35" s="288"/>
      <c r="H35" s="157"/>
      <c r="I35" s="290"/>
      <c r="J35" s="292"/>
      <c r="K35" s="299">
        <f>SUM(K34:M34)</f>
        <v>2</v>
      </c>
      <c r="L35" s="288"/>
      <c r="M35" s="288"/>
      <c r="N35" s="288"/>
      <c r="O35" s="157"/>
      <c r="P35" s="290"/>
      <c r="Q35" s="292"/>
    </row>
    <row r="36" spans="1:17" s="168" customFormat="1" ht="11.25" x14ac:dyDescent="0.2">
      <c r="A36" s="167"/>
      <c r="B36" s="363" t="s">
        <v>125</v>
      </c>
      <c r="C36" s="363"/>
      <c r="D36" s="363"/>
      <c r="E36" s="363"/>
      <c r="F36" s="363"/>
      <c r="G36" s="363"/>
      <c r="H36" s="363"/>
      <c r="I36" s="363"/>
      <c r="J36" s="363"/>
      <c r="K36" s="363"/>
      <c r="L36" s="363"/>
      <c r="M36" s="363"/>
      <c r="N36" s="363"/>
      <c r="O36" s="363"/>
      <c r="P36" s="363"/>
      <c r="Q36" s="167"/>
    </row>
    <row r="37" spans="1:17" x14ac:dyDescent="0.2">
      <c r="A37" s="65"/>
      <c r="B37" s="169"/>
      <c r="C37" s="169"/>
      <c r="D37" s="169"/>
      <c r="E37" s="169"/>
      <c r="F37" s="169"/>
      <c r="G37" s="169"/>
      <c r="H37" s="169"/>
      <c r="I37" s="169"/>
      <c r="J37" s="169"/>
      <c r="K37" s="169"/>
      <c r="L37" s="169"/>
      <c r="M37" s="169"/>
      <c r="N37" s="169"/>
      <c r="O37" s="169"/>
      <c r="P37" s="169"/>
      <c r="Q37" s="65"/>
    </row>
    <row r="38" spans="1:17" x14ac:dyDescent="0.2">
      <c r="A38" s="65"/>
      <c r="B38" s="319" t="s">
        <v>26</v>
      </c>
      <c r="C38" s="320"/>
      <c r="D38" s="85">
        <f>D24+D34</f>
        <v>7</v>
      </c>
      <c r="E38" s="85">
        <f>E24+E34</f>
        <v>4</v>
      </c>
      <c r="F38" s="85">
        <f>F24+F34</f>
        <v>1</v>
      </c>
      <c r="G38" s="85"/>
      <c r="H38" s="170"/>
      <c r="I38" s="293" t="s">
        <v>137</v>
      </c>
      <c r="J38" s="298">
        <v>30</v>
      </c>
      <c r="K38" s="85">
        <f>K24+K34</f>
        <v>6.5</v>
      </c>
      <c r="L38" s="85">
        <f>L24+L34</f>
        <v>5.5</v>
      </c>
      <c r="M38" s="85"/>
      <c r="N38" s="85"/>
      <c r="O38" s="170"/>
      <c r="P38" s="293" t="s">
        <v>147</v>
      </c>
      <c r="Q38" s="298">
        <v>30</v>
      </c>
    </row>
    <row r="39" spans="1:17" x14ac:dyDescent="0.2">
      <c r="A39" s="65"/>
      <c r="B39" s="319"/>
      <c r="C39" s="320"/>
      <c r="D39" s="295">
        <f>SUM(D38:G38)</f>
        <v>12</v>
      </c>
      <c r="E39" s="296"/>
      <c r="F39" s="296"/>
      <c r="G39" s="297"/>
      <c r="H39" s="171"/>
      <c r="I39" s="294"/>
      <c r="J39" s="289"/>
      <c r="K39" s="295">
        <f>SUM(K38:N38)</f>
        <v>12</v>
      </c>
      <c r="L39" s="296"/>
      <c r="M39" s="296"/>
      <c r="N39" s="297"/>
      <c r="O39" s="171"/>
      <c r="P39" s="294"/>
      <c r="Q39" s="289"/>
    </row>
    <row r="40" spans="1:17" ht="13.5" thickBot="1" x14ac:dyDescent="0.25">
      <c r="A40" s="300" t="s">
        <v>99</v>
      </c>
      <c r="B40" s="300"/>
      <c r="C40" s="300"/>
      <c r="D40" s="300"/>
      <c r="E40" s="300"/>
      <c r="F40" s="300"/>
      <c r="G40" s="300"/>
      <c r="H40" s="300"/>
      <c r="I40" s="300"/>
      <c r="J40" s="300"/>
      <c r="K40" s="300"/>
      <c r="L40" s="300"/>
      <c r="M40" s="300"/>
      <c r="N40" s="300"/>
      <c r="O40" s="300"/>
      <c r="P40" s="300"/>
      <c r="Q40" s="300"/>
    </row>
    <row r="41" spans="1:17" ht="12.75" customHeight="1" x14ac:dyDescent="0.2">
      <c r="A41" s="301" t="s">
        <v>98</v>
      </c>
      <c r="B41" s="304" t="s">
        <v>39</v>
      </c>
      <c r="C41" s="307" t="s">
        <v>135</v>
      </c>
      <c r="D41" s="310" t="s">
        <v>0</v>
      </c>
      <c r="E41" s="311"/>
      <c r="F41" s="311"/>
      <c r="G41" s="311"/>
      <c r="H41" s="311"/>
      <c r="I41" s="311"/>
      <c r="J41" s="312"/>
      <c r="K41" s="313" t="s">
        <v>1</v>
      </c>
      <c r="L41" s="311"/>
      <c r="M41" s="311"/>
      <c r="N41" s="311"/>
      <c r="O41" s="311"/>
      <c r="P41" s="311"/>
      <c r="Q41" s="312"/>
    </row>
    <row r="42" spans="1:17" x14ac:dyDescent="0.2">
      <c r="A42" s="302"/>
      <c r="B42" s="305"/>
      <c r="C42" s="308"/>
      <c r="D42" s="314" t="s">
        <v>22</v>
      </c>
      <c r="E42" s="280" t="s">
        <v>2</v>
      </c>
      <c r="F42" s="316" t="s">
        <v>3</v>
      </c>
      <c r="G42" s="280" t="s">
        <v>55</v>
      </c>
      <c r="H42" s="316" t="s">
        <v>97</v>
      </c>
      <c r="I42" s="280" t="s">
        <v>20</v>
      </c>
      <c r="J42" s="327" t="s">
        <v>21</v>
      </c>
      <c r="K42" s="325" t="s">
        <v>22</v>
      </c>
      <c r="L42" s="280" t="s">
        <v>2</v>
      </c>
      <c r="M42" s="280" t="s">
        <v>3</v>
      </c>
      <c r="N42" s="316" t="s">
        <v>55</v>
      </c>
      <c r="O42" s="316" t="s">
        <v>97</v>
      </c>
      <c r="P42" s="280" t="s">
        <v>20</v>
      </c>
      <c r="Q42" s="327" t="s">
        <v>21</v>
      </c>
    </row>
    <row r="43" spans="1:17" ht="18" customHeight="1" thickBot="1" x14ac:dyDescent="0.25">
      <c r="A43" s="303"/>
      <c r="B43" s="306"/>
      <c r="C43" s="309"/>
      <c r="D43" s="315"/>
      <c r="E43" s="316"/>
      <c r="F43" s="317"/>
      <c r="G43" s="316"/>
      <c r="H43" s="318"/>
      <c r="I43" s="316"/>
      <c r="J43" s="328"/>
      <c r="K43" s="326"/>
      <c r="L43" s="316"/>
      <c r="M43" s="316"/>
      <c r="N43" s="318"/>
      <c r="O43" s="318"/>
      <c r="P43" s="316"/>
      <c r="Q43" s="328"/>
    </row>
    <row r="44" spans="1:17" ht="25.5" x14ac:dyDescent="0.2">
      <c r="A44" s="70">
        <v>1</v>
      </c>
      <c r="B44" s="172" t="s">
        <v>100</v>
      </c>
      <c r="C44" s="173" t="s">
        <v>130</v>
      </c>
      <c r="D44" s="116">
        <v>2</v>
      </c>
      <c r="E44" s="95">
        <v>1</v>
      </c>
      <c r="F44" s="95"/>
      <c r="G44" s="95"/>
      <c r="H44" s="95">
        <v>3</v>
      </c>
      <c r="I44" s="95" t="s">
        <v>5</v>
      </c>
      <c r="J44" s="159">
        <v>5</v>
      </c>
      <c r="K44" s="174"/>
      <c r="L44" s="68"/>
      <c r="M44" s="68"/>
      <c r="N44" s="68"/>
      <c r="O44" s="68"/>
      <c r="P44" s="68"/>
      <c r="Q44" s="69"/>
    </row>
    <row r="45" spans="1:17" x14ac:dyDescent="0.2">
      <c r="A45" s="175">
        <v>2</v>
      </c>
      <c r="B45" s="176" t="s">
        <v>101</v>
      </c>
      <c r="C45" s="177" t="s">
        <v>54</v>
      </c>
      <c r="D45" s="376">
        <v>1</v>
      </c>
      <c r="E45" s="371">
        <v>2</v>
      </c>
      <c r="F45" s="371"/>
      <c r="G45" s="371"/>
      <c r="H45" s="370">
        <v>3</v>
      </c>
      <c r="I45" s="370" t="s">
        <v>5</v>
      </c>
      <c r="J45" s="372">
        <v>5</v>
      </c>
      <c r="K45" s="373"/>
      <c r="L45" s="371"/>
      <c r="M45" s="371"/>
      <c r="N45" s="371"/>
      <c r="O45" s="370"/>
      <c r="P45" s="371"/>
      <c r="Q45" s="372"/>
    </row>
    <row r="46" spans="1:17" x14ac:dyDescent="0.2">
      <c r="A46" s="175">
        <v>3</v>
      </c>
      <c r="B46" s="176" t="s">
        <v>102</v>
      </c>
      <c r="C46" s="177" t="s">
        <v>156</v>
      </c>
      <c r="D46" s="376"/>
      <c r="E46" s="371"/>
      <c r="F46" s="371"/>
      <c r="G46" s="371"/>
      <c r="H46" s="360"/>
      <c r="I46" s="360"/>
      <c r="J46" s="372"/>
      <c r="K46" s="373"/>
      <c r="L46" s="371"/>
      <c r="M46" s="371"/>
      <c r="N46" s="371"/>
      <c r="O46" s="360"/>
      <c r="P46" s="371"/>
      <c r="Q46" s="372"/>
    </row>
    <row r="47" spans="1:17" x14ac:dyDescent="0.2">
      <c r="A47" s="175">
        <v>4</v>
      </c>
      <c r="B47" s="176" t="s">
        <v>103</v>
      </c>
      <c r="C47" s="177" t="s">
        <v>157</v>
      </c>
      <c r="D47" s="376"/>
      <c r="E47" s="371"/>
      <c r="F47" s="371"/>
      <c r="G47" s="371"/>
      <c r="H47" s="360"/>
      <c r="I47" s="360"/>
      <c r="J47" s="372"/>
      <c r="K47" s="373"/>
      <c r="L47" s="371"/>
      <c r="M47" s="371"/>
      <c r="N47" s="371"/>
      <c r="O47" s="360"/>
      <c r="P47" s="371"/>
      <c r="Q47" s="372"/>
    </row>
    <row r="48" spans="1:17" ht="13.5" thickBot="1" x14ac:dyDescent="0.25">
      <c r="A48" s="178">
        <v>5</v>
      </c>
      <c r="B48" s="179" t="s">
        <v>104</v>
      </c>
      <c r="C48" s="180" t="s">
        <v>158</v>
      </c>
      <c r="D48" s="377"/>
      <c r="E48" s="283"/>
      <c r="F48" s="283"/>
      <c r="G48" s="283"/>
      <c r="H48" s="285"/>
      <c r="I48" s="285"/>
      <c r="J48" s="359"/>
      <c r="K48" s="374"/>
      <c r="L48" s="283"/>
      <c r="M48" s="283"/>
      <c r="N48" s="283"/>
      <c r="O48" s="285"/>
      <c r="P48" s="283"/>
      <c r="Q48" s="359"/>
    </row>
    <row r="49" spans="1:17" ht="25.5" x14ac:dyDescent="0.2">
      <c r="A49" s="101">
        <v>6</v>
      </c>
      <c r="B49" s="181" t="s">
        <v>105</v>
      </c>
      <c r="C49" s="182" t="s">
        <v>159</v>
      </c>
      <c r="D49" s="118"/>
      <c r="E49" s="97"/>
      <c r="F49" s="97"/>
      <c r="G49" s="97"/>
      <c r="H49" s="97"/>
      <c r="I49" s="97"/>
      <c r="J49" s="183"/>
      <c r="K49" s="184">
        <v>2</v>
      </c>
      <c r="L49" s="185">
        <v>1</v>
      </c>
      <c r="M49" s="185"/>
      <c r="N49" s="185"/>
      <c r="O49" s="185">
        <v>3</v>
      </c>
      <c r="P49" s="185" t="s">
        <v>5</v>
      </c>
      <c r="Q49" s="186">
        <v>5</v>
      </c>
    </row>
    <row r="50" spans="1:17" ht="39" thickBot="1" x14ac:dyDescent="0.25">
      <c r="A50" s="71">
        <v>7</v>
      </c>
      <c r="B50" s="187" t="s">
        <v>106</v>
      </c>
      <c r="C50" s="180" t="s">
        <v>83</v>
      </c>
      <c r="D50" s="114"/>
      <c r="E50" s="94"/>
      <c r="F50" s="94"/>
      <c r="G50" s="94"/>
      <c r="H50" s="94"/>
      <c r="I50" s="94"/>
      <c r="J50" s="162"/>
      <c r="K50" s="188">
        <v>2</v>
      </c>
      <c r="L50" s="189">
        <v>1</v>
      </c>
      <c r="M50" s="189"/>
      <c r="N50" s="189"/>
      <c r="O50" s="189">
        <v>3</v>
      </c>
      <c r="P50" s="189" t="s">
        <v>5</v>
      </c>
      <c r="Q50" s="190">
        <v>5</v>
      </c>
    </row>
    <row r="51" spans="1:17" x14ac:dyDescent="0.2">
      <c r="A51" s="345" t="s">
        <v>107</v>
      </c>
      <c r="B51" s="289"/>
      <c r="C51" s="346"/>
      <c r="D51" s="118">
        <f>SUM(D44:D50)</f>
        <v>3</v>
      </c>
      <c r="E51" s="97">
        <f>SUM(E44:E50)</f>
        <v>3</v>
      </c>
      <c r="F51" s="97"/>
      <c r="G51" s="97"/>
      <c r="H51" s="360">
        <f>SUM(H44:H50)</f>
        <v>6</v>
      </c>
      <c r="I51" s="289" t="s">
        <v>89</v>
      </c>
      <c r="J51" s="291">
        <f t="shared" ref="J51:O51" si="0">SUM(J44:J50)</f>
        <v>10</v>
      </c>
      <c r="K51" s="107">
        <f t="shared" si="0"/>
        <v>4</v>
      </c>
      <c r="L51" s="97">
        <f t="shared" si="0"/>
        <v>2</v>
      </c>
      <c r="M51" s="97"/>
      <c r="N51" s="97"/>
      <c r="O51" s="360">
        <f t="shared" si="0"/>
        <v>6</v>
      </c>
      <c r="P51" s="289" t="s">
        <v>89</v>
      </c>
      <c r="Q51" s="291">
        <f>SUM(Q44:Q50)</f>
        <v>10</v>
      </c>
    </row>
    <row r="52" spans="1:17" ht="13.5" thickBot="1" x14ac:dyDescent="0.25">
      <c r="A52" s="347"/>
      <c r="B52" s="290"/>
      <c r="C52" s="348"/>
      <c r="D52" s="347">
        <f>SUM(D51:G51)</f>
        <v>6</v>
      </c>
      <c r="E52" s="290"/>
      <c r="F52" s="290"/>
      <c r="G52" s="290"/>
      <c r="H52" s="285"/>
      <c r="I52" s="290"/>
      <c r="J52" s="292"/>
      <c r="K52" s="375">
        <f>SUM(K51:N51)</f>
        <v>6</v>
      </c>
      <c r="L52" s="290"/>
      <c r="M52" s="290"/>
      <c r="N52" s="290"/>
      <c r="O52" s="285"/>
      <c r="P52" s="290"/>
      <c r="Q52" s="292"/>
    </row>
    <row r="53" spans="1:17" s="194" customFormat="1" x14ac:dyDescent="0.2">
      <c r="A53" s="191"/>
      <c r="B53" s="192"/>
      <c r="C53" s="192"/>
      <c r="D53" s="193">
        <f>D38*2.5</f>
        <v>17.5</v>
      </c>
      <c r="E53" s="193">
        <f>E38*1.5</f>
        <v>6</v>
      </c>
      <c r="F53" s="193"/>
      <c r="G53" s="193"/>
      <c r="H53" s="193"/>
      <c r="I53" s="193"/>
      <c r="J53" s="193"/>
      <c r="K53" s="193">
        <f>K38*2.5</f>
        <v>16.25</v>
      </c>
      <c r="L53" s="193">
        <f>L38*1.5</f>
        <v>8.25</v>
      </c>
      <c r="M53" s="193"/>
      <c r="N53" s="193"/>
      <c r="O53" s="193"/>
      <c r="P53" s="193"/>
      <c r="Q53" s="193"/>
    </row>
    <row r="54" spans="1:17" x14ac:dyDescent="0.2">
      <c r="A54" s="65"/>
      <c r="B54" s="259" t="s">
        <v>182</v>
      </c>
      <c r="C54" s="66"/>
      <c r="D54" s="65"/>
      <c r="E54" s="65"/>
      <c r="F54" s="65"/>
      <c r="G54" s="65"/>
      <c r="H54" s="65"/>
      <c r="I54" s="286" t="s">
        <v>15</v>
      </c>
      <c r="J54" s="286"/>
      <c r="K54" s="286"/>
      <c r="L54" s="286"/>
      <c r="M54" s="286"/>
      <c r="N54" s="286"/>
      <c r="O54" s="286"/>
      <c r="P54" s="286"/>
      <c r="Q54" s="286"/>
    </row>
    <row r="55" spans="1:17" x14ac:dyDescent="0.2">
      <c r="A55" s="65"/>
      <c r="B55" s="259" t="s">
        <v>187</v>
      </c>
      <c r="C55" s="66"/>
      <c r="D55" s="65"/>
      <c r="E55" s="65"/>
      <c r="F55" s="65"/>
      <c r="G55" s="65"/>
      <c r="H55" s="65"/>
      <c r="I55" s="286" t="s">
        <v>16</v>
      </c>
      <c r="J55" s="286"/>
      <c r="K55" s="286"/>
      <c r="L55" s="286"/>
      <c r="M55" s="286"/>
      <c r="N55" s="286"/>
      <c r="O55" s="286"/>
      <c r="P55" s="286"/>
      <c r="Q55" s="286"/>
    </row>
    <row r="56" spans="1:17" x14ac:dyDescent="0.2">
      <c r="A56" s="65"/>
      <c r="C56" s="66"/>
      <c r="D56" s="65"/>
      <c r="E56" s="65"/>
      <c r="F56" s="65"/>
      <c r="G56" s="65"/>
      <c r="H56" s="65"/>
      <c r="I56" s="65"/>
      <c r="J56" s="65"/>
      <c r="K56" s="65"/>
      <c r="L56" s="65"/>
      <c r="M56" s="65"/>
      <c r="N56" s="65"/>
      <c r="O56" s="65"/>
      <c r="P56" s="65"/>
      <c r="Q56" s="65"/>
    </row>
    <row r="57" spans="1:17" x14ac:dyDescent="0.2">
      <c r="A57" s="65"/>
      <c r="B57" s="66" t="s">
        <v>92</v>
      </c>
      <c r="C57" s="66"/>
      <c r="D57" s="65"/>
      <c r="E57" s="65"/>
      <c r="F57" s="65"/>
      <c r="G57" s="65"/>
      <c r="H57" s="65"/>
      <c r="I57" s="286" t="s">
        <v>17</v>
      </c>
      <c r="J57" s="286"/>
      <c r="K57" s="286"/>
      <c r="L57" s="286"/>
      <c r="M57" s="286"/>
      <c r="N57" s="286"/>
      <c r="O57" s="286"/>
      <c r="P57" s="286"/>
      <c r="Q57" s="65"/>
    </row>
    <row r="58" spans="1:17" x14ac:dyDescent="0.2">
      <c r="A58" s="65"/>
      <c r="B58" s="66" t="s">
        <v>189</v>
      </c>
      <c r="C58" s="66"/>
      <c r="D58" s="65"/>
      <c r="E58" s="65"/>
      <c r="F58" s="65"/>
      <c r="G58" s="65"/>
      <c r="H58" s="65"/>
      <c r="I58" s="286" t="s">
        <v>119</v>
      </c>
      <c r="J58" s="286"/>
      <c r="K58" s="286"/>
      <c r="L58" s="286"/>
      <c r="M58" s="286"/>
      <c r="N58" s="286"/>
      <c r="O58" s="286"/>
      <c r="P58" s="286"/>
      <c r="Q58" s="65"/>
    </row>
    <row r="59" spans="1:17" x14ac:dyDescent="0.2">
      <c r="A59" s="65"/>
      <c r="B59" s="66"/>
      <c r="C59" s="66"/>
      <c r="D59" s="65"/>
      <c r="E59" s="65"/>
      <c r="F59" s="65"/>
      <c r="G59" s="65"/>
      <c r="H59" s="65"/>
      <c r="I59" s="65"/>
      <c r="J59" s="65"/>
      <c r="K59" s="65"/>
      <c r="L59" s="65"/>
      <c r="M59" s="65"/>
      <c r="N59" s="65"/>
      <c r="O59" s="65"/>
      <c r="P59" s="65"/>
      <c r="Q59" s="65"/>
    </row>
    <row r="60" spans="1:17" x14ac:dyDescent="0.2">
      <c r="A60" s="65"/>
      <c r="B60" s="66"/>
      <c r="C60" s="66"/>
      <c r="D60" s="65"/>
      <c r="E60" s="65"/>
      <c r="F60" s="65"/>
      <c r="G60" s="65"/>
      <c r="H60" s="65"/>
      <c r="I60" s="65"/>
      <c r="J60" s="65"/>
      <c r="K60" s="65"/>
      <c r="L60" s="65"/>
      <c r="M60" s="65"/>
      <c r="N60" s="65"/>
      <c r="O60" s="65"/>
      <c r="P60" s="65"/>
      <c r="Q60" s="65"/>
    </row>
    <row r="61" spans="1:17" x14ac:dyDescent="0.2">
      <c r="A61" s="195"/>
      <c r="B61" s="195"/>
      <c r="C61" s="196"/>
      <c r="D61" s="195"/>
      <c r="E61" s="195"/>
      <c r="F61" s="195"/>
      <c r="G61" s="195"/>
      <c r="H61" s="195"/>
      <c r="I61" s="195"/>
      <c r="J61" s="195"/>
      <c r="K61" s="195"/>
      <c r="L61" s="195"/>
      <c r="M61" s="195"/>
      <c r="N61" s="195"/>
      <c r="O61" s="195"/>
      <c r="P61" s="195"/>
      <c r="Q61" s="195"/>
    </row>
    <row r="62" spans="1:17" x14ac:dyDescent="0.2">
      <c r="A62" s="195"/>
      <c r="B62" s="195"/>
      <c r="C62" s="196"/>
      <c r="D62" s="195"/>
      <c r="E62" s="195"/>
      <c r="F62" s="195"/>
      <c r="G62" s="195"/>
      <c r="H62" s="195"/>
      <c r="I62" s="195"/>
      <c r="J62" s="195"/>
      <c r="K62" s="195"/>
      <c r="L62" s="195"/>
      <c r="M62" s="195"/>
      <c r="N62" s="195"/>
      <c r="O62" s="195"/>
      <c r="P62" s="195"/>
      <c r="Q62" s="195"/>
    </row>
    <row r="63" spans="1:17" x14ac:dyDescent="0.2">
      <c r="A63" s="195"/>
      <c r="B63" s="197"/>
      <c r="C63" s="196"/>
      <c r="D63" s="195"/>
      <c r="E63" s="195"/>
      <c r="F63" s="195"/>
      <c r="G63" s="195"/>
      <c r="H63" s="195"/>
      <c r="I63" s="195"/>
      <c r="J63" s="195"/>
      <c r="K63" s="195"/>
      <c r="L63" s="195"/>
      <c r="M63" s="195"/>
      <c r="N63" s="195"/>
      <c r="O63" s="195"/>
      <c r="P63" s="195"/>
      <c r="Q63" s="195"/>
    </row>
    <row r="64" spans="1:17" x14ac:dyDescent="0.2">
      <c r="A64" s="195"/>
      <c r="B64" s="195"/>
      <c r="C64" s="196"/>
      <c r="D64" s="195"/>
      <c r="E64" s="195"/>
      <c r="F64" s="195"/>
      <c r="G64" s="195"/>
      <c r="H64" s="195"/>
      <c r="I64" s="195"/>
      <c r="J64" s="195"/>
      <c r="K64" s="195"/>
      <c r="L64" s="195"/>
      <c r="M64" s="195"/>
      <c r="N64" s="195"/>
      <c r="O64" s="195"/>
      <c r="P64" s="195"/>
      <c r="Q64" s="195"/>
    </row>
  </sheetData>
  <mergeCells count="138">
    <mergeCell ref="Q51:Q52"/>
    <mergeCell ref="A51:C52"/>
    <mergeCell ref="H51:H52"/>
    <mergeCell ref="I51:I52"/>
    <mergeCell ref="J51:J52"/>
    <mergeCell ref="O51:O52"/>
    <mergeCell ref="P51:P52"/>
    <mergeCell ref="D52:G52"/>
    <mergeCell ref="J45:J48"/>
    <mergeCell ref="K45:K48"/>
    <mergeCell ref="L45:L48"/>
    <mergeCell ref="M45:M48"/>
    <mergeCell ref="N45:N48"/>
    <mergeCell ref="K52:N52"/>
    <mergeCell ref="D45:D48"/>
    <mergeCell ref="E45:E48"/>
    <mergeCell ref="F45:F48"/>
    <mergeCell ref="G45:G48"/>
    <mergeCell ref="H45:H48"/>
    <mergeCell ref="I45:I48"/>
    <mergeCell ref="O45:O48"/>
    <mergeCell ref="P45:P48"/>
    <mergeCell ref="Q45:Q48"/>
    <mergeCell ref="G42:G43"/>
    <mergeCell ref="H42:H43"/>
    <mergeCell ref="I42:I43"/>
    <mergeCell ref="J42:J43"/>
    <mergeCell ref="K42:K43"/>
    <mergeCell ref="L42:L43"/>
    <mergeCell ref="B36:P36"/>
    <mergeCell ref="D32:D33"/>
    <mergeCell ref="E32:E33"/>
    <mergeCell ref="F32:F33"/>
    <mergeCell ref="G32:G33"/>
    <mergeCell ref="I32:I33"/>
    <mergeCell ref="A34:C35"/>
    <mergeCell ref="H32:H33"/>
    <mergeCell ref="K32:K33"/>
    <mergeCell ref="L32:L33"/>
    <mergeCell ref="M32:M33"/>
    <mergeCell ref="N32:N33"/>
    <mergeCell ref="P32:P33"/>
    <mergeCell ref="J28:J29"/>
    <mergeCell ref="K28:K29"/>
    <mergeCell ref="L28:L29"/>
    <mergeCell ref="L13:L14"/>
    <mergeCell ref="K27:Q27"/>
    <mergeCell ref="Q28:Q29"/>
    <mergeCell ref="D30:D31"/>
    <mergeCell ref="E30:E31"/>
    <mergeCell ref="F30:F31"/>
    <mergeCell ref="G30:G31"/>
    <mergeCell ref="I30:I31"/>
    <mergeCell ref="J30:J31"/>
    <mergeCell ref="H30:H31"/>
    <mergeCell ref="K30:K31"/>
    <mergeCell ref="J32:J33"/>
    <mergeCell ref="D25:G25"/>
    <mergeCell ref="I24:I25"/>
    <mergeCell ref="J24:J25"/>
    <mergeCell ref="A7:J7"/>
    <mergeCell ref="D28:D29"/>
    <mergeCell ref="E28:E29"/>
    <mergeCell ref="A27:A29"/>
    <mergeCell ref="B27:B29"/>
    <mergeCell ref="C27:C29"/>
    <mergeCell ref="F28:F29"/>
    <mergeCell ref="A12:A14"/>
    <mergeCell ref="B12:B14"/>
    <mergeCell ref="C12:C14"/>
    <mergeCell ref="D12:J12"/>
    <mergeCell ref="I13:I14"/>
    <mergeCell ref="G28:G29"/>
    <mergeCell ref="D27:J27"/>
    <mergeCell ref="A24:C25"/>
    <mergeCell ref="I28:I29"/>
    <mergeCell ref="J13:J14"/>
    <mergeCell ref="H13:H14"/>
    <mergeCell ref="H24:H25"/>
    <mergeCell ref="H28:H29"/>
    <mergeCell ref="Q24:Q25"/>
    <mergeCell ref="P24:P25"/>
    <mergeCell ref="P28:P29"/>
    <mergeCell ref="K25:N25"/>
    <mergeCell ref="N28:N29"/>
    <mergeCell ref="Q30:Q31"/>
    <mergeCell ref="L30:L31"/>
    <mergeCell ref="M30:M31"/>
    <mergeCell ref="N30:N31"/>
    <mergeCell ref="O24:O25"/>
    <mergeCell ref="O28:O29"/>
    <mergeCell ref="K12:Q12"/>
    <mergeCell ref="D13:D14"/>
    <mergeCell ref="E13:E14"/>
    <mergeCell ref="G13:G14"/>
    <mergeCell ref="K13:K14"/>
    <mergeCell ref="P13:P14"/>
    <mergeCell ref="Q13:Q14"/>
    <mergeCell ref="F13:F14"/>
    <mergeCell ref="N13:N14"/>
    <mergeCell ref="M13:M14"/>
    <mergeCell ref="O13:O14"/>
    <mergeCell ref="K41:Q41"/>
    <mergeCell ref="D42:D43"/>
    <mergeCell ref="F42:F43"/>
    <mergeCell ref="M42:M43"/>
    <mergeCell ref="N42:N43"/>
    <mergeCell ref="B38:C39"/>
    <mergeCell ref="P38:P39"/>
    <mergeCell ref="Q38:Q39"/>
    <mergeCell ref="E42:E43"/>
    <mergeCell ref="O42:O43"/>
    <mergeCell ref="P42:P43"/>
    <mergeCell ref="Q42:Q43"/>
    <mergeCell ref="Q32:Q33"/>
    <mergeCell ref="M28:M29"/>
    <mergeCell ref="P30:P31"/>
    <mergeCell ref="O30:O31"/>
    <mergeCell ref="O32:O33"/>
    <mergeCell ref="I58:P58"/>
    <mergeCell ref="D35:G35"/>
    <mergeCell ref="I34:I35"/>
    <mergeCell ref="J34:J35"/>
    <mergeCell ref="P34:P35"/>
    <mergeCell ref="I38:I39"/>
    <mergeCell ref="D39:G39"/>
    <mergeCell ref="J38:J39"/>
    <mergeCell ref="K35:N35"/>
    <mergeCell ref="K39:N39"/>
    <mergeCell ref="I54:Q54"/>
    <mergeCell ref="I55:Q55"/>
    <mergeCell ref="I57:P57"/>
    <mergeCell ref="Q34:Q35"/>
    <mergeCell ref="A40:Q40"/>
    <mergeCell ref="A41:A43"/>
    <mergeCell ref="B41:B43"/>
    <mergeCell ref="C41:C43"/>
    <mergeCell ref="D41:J41"/>
  </mergeCells>
  <phoneticPr fontId="0" type="noConversion"/>
  <pageMargins left="0.19685039370078741" right="7.874015748031496E-2" top="0.31496062992125984" bottom="0.27559055118110237" header="0" footer="0"/>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54"/>
  <sheetViews>
    <sheetView view="pageBreakPreview" zoomScaleNormal="110" zoomScaleSheetLayoutView="100" workbookViewId="0">
      <selection activeCell="T21" sqref="T21"/>
    </sheetView>
  </sheetViews>
  <sheetFormatPr defaultColWidth="9.140625" defaultRowHeight="12.75" x14ac:dyDescent="0.2"/>
  <cols>
    <col min="1" max="1" width="3.5703125" style="198" customWidth="1"/>
    <col min="2" max="2" width="33.85546875" style="198" customWidth="1"/>
    <col min="3" max="3" width="11.5703125" style="198" customWidth="1"/>
    <col min="4" max="4" width="3.140625" style="198" customWidth="1"/>
    <col min="5" max="8" width="3.28515625" style="198" customWidth="1"/>
    <col min="9" max="9" width="8" style="198" customWidth="1"/>
    <col min="10" max="10" width="5.5703125" style="198" customWidth="1"/>
    <col min="11" max="11" width="3" style="198" customWidth="1"/>
    <col min="12" max="12" width="2.85546875" style="198" customWidth="1"/>
    <col min="13" max="13" width="2.7109375" style="198" customWidth="1"/>
    <col min="14" max="15" width="3" style="198" customWidth="1"/>
    <col min="16" max="16" width="7.140625" style="198" customWidth="1"/>
    <col min="17" max="17" width="7.28515625" style="198" customWidth="1"/>
    <col min="18" max="16384" width="9.140625" style="198"/>
  </cols>
  <sheetData>
    <row r="1" spans="1:25" x14ac:dyDescent="0.2">
      <c r="A1" s="128" t="s">
        <v>52</v>
      </c>
      <c r="B1" s="129"/>
      <c r="C1" s="130"/>
      <c r="D1" s="129"/>
      <c r="E1" s="129"/>
      <c r="F1" s="129"/>
      <c r="G1" s="129"/>
      <c r="H1" s="129"/>
    </row>
    <row r="2" spans="1:25" x14ac:dyDescent="0.2">
      <c r="A2" s="128" t="s">
        <v>167</v>
      </c>
      <c r="B2" s="129"/>
      <c r="C2" s="130"/>
      <c r="D2" s="129"/>
      <c r="E2" s="129"/>
      <c r="F2" s="129"/>
      <c r="G2" s="129"/>
      <c r="H2" s="129"/>
    </row>
    <row r="3" spans="1:25" x14ac:dyDescent="0.2">
      <c r="A3" s="129"/>
      <c r="B3" s="129"/>
      <c r="C3" s="130"/>
      <c r="D3" s="129"/>
      <c r="E3" s="129"/>
      <c r="F3" s="129"/>
      <c r="G3" s="129"/>
      <c r="H3" s="129"/>
    </row>
    <row r="4" spans="1:25" ht="14.25" x14ac:dyDescent="0.2">
      <c r="A4" s="131" t="s">
        <v>53</v>
      </c>
      <c r="B4" s="132"/>
      <c r="C4" s="132"/>
      <c r="D4" s="132"/>
      <c r="E4" s="132"/>
      <c r="F4" s="132"/>
      <c r="G4" s="132"/>
      <c r="H4" s="132"/>
      <c r="I4" s="199"/>
      <c r="J4" s="199"/>
      <c r="K4" s="199"/>
      <c r="L4" s="199"/>
      <c r="M4" s="199"/>
      <c r="N4" s="199"/>
      <c r="O4" s="199"/>
      <c r="P4" s="199"/>
      <c r="Q4" s="199"/>
    </row>
    <row r="5" spans="1:25" x14ac:dyDescent="0.2">
      <c r="A5" s="129"/>
      <c r="B5" s="129"/>
      <c r="C5" s="129"/>
      <c r="D5" s="129"/>
      <c r="E5" s="129"/>
      <c r="F5" s="129"/>
      <c r="G5" s="129"/>
      <c r="H5" s="129"/>
    </row>
    <row r="6" spans="1:25" ht="15" x14ac:dyDescent="0.25">
      <c r="A6" s="133" t="s">
        <v>67</v>
      </c>
      <c r="B6" s="133"/>
      <c r="C6" s="133"/>
      <c r="D6" s="129"/>
      <c r="E6" s="129"/>
      <c r="F6" s="129"/>
      <c r="G6" s="129"/>
      <c r="H6" s="129"/>
      <c r="I6" s="134"/>
      <c r="J6" s="134"/>
      <c r="K6" s="134"/>
      <c r="L6" s="134"/>
      <c r="M6" s="134"/>
      <c r="N6" s="200"/>
      <c r="O6" s="200"/>
      <c r="P6" s="200"/>
      <c r="Q6" s="200"/>
      <c r="R6" s="201"/>
    </row>
    <row r="7" spans="1:25" ht="15" customHeight="1" x14ac:dyDescent="0.25">
      <c r="A7" s="335" t="s">
        <v>121</v>
      </c>
      <c r="B7" s="335"/>
      <c r="C7" s="335"/>
      <c r="D7" s="335"/>
      <c r="E7" s="335"/>
      <c r="F7" s="335"/>
      <c r="G7" s="335"/>
      <c r="H7" s="335"/>
      <c r="I7" s="335"/>
      <c r="J7" s="335"/>
      <c r="K7" s="136"/>
      <c r="L7" s="136"/>
      <c r="M7" s="136"/>
      <c r="N7" s="136"/>
      <c r="O7" s="136"/>
      <c r="P7" s="136"/>
      <c r="Q7" s="136"/>
    </row>
    <row r="8" spans="1:25" ht="15.75" x14ac:dyDescent="0.25">
      <c r="A8" s="137" t="s">
        <v>116</v>
      </c>
      <c r="B8" s="138"/>
      <c r="C8" s="131"/>
      <c r="D8" s="132"/>
      <c r="E8" s="132"/>
      <c r="F8" s="132"/>
      <c r="G8" s="132"/>
      <c r="H8" s="132"/>
      <c r="I8" s="132"/>
      <c r="J8" s="132"/>
      <c r="K8" s="132"/>
      <c r="L8" s="132"/>
      <c r="M8" s="132"/>
      <c r="N8" s="132"/>
      <c r="O8" s="132"/>
      <c r="P8" s="132"/>
      <c r="Q8" s="132"/>
      <c r="R8" s="201"/>
    </row>
    <row r="9" spans="1:25" ht="15" x14ac:dyDescent="0.25">
      <c r="A9" s="133" t="s">
        <v>62</v>
      </c>
      <c r="B9" s="138"/>
      <c r="C9" s="133"/>
      <c r="D9" s="129"/>
      <c r="E9" s="129"/>
      <c r="F9" s="129"/>
      <c r="G9" s="129"/>
      <c r="H9" s="129"/>
      <c r="I9" s="129"/>
      <c r="J9" s="129"/>
      <c r="K9" s="129"/>
      <c r="L9" s="129"/>
      <c r="M9" s="129"/>
      <c r="N9" s="129"/>
      <c r="O9" s="129"/>
      <c r="P9" s="129"/>
      <c r="Q9" s="129"/>
    </row>
    <row r="10" spans="1:25" ht="15" x14ac:dyDescent="0.25">
      <c r="A10" s="133" t="s">
        <v>168</v>
      </c>
      <c r="B10" s="138"/>
      <c r="C10" s="133"/>
      <c r="D10" s="129"/>
      <c r="E10" s="129"/>
      <c r="F10" s="129"/>
      <c r="G10" s="129"/>
      <c r="H10" s="129"/>
      <c r="I10" s="129"/>
      <c r="J10" s="129"/>
      <c r="K10" s="129"/>
      <c r="L10" s="129"/>
      <c r="M10" s="129"/>
      <c r="N10" s="129"/>
      <c r="O10" s="129"/>
      <c r="P10" s="129"/>
      <c r="Q10" s="129"/>
    </row>
    <row r="11" spans="1:25" ht="16.5" customHeight="1" thickBot="1" x14ac:dyDescent="0.35">
      <c r="A11" s="139" t="s">
        <v>27</v>
      </c>
      <c r="B11" s="140"/>
      <c r="C11" s="139"/>
      <c r="D11" s="140"/>
      <c r="E11" s="140"/>
      <c r="F11" s="140"/>
      <c r="G11" s="140"/>
      <c r="H11" s="140"/>
      <c r="I11" s="140"/>
      <c r="J11" s="140"/>
      <c r="K11" s="140"/>
      <c r="L11" s="140"/>
      <c r="M11" s="140"/>
      <c r="N11" s="140"/>
      <c r="O11" s="140"/>
      <c r="P11" s="140"/>
      <c r="Q11" s="140"/>
    </row>
    <row r="12" spans="1:25" ht="12.75" customHeight="1" x14ac:dyDescent="0.2">
      <c r="A12" s="393" t="s">
        <v>4</v>
      </c>
      <c r="B12" s="407" t="s">
        <v>19</v>
      </c>
      <c r="C12" s="307" t="s">
        <v>190</v>
      </c>
      <c r="D12" s="448" t="s">
        <v>56</v>
      </c>
      <c r="E12" s="449"/>
      <c r="F12" s="449"/>
      <c r="G12" s="449"/>
      <c r="H12" s="449"/>
      <c r="I12" s="449"/>
      <c r="J12" s="450"/>
      <c r="K12" s="452" t="s">
        <v>57</v>
      </c>
      <c r="L12" s="449"/>
      <c r="M12" s="449"/>
      <c r="N12" s="449"/>
      <c r="O12" s="449"/>
      <c r="P12" s="449"/>
      <c r="Q12" s="450"/>
      <c r="T12" s="198" t="s">
        <v>63</v>
      </c>
      <c r="U12" s="198">
        <f>(D23+K23)*14</f>
        <v>308</v>
      </c>
    </row>
    <row r="13" spans="1:25" ht="12.75" customHeight="1" x14ac:dyDescent="0.2">
      <c r="A13" s="394"/>
      <c r="B13" s="408"/>
      <c r="C13" s="308"/>
      <c r="D13" s="422" t="s">
        <v>22</v>
      </c>
      <c r="E13" s="447" t="s">
        <v>2</v>
      </c>
      <c r="F13" s="447" t="s">
        <v>3</v>
      </c>
      <c r="G13" s="447" t="s">
        <v>55</v>
      </c>
      <c r="H13" s="453" t="s">
        <v>97</v>
      </c>
      <c r="I13" s="442" t="s">
        <v>20</v>
      </c>
      <c r="J13" s="399" t="s">
        <v>21</v>
      </c>
      <c r="K13" s="446" t="s">
        <v>22</v>
      </c>
      <c r="L13" s="447" t="s">
        <v>2</v>
      </c>
      <c r="M13" s="447" t="s">
        <v>3</v>
      </c>
      <c r="N13" s="447" t="s">
        <v>55</v>
      </c>
      <c r="O13" s="453" t="s">
        <v>97</v>
      </c>
      <c r="P13" s="442" t="s">
        <v>20</v>
      </c>
      <c r="Q13" s="399" t="s">
        <v>21</v>
      </c>
      <c r="T13" s="198" t="s">
        <v>64</v>
      </c>
      <c r="U13" s="198">
        <f>D32*14</f>
        <v>28</v>
      </c>
      <c r="W13" s="198" t="s">
        <v>43</v>
      </c>
      <c r="X13" s="198" t="s">
        <v>44</v>
      </c>
      <c r="Y13" s="202" t="s">
        <v>148</v>
      </c>
    </row>
    <row r="14" spans="1:25" x14ac:dyDescent="0.2">
      <c r="A14" s="394"/>
      <c r="B14" s="408"/>
      <c r="C14" s="308"/>
      <c r="D14" s="422"/>
      <c r="E14" s="447"/>
      <c r="F14" s="447"/>
      <c r="G14" s="447"/>
      <c r="H14" s="454"/>
      <c r="I14" s="442"/>
      <c r="J14" s="399"/>
      <c r="K14" s="446"/>
      <c r="L14" s="447"/>
      <c r="M14" s="447"/>
      <c r="N14" s="447"/>
      <c r="O14" s="454"/>
      <c r="P14" s="442"/>
      <c r="Q14" s="399"/>
      <c r="T14" s="198" t="s">
        <v>65</v>
      </c>
      <c r="U14" s="198">
        <f>SUM(D15:E16,D28:E30,N20:N21)*14</f>
        <v>210</v>
      </c>
      <c r="W14" s="198">
        <f>SUM(D15:D16,D28)*14</f>
        <v>56</v>
      </c>
      <c r="X14" s="198">
        <f>SUM(E15:E16,E28,N20:N21)*14</f>
        <v>154</v>
      </c>
      <c r="Y14" s="198">
        <f>U12+U13</f>
        <v>336</v>
      </c>
    </row>
    <row r="15" spans="1:25" x14ac:dyDescent="0.2">
      <c r="A15" s="75">
        <v>1</v>
      </c>
      <c r="B15" s="266" t="s">
        <v>71</v>
      </c>
      <c r="C15" s="177" t="s">
        <v>58</v>
      </c>
      <c r="D15" s="58">
        <v>2</v>
      </c>
      <c r="E15" s="85">
        <v>1</v>
      </c>
      <c r="F15" s="85"/>
      <c r="G15" s="85"/>
      <c r="H15" s="85"/>
      <c r="I15" s="85" t="s">
        <v>5</v>
      </c>
      <c r="J15" s="113">
        <v>7</v>
      </c>
      <c r="K15" s="82"/>
      <c r="L15" s="56"/>
      <c r="M15" s="56"/>
      <c r="N15" s="56"/>
      <c r="O15" s="56"/>
      <c r="P15" s="57"/>
      <c r="Q15" s="74"/>
    </row>
    <row r="16" spans="1:25" x14ac:dyDescent="0.2">
      <c r="A16" s="75">
        <v>2</v>
      </c>
      <c r="B16" s="266" t="s">
        <v>78</v>
      </c>
      <c r="C16" s="177" t="s">
        <v>59</v>
      </c>
      <c r="D16" s="58">
        <v>1</v>
      </c>
      <c r="E16" s="85">
        <v>1</v>
      </c>
      <c r="F16" s="85"/>
      <c r="G16" s="85"/>
      <c r="H16" s="85"/>
      <c r="I16" s="85" t="s">
        <v>5</v>
      </c>
      <c r="J16" s="113">
        <v>6</v>
      </c>
      <c r="K16" s="203"/>
      <c r="L16" s="204"/>
      <c r="M16" s="204"/>
      <c r="N16" s="204"/>
      <c r="O16" s="204"/>
      <c r="P16" s="204"/>
      <c r="Q16" s="205"/>
      <c r="T16" s="198" t="s">
        <v>66</v>
      </c>
      <c r="U16" s="198">
        <f>SUM(D17:E18,K19:L19)*14</f>
        <v>126</v>
      </c>
      <c r="W16" s="198">
        <f>SUM(D17:D18,K19)*14</f>
        <v>70</v>
      </c>
      <c r="X16" s="198">
        <f>SUM(E17:E18,L19)*14</f>
        <v>56</v>
      </c>
    </row>
    <row r="17" spans="1:25" x14ac:dyDescent="0.2">
      <c r="A17" s="75">
        <v>3</v>
      </c>
      <c r="B17" s="267" t="s">
        <v>129</v>
      </c>
      <c r="C17" s="177" t="s">
        <v>74</v>
      </c>
      <c r="D17" s="58">
        <v>2</v>
      </c>
      <c r="E17" s="85">
        <v>1</v>
      </c>
      <c r="F17" s="85"/>
      <c r="G17" s="85"/>
      <c r="H17" s="85"/>
      <c r="I17" s="85" t="s">
        <v>5</v>
      </c>
      <c r="J17" s="113">
        <v>6</v>
      </c>
      <c r="K17" s="203"/>
      <c r="L17" s="204"/>
      <c r="M17" s="204"/>
      <c r="N17" s="204"/>
      <c r="O17" s="204"/>
      <c r="P17" s="204"/>
      <c r="Q17" s="205"/>
      <c r="Y17" s="198">
        <f>U14+U16</f>
        <v>336</v>
      </c>
    </row>
    <row r="18" spans="1:25" ht="15" customHeight="1" thickBot="1" x14ac:dyDescent="0.25">
      <c r="A18" s="268">
        <v>4</v>
      </c>
      <c r="B18" s="269" t="s">
        <v>76</v>
      </c>
      <c r="C18" s="180" t="s">
        <v>79</v>
      </c>
      <c r="D18" s="86">
        <v>1</v>
      </c>
      <c r="E18" s="87">
        <v>1</v>
      </c>
      <c r="F18" s="87"/>
      <c r="G18" s="87"/>
      <c r="H18" s="87"/>
      <c r="I18" s="87" t="s">
        <v>5</v>
      </c>
      <c r="J18" s="115">
        <v>6</v>
      </c>
      <c r="K18" s="123"/>
      <c r="L18" s="125"/>
      <c r="M18" s="125"/>
      <c r="N18" s="125"/>
      <c r="O18" s="125"/>
      <c r="P18" s="125"/>
      <c r="Q18" s="206"/>
      <c r="R18" s="207"/>
      <c r="S18" s="207"/>
      <c r="T18" s="207" t="s">
        <v>115</v>
      </c>
      <c r="U18" s="207">
        <f>D47*14</f>
        <v>84</v>
      </c>
      <c r="V18" s="207"/>
      <c r="W18" s="207">
        <f>W14+W16</f>
        <v>126</v>
      </c>
      <c r="X18" s="207">
        <f>X14+X16</f>
        <v>210</v>
      </c>
      <c r="Y18" s="207"/>
    </row>
    <row r="19" spans="1:25" ht="27" customHeight="1" x14ac:dyDescent="0.2">
      <c r="A19" s="76">
        <v>5</v>
      </c>
      <c r="B19" s="270" t="s">
        <v>128</v>
      </c>
      <c r="C19" s="271" t="s">
        <v>85</v>
      </c>
      <c r="D19" s="88"/>
      <c r="E19" s="77"/>
      <c r="F19" s="77"/>
      <c r="G19" s="77"/>
      <c r="H19" s="77"/>
      <c r="I19" s="77"/>
      <c r="J19" s="208"/>
      <c r="K19" s="209">
        <v>2</v>
      </c>
      <c r="L19" s="77">
        <v>2</v>
      </c>
      <c r="M19" s="77"/>
      <c r="N19" s="77"/>
      <c r="O19" s="77"/>
      <c r="P19" s="77" t="s">
        <v>5</v>
      </c>
      <c r="Q19" s="208">
        <v>10</v>
      </c>
      <c r="T19" s="210" t="s">
        <v>88</v>
      </c>
      <c r="U19" s="198">
        <f>N20*4*12</f>
        <v>192</v>
      </c>
      <c r="X19" s="198">
        <f>W18+X18</f>
        <v>336</v>
      </c>
    </row>
    <row r="20" spans="1:25" ht="27" customHeight="1" x14ac:dyDescent="0.2">
      <c r="A20" s="75">
        <v>8</v>
      </c>
      <c r="B20" s="272" t="s">
        <v>149</v>
      </c>
      <c r="C20" s="273" t="s">
        <v>86</v>
      </c>
      <c r="D20" s="211"/>
      <c r="E20" s="212"/>
      <c r="F20" s="212"/>
      <c r="G20" s="213"/>
      <c r="H20" s="213"/>
      <c r="I20" s="213"/>
      <c r="J20" s="214"/>
      <c r="K20" s="215"/>
      <c r="L20" s="213"/>
      <c r="M20" s="212"/>
      <c r="N20" s="212">
        <v>4</v>
      </c>
      <c r="O20" s="212"/>
      <c r="P20" s="212" t="s">
        <v>22</v>
      </c>
      <c r="Q20" s="216">
        <v>10</v>
      </c>
    </row>
    <row r="21" spans="1:25" ht="39" thickBot="1" x14ac:dyDescent="0.25">
      <c r="A21" s="268">
        <v>7</v>
      </c>
      <c r="B21" s="274" t="s">
        <v>154</v>
      </c>
      <c r="C21" s="253" t="s">
        <v>60</v>
      </c>
      <c r="D21" s="123"/>
      <c r="E21" s="124"/>
      <c r="F21" s="124"/>
      <c r="G21" s="125"/>
      <c r="H21" s="125"/>
      <c r="I21" s="124"/>
      <c r="J21" s="126"/>
      <c r="K21" s="127"/>
      <c r="L21" s="124"/>
      <c r="M21" s="124"/>
      <c r="N21" s="124">
        <v>4</v>
      </c>
      <c r="O21" s="124"/>
      <c r="P21" s="124" t="s">
        <v>22</v>
      </c>
      <c r="Q21" s="126">
        <v>10</v>
      </c>
    </row>
    <row r="22" spans="1:25" ht="13.5" customHeight="1" x14ac:dyDescent="0.2">
      <c r="A22" s="436" t="s">
        <v>28</v>
      </c>
      <c r="B22" s="437"/>
      <c r="C22" s="438"/>
      <c r="D22" s="217">
        <f>SUM(D15:D21)</f>
        <v>6</v>
      </c>
      <c r="E22" s="218">
        <f>SUM(E15:E21)</f>
        <v>4</v>
      </c>
      <c r="F22" s="218"/>
      <c r="G22" s="218"/>
      <c r="H22" s="462"/>
      <c r="I22" s="405" t="s">
        <v>82</v>
      </c>
      <c r="J22" s="416">
        <f>SUM(J15:J21)</f>
        <v>25</v>
      </c>
      <c r="K22" s="219">
        <f>SUM(K16:K21)</f>
        <v>2</v>
      </c>
      <c r="L22" s="218">
        <f>SUM(L16:L21)</f>
        <v>2</v>
      </c>
      <c r="M22" s="218"/>
      <c r="N22" s="218">
        <f>SUM(N16:N21)</f>
        <v>8</v>
      </c>
      <c r="O22" s="462"/>
      <c r="P22" s="405" t="s">
        <v>138</v>
      </c>
      <c r="Q22" s="416">
        <f>SUM(Q19:Q21)</f>
        <v>30</v>
      </c>
      <c r="R22" s="220"/>
    </row>
    <row r="23" spans="1:25" ht="13.5" customHeight="1" thickBot="1" x14ac:dyDescent="0.25">
      <c r="A23" s="439"/>
      <c r="B23" s="440"/>
      <c r="C23" s="441"/>
      <c r="D23" s="451">
        <f>SUM(D22:G22)</f>
        <v>10</v>
      </c>
      <c r="E23" s="425"/>
      <c r="F23" s="425"/>
      <c r="G23" s="425"/>
      <c r="H23" s="463"/>
      <c r="I23" s="406"/>
      <c r="J23" s="417"/>
      <c r="K23" s="384">
        <f>SUM(K22:N22)</f>
        <v>12</v>
      </c>
      <c r="L23" s="425"/>
      <c r="M23" s="425"/>
      <c r="N23" s="425"/>
      <c r="O23" s="463"/>
      <c r="P23" s="406"/>
      <c r="Q23" s="417"/>
      <c r="R23" s="221"/>
    </row>
    <row r="24" spans="1:25" ht="13.5" customHeight="1" thickBot="1" x14ac:dyDescent="0.25">
      <c r="A24" s="78"/>
      <c r="B24" s="79"/>
      <c r="C24" s="93"/>
      <c r="D24" s="222"/>
      <c r="E24" s="222"/>
      <c r="F24" s="222"/>
      <c r="G24" s="222"/>
      <c r="H24" s="222"/>
      <c r="I24" s="222"/>
      <c r="J24" s="78"/>
      <c r="K24" s="78"/>
      <c r="L24" s="78"/>
      <c r="M24" s="78"/>
      <c r="N24" s="78"/>
      <c r="O24" s="78"/>
      <c r="P24" s="78"/>
      <c r="Q24" s="223"/>
      <c r="R24" s="221"/>
    </row>
    <row r="25" spans="1:25" ht="13.5" customHeight="1" x14ac:dyDescent="0.2">
      <c r="A25" s="393" t="s">
        <v>4</v>
      </c>
      <c r="B25" s="396" t="s">
        <v>24</v>
      </c>
      <c r="C25" s="307" t="s">
        <v>190</v>
      </c>
      <c r="D25" s="402" t="s">
        <v>56</v>
      </c>
      <c r="E25" s="403"/>
      <c r="F25" s="403"/>
      <c r="G25" s="403"/>
      <c r="H25" s="403"/>
      <c r="I25" s="403"/>
      <c r="J25" s="404"/>
      <c r="K25" s="465" t="s">
        <v>57</v>
      </c>
      <c r="L25" s="403"/>
      <c r="M25" s="403"/>
      <c r="N25" s="403"/>
      <c r="O25" s="403"/>
      <c r="P25" s="403"/>
      <c r="Q25" s="404"/>
      <c r="R25" s="221"/>
    </row>
    <row r="26" spans="1:25" ht="13.5" customHeight="1" x14ac:dyDescent="0.2">
      <c r="A26" s="394"/>
      <c r="B26" s="397"/>
      <c r="C26" s="308"/>
      <c r="D26" s="455" t="s">
        <v>22</v>
      </c>
      <c r="E26" s="443" t="s">
        <v>2</v>
      </c>
      <c r="F26" s="400" t="s">
        <v>3</v>
      </c>
      <c r="G26" s="443" t="s">
        <v>55</v>
      </c>
      <c r="H26" s="400" t="s">
        <v>97</v>
      </c>
      <c r="I26" s="442" t="s">
        <v>20</v>
      </c>
      <c r="J26" s="327" t="s">
        <v>29</v>
      </c>
      <c r="K26" s="414" t="s">
        <v>22</v>
      </c>
      <c r="L26" s="443" t="s">
        <v>2</v>
      </c>
      <c r="M26" s="400" t="s">
        <v>3</v>
      </c>
      <c r="N26" s="443" t="s">
        <v>55</v>
      </c>
      <c r="O26" s="400" t="s">
        <v>97</v>
      </c>
      <c r="P26" s="442" t="s">
        <v>20</v>
      </c>
      <c r="Q26" s="327" t="s">
        <v>29</v>
      </c>
      <c r="R26" s="221"/>
    </row>
    <row r="27" spans="1:25" ht="13.5" customHeight="1" thickBot="1" x14ac:dyDescent="0.25">
      <c r="A27" s="395"/>
      <c r="B27" s="398"/>
      <c r="C27" s="308"/>
      <c r="D27" s="456"/>
      <c r="E27" s="444"/>
      <c r="F27" s="401"/>
      <c r="G27" s="444"/>
      <c r="H27" s="401"/>
      <c r="I27" s="445"/>
      <c r="J27" s="349"/>
      <c r="K27" s="415"/>
      <c r="L27" s="444"/>
      <c r="M27" s="401"/>
      <c r="N27" s="444"/>
      <c r="O27" s="401"/>
      <c r="P27" s="445"/>
      <c r="Q27" s="349"/>
      <c r="R27" s="221"/>
    </row>
    <row r="28" spans="1:25" ht="25.5" x14ac:dyDescent="0.2">
      <c r="A28" s="261">
        <v>8</v>
      </c>
      <c r="B28" s="262" t="s">
        <v>118</v>
      </c>
      <c r="C28" s="182" t="s">
        <v>61</v>
      </c>
      <c r="D28" s="409">
        <v>1</v>
      </c>
      <c r="E28" s="419">
        <v>1</v>
      </c>
      <c r="F28" s="419"/>
      <c r="G28" s="419"/>
      <c r="H28" s="420"/>
      <c r="I28" s="419" t="s">
        <v>22</v>
      </c>
      <c r="J28" s="430">
        <v>5</v>
      </c>
      <c r="K28" s="433"/>
      <c r="L28" s="419"/>
      <c r="M28" s="419"/>
      <c r="N28" s="419"/>
      <c r="O28" s="420"/>
      <c r="P28" s="419"/>
      <c r="Q28" s="430"/>
      <c r="R28" s="221"/>
    </row>
    <row r="29" spans="1:25" x14ac:dyDescent="0.2">
      <c r="A29" s="263">
        <v>9</v>
      </c>
      <c r="B29" s="264" t="s">
        <v>123</v>
      </c>
      <c r="C29" s="182" t="s">
        <v>87</v>
      </c>
      <c r="D29" s="410"/>
      <c r="E29" s="420"/>
      <c r="F29" s="420"/>
      <c r="G29" s="420"/>
      <c r="H29" s="420"/>
      <c r="I29" s="420"/>
      <c r="J29" s="431"/>
      <c r="K29" s="434"/>
      <c r="L29" s="420"/>
      <c r="M29" s="420"/>
      <c r="N29" s="420"/>
      <c r="O29" s="420"/>
      <c r="P29" s="420"/>
      <c r="Q29" s="431"/>
      <c r="R29" s="221"/>
    </row>
    <row r="30" spans="1:25" ht="26.25" thickBot="1" x14ac:dyDescent="0.25">
      <c r="A30" s="253">
        <v>10</v>
      </c>
      <c r="B30" s="265" t="s">
        <v>117</v>
      </c>
      <c r="C30" s="180" t="s">
        <v>136</v>
      </c>
      <c r="D30" s="411"/>
      <c r="E30" s="421"/>
      <c r="F30" s="421"/>
      <c r="G30" s="421"/>
      <c r="H30" s="464"/>
      <c r="I30" s="421"/>
      <c r="J30" s="432"/>
      <c r="K30" s="435"/>
      <c r="L30" s="421"/>
      <c r="M30" s="421"/>
      <c r="N30" s="421"/>
      <c r="O30" s="464"/>
      <c r="P30" s="421"/>
      <c r="Q30" s="432"/>
      <c r="R30" s="221"/>
    </row>
    <row r="31" spans="1:25" ht="13.5" customHeight="1" x14ac:dyDescent="0.2">
      <c r="A31" s="378" t="s">
        <v>28</v>
      </c>
      <c r="B31" s="379"/>
      <c r="C31" s="379"/>
      <c r="D31" s="224">
        <f>SUM(D28:D30)</f>
        <v>1</v>
      </c>
      <c r="E31" s="225">
        <f>SUM(E28:E30)</f>
        <v>1</v>
      </c>
      <c r="F31" s="225"/>
      <c r="G31" s="225"/>
      <c r="H31" s="226"/>
      <c r="I31" s="387" t="s">
        <v>162</v>
      </c>
      <c r="J31" s="389">
        <f>SUM(J26:J30)</f>
        <v>5</v>
      </c>
      <c r="K31" s="227"/>
      <c r="L31" s="228"/>
      <c r="M31" s="228"/>
      <c r="N31" s="228"/>
      <c r="O31" s="391"/>
      <c r="P31" s="391"/>
      <c r="Q31" s="423"/>
      <c r="R31" s="221"/>
    </row>
    <row r="32" spans="1:25" ht="12.75" customHeight="1" thickBot="1" x14ac:dyDescent="0.25">
      <c r="A32" s="380"/>
      <c r="B32" s="381"/>
      <c r="C32" s="381"/>
      <c r="D32" s="382">
        <f>SUM(D31:G31)</f>
        <v>2</v>
      </c>
      <c r="E32" s="383"/>
      <c r="F32" s="383"/>
      <c r="G32" s="384"/>
      <c r="H32" s="229"/>
      <c r="I32" s="388"/>
      <c r="J32" s="390"/>
      <c r="K32" s="412"/>
      <c r="L32" s="412"/>
      <c r="M32" s="412"/>
      <c r="N32" s="413"/>
      <c r="O32" s="392"/>
      <c r="P32" s="392"/>
      <c r="Q32" s="424"/>
      <c r="R32" s="221"/>
    </row>
    <row r="33" spans="1:20" ht="9" customHeight="1" thickBot="1" x14ac:dyDescent="0.25">
      <c r="A33" s="230"/>
      <c r="B33" s="231"/>
      <c r="C33" s="231"/>
      <c r="D33" s="78"/>
      <c r="E33" s="78"/>
      <c r="F33" s="78"/>
      <c r="G33" s="78"/>
      <c r="H33" s="78"/>
      <c r="I33" s="222"/>
      <c r="J33" s="78"/>
      <c r="K33" s="232"/>
      <c r="L33" s="232"/>
      <c r="M33" s="232"/>
      <c r="N33" s="232"/>
      <c r="O33" s="232"/>
      <c r="P33" s="232"/>
      <c r="Q33" s="233"/>
      <c r="R33" s="221"/>
    </row>
    <row r="34" spans="1:20" ht="12.75" customHeight="1" x14ac:dyDescent="0.2">
      <c r="A34" s="234"/>
      <c r="B34" s="379" t="s">
        <v>26</v>
      </c>
      <c r="C34" s="385"/>
      <c r="D34" s="95">
        <f>D22+D31</f>
        <v>7</v>
      </c>
      <c r="E34" s="95">
        <f>E22+E31</f>
        <v>5</v>
      </c>
      <c r="F34" s="95"/>
      <c r="G34" s="95"/>
      <c r="H34" s="160"/>
      <c r="I34" s="333" t="s">
        <v>137</v>
      </c>
      <c r="J34" s="428">
        <f>J22+J31</f>
        <v>30</v>
      </c>
      <c r="K34" s="95">
        <f>K22+K31</f>
        <v>2</v>
      </c>
      <c r="L34" s="95">
        <f>L22+L31</f>
        <v>2</v>
      </c>
      <c r="M34" s="95"/>
      <c r="N34" s="95">
        <f>N22+N31</f>
        <v>8</v>
      </c>
      <c r="O34" s="160"/>
      <c r="P34" s="333" t="s">
        <v>138</v>
      </c>
      <c r="Q34" s="426">
        <f>Q22+Q31</f>
        <v>30</v>
      </c>
      <c r="R34" s="221"/>
    </row>
    <row r="35" spans="1:20" ht="12.75" customHeight="1" thickBot="1" x14ac:dyDescent="0.25">
      <c r="A35" s="235"/>
      <c r="B35" s="381"/>
      <c r="C35" s="386"/>
      <c r="D35" s="348">
        <f>SUM(D34:G34)</f>
        <v>12</v>
      </c>
      <c r="E35" s="418"/>
      <c r="F35" s="418"/>
      <c r="G35" s="375"/>
      <c r="H35" s="236"/>
      <c r="I35" s="330"/>
      <c r="J35" s="429"/>
      <c r="K35" s="348">
        <f>SUM(K34:N34)</f>
        <v>12</v>
      </c>
      <c r="L35" s="418"/>
      <c r="M35" s="418"/>
      <c r="N35" s="375"/>
      <c r="O35" s="236"/>
      <c r="P35" s="330"/>
      <c r="Q35" s="427"/>
      <c r="R35" s="221"/>
    </row>
    <row r="36" spans="1:20" ht="12.75" customHeight="1" thickBot="1" x14ac:dyDescent="0.25">
      <c r="A36" s="457" t="s">
        <v>99</v>
      </c>
      <c r="B36" s="457"/>
      <c r="C36" s="457"/>
      <c r="D36" s="457"/>
      <c r="E36" s="457"/>
      <c r="F36" s="457"/>
      <c r="G36" s="457"/>
      <c r="H36" s="457"/>
      <c r="I36" s="457"/>
      <c r="J36" s="457"/>
      <c r="K36" s="457"/>
      <c r="L36" s="457"/>
      <c r="M36" s="457"/>
      <c r="N36" s="457"/>
      <c r="O36" s="457"/>
      <c r="P36" s="457"/>
      <c r="Q36" s="457"/>
      <c r="R36" s="221"/>
    </row>
    <row r="37" spans="1:20" ht="12.75" customHeight="1" x14ac:dyDescent="0.2">
      <c r="A37" s="458" t="s">
        <v>4</v>
      </c>
      <c r="B37" s="461" t="s">
        <v>39</v>
      </c>
      <c r="C37" s="323" t="s">
        <v>135</v>
      </c>
      <c r="D37" s="310" t="s">
        <v>56</v>
      </c>
      <c r="E37" s="311"/>
      <c r="F37" s="311"/>
      <c r="G37" s="311"/>
      <c r="H37" s="311"/>
      <c r="I37" s="311"/>
      <c r="J37" s="312"/>
      <c r="K37" s="313" t="s">
        <v>57</v>
      </c>
      <c r="L37" s="311"/>
      <c r="M37" s="311"/>
      <c r="N37" s="311"/>
      <c r="O37" s="311"/>
      <c r="P37" s="311"/>
      <c r="Q37" s="312"/>
      <c r="R37" s="221"/>
    </row>
    <row r="38" spans="1:20" ht="12.75" customHeight="1" x14ac:dyDescent="0.2">
      <c r="A38" s="459"/>
      <c r="B38" s="337"/>
      <c r="C38" s="327"/>
      <c r="D38" s="314" t="s">
        <v>22</v>
      </c>
      <c r="E38" s="280" t="s">
        <v>2</v>
      </c>
      <c r="F38" s="316" t="s">
        <v>3</v>
      </c>
      <c r="G38" s="280" t="s">
        <v>55</v>
      </c>
      <c r="H38" s="316" t="s">
        <v>97</v>
      </c>
      <c r="I38" s="442" t="s">
        <v>20</v>
      </c>
      <c r="J38" s="327" t="s">
        <v>29</v>
      </c>
      <c r="K38" s="325" t="s">
        <v>22</v>
      </c>
      <c r="L38" s="280" t="s">
        <v>2</v>
      </c>
      <c r="M38" s="316" t="s">
        <v>3</v>
      </c>
      <c r="N38" s="280" t="s">
        <v>55</v>
      </c>
      <c r="O38" s="316" t="s">
        <v>97</v>
      </c>
      <c r="P38" s="442" t="s">
        <v>20</v>
      </c>
      <c r="Q38" s="327" t="s">
        <v>29</v>
      </c>
      <c r="R38" s="221"/>
    </row>
    <row r="39" spans="1:20" ht="18" customHeight="1" thickBot="1" x14ac:dyDescent="0.25">
      <c r="A39" s="460"/>
      <c r="B39" s="338"/>
      <c r="C39" s="349"/>
      <c r="D39" s="324"/>
      <c r="E39" s="281"/>
      <c r="F39" s="350"/>
      <c r="G39" s="281"/>
      <c r="H39" s="350"/>
      <c r="I39" s="445"/>
      <c r="J39" s="349"/>
      <c r="K39" s="354"/>
      <c r="L39" s="281"/>
      <c r="M39" s="350"/>
      <c r="N39" s="281"/>
      <c r="O39" s="350"/>
      <c r="P39" s="445"/>
      <c r="Q39" s="349"/>
      <c r="R39" s="221"/>
    </row>
    <row r="40" spans="1:20" ht="12.75" customHeight="1" x14ac:dyDescent="0.2">
      <c r="A40" s="83">
        <v>1</v>
      </c>
      <c r="B40" s="237" t="s">
        <v>108</v>
      </c>
      <c r="C40" s="182" t="s">
        <v>58</v>
      </c>
      <c r="D40" s="238"/>
      <c r="E40" s="55"/>
      <c r="F40" s="55"/>
      <c r="G40" s="55">
        <v>3</v>
      </c>
      <c r="H40" s="55">
        <v>3</v>
      </c>
      <c r="I40" s="55" t="s">
        <v>22</v>
      </c>
      <c r="J40" s="80">
        <v>5</v>
      </c>
      <c r="K40" s="84"/>
      <c r="L40" s="55"/>
      <c r="M40" s="55"/>
      <c r="N40" s="55"/>
      <c r="O40" s="55"/>
      <c r="P40" s="55"/>
      <c r="Q40" s="80"/>
      <c r="R40" s="221"/>
    </row>
    <row r="41" spans="1:20" ht="12.75" customHeight="1" x14ac:dyDescent="0.2">
      <c r="A41" s="177">
        <v>2</v>
      </c>
      <c r="B41" s="239" t="s">
        <v>109</v>
      </c>
      <c r="C41" s="177" t="s">
        <v>139</v>
      </c>
      <c r="D41" s="376">
        <v>1</v>
      </c>
      <c r="E41" s="371">
        <v>2</v>
      </c>
      <c r="F41" s="371"/>
      <c r="G41" s="371"/>
      <c r="H41" s="371">
        <v>3</v>
      </c>
      <c r="I41" s="371" t="s">
        <v>5</v>
      </c>
      <c r="J41" s="372">
        <v>5</v>
      </c>
      <c r="K41" s="373"/>
      <c r="L41" s="371"/>
      <c r="M41" s="371"/>
      <c r="N41" s="371"/>
      <c r="O41" s="371"/>
      <c r="P41" s="371"/>
      <c r="Q41" s="372"/>
      <c r="R41" s="221"/>
    </row>
    <row r="42" spans="1:20" ht="12.75" customHeight="1" x14ac:dyDescent="0.2">
      <c r="A42" s="177">
        <v>3</v>
      </c>
      <c r="B42" s="239" t="s">
        <v>110</v>
      </c>
      <c r="C42" s="177" t="s">
        <v>74</v>
      </c>
      <c r="D42" s="376"/>
      <c r="E42" s="371"/>
      <c r="F42" s="371"/>
      <c r="G42" s="371"/>
      <c r="H42" s="371"/>
      <c r="I42" s="371"/>
      <c r="J42" s="372"/>
      <c r="K42" s="373"/>
      <c r="L42" s="371"/>
      <c r="M42" s="371"/>
      <c r="N42" s="371"/>
      <c r="O42" s="371"/>
      <c r="P42" s="371"/>
      <c r="Q42" s="372"/>
      <c r="R42" s="221"/>
    </row>
    <row r="43" spans="1:20" ht="12.75" customHeight="1" x14ac:dyDescent="0.2">
      <c r="A43" s="177">
        <v>4</v>
      </c>
      <c r="B43" s="239" t="s">
        <v>111</v>
      </c>
      <c r="C43" s="177" t="s">
        <v>79</v>
      </c>
      <c r="D43" s="376"/>
      <c r="E43" s="371"/>
      <c r="F43" s="371"/>
      <c r="G43" s="371"/>
      <c r="H43" s="371"/>
      <c r="I43" s="371"/>
      <c r="J43" s="372"/>
      <c r="K43" s="373"/>
      <c r="L43" s="371"/>
      <c r="M43" s="371"/>
      <c r="N43" s="371"/>
      <c r="O43" s="371"/>
      <c r="P43" s="371"/>
      <c r="Q43" s="372"/>
      <c r="R43" s="221"/>
    </row>
    <row r="44" spans="1:20" ht="12.75" customHeight="1" x14ac:dyDescent="0.2">
      <c r="A44" s="177">
        <v>5</v>
      </c>
      <c r="B44" s="239" t="s">
        <v>112</v>
      </c>
      <c r="C44" s="177" t="s">
        <v>140</v>
      </c>
      <c r="D44" s="376"/>
      <c r="E44" s="371"/>
      <c r="F44" s="371"/>
      <c r="G44" s="371"/>
      <c r="H44" s="371"/>
      <c r="I44" s="371"/>
      <c r="J44" s="372"/>
      <c r="K44" s="373"/>
      <c r="L44" s="371"/>
      <c r="M44" s="371"/>
      <c r="N44" s="371"/>
      <c r="O44" s="371"/>
      <c r="P44" s="371"/>
      <c r="Q44" s="372"/>
      <c r="R44" s="221"/>
    </row>
    <row r="45" spans="1:20" ht="12.75" customHeight="1" thickBot="1" x14ac:dyDescent="0.25">
      <c r="A45" s="180">
        <v>6</v>
      </c>
      <c r="B45" s="240" t="s">
        <v>113</v>
      </c>
      <c r="C45" s="180" t="s">
        <v>141</v>
      </c>
      <c r="D45" s="377"/>
      <c r="E45" s="283"/>
      <c r="F45" s="283"/>
      <c r="G45" s="283"/>
      <c r="H45" s="283"/>
      <c r="I45" s="283"/>
      <c r="J45" s="359"/>
      <c r="K45" s="374"/>
      <c r="L45" s="283"/>
      <c r="M45" s="283"/>
      <c r="N45" s="283"/>
      <c r="O45" s="283"/>
      <c r="P45" s="283"/>
      <c r="Q45" s="359"/>
      <c r="R45" s="221"/>
    </row>
    <row r="46" spans="1:20" ht="12.75" customHeight="1" x14ac:dyDescent="0.2">
      <c r="A46" s="345" t="s">
        <v>107</v>
      </c>
      <c r="B46" s="289"/>
      <c r="C46" s="346"/>
      <c r="D46" s="118">
        <f>SUM(D40:D45)</f>
        <v>1</v>
      </c>
      <c r="E46" s="97">
        <f>SUM(E40:E45)</f>
        <v>2</v>
      </c>
      <c r="F46" s="97"/>
      <c r="G46" s="97">
        <f>SUM(G40:G45)</f>
        <v>3</v>
      </c>
      <c r="H46" s="357">
        <f>SUM(H40:H45)</f>
        <v>6</v>
      </c>
      <c r="I46" s="289" t="s">
        <v>114</v>
      </c>
      <c r="J46" s="291">
        <f>SUM(J40:J45)</f>
        <v>10</v>
      </c>
      <c r="K46" s="107"/>
      <c r="L46" s="97"/>
      <c r="M46" s="97"/>
      <c r="N46" s="97"/>
      <c r="O46" s="357"/>
      <c r="P46" s="357"/>
      <c r="Q46" s="291"/>
      <c r="R46" s="221"/>
    </row>
    <row r="47" spans="1:20" ht="12.75" customHeight="1" thickBot="1" x14ac:dyDescent="0.25">
      <c r="A47" s="347"/>
      <c r="B47" s="290"/>
      <c r="C47" s="348"/>
      <c r="D47" s="347">
        <f>SUM(D46:G46)</f>
        <v>6</v>
      </c>
      <c r="E47" s="290"/>
      <c r="F47" s="290"/>
      <c r="G47" s="290"/>
      <c r="H47" s="283"/>
      <c r="I47" s="290"/>
      <c r="J47" s="292"/>
      <c r="K47" s="375"/>
      <c r="L47" s="290"/>
      <c r="M47" s="290"/>
      <c r="N47" s="290"/>
      <c r="O47" s="283"/>
      <c r="P47" s="283"/>
      <c r="Q47" s="292"/>
      <c r="R47" s="221"/>
    </row>
    <row r="48" spans="1:20" x14ac:dyDescent="0.2">
      <c r="A48" s="232"/>
      <c r="B48" s="232"/>
      <c r="C48" s="241"/>
      <c r="D48" s="241">
        <f>D34*2.5</f>
        <v>17.5</v>
      </c>
      <c r="E48" s="241">
        <f>E34*1.5</f>
        <v>7.5</v>
      </c>
      <c r="F48" s="241"/>
      <c r="G48" s="241"/>
      <c r="H48" s="241"/>
      <c r="I48" s="241"/>
      <c r="J48" s="241"/>
      <c r="K48" s="241">
        <f>K34*2.5</f>
        <v>5</v>
      </c>
      <c r="L48" s="241">
        <f>L34*1.5</f>
        <v>3</v>
      </c>
      <c r="M48" s="241"/>
      <c r="N48" s="241"/>
      <c r="O48" s="241"/>
      <c r="P48" s="241"/>
      <c r="Q48" s="241"/>
      <c r="R48" s="242"/>
      <c r="S48" s="242"/>
      <c r="T48" s="242"/>
    </row>
    <row r="49" spans="1:17" x14ac:dyDescent="0.2">
      <c r="A49" s="243"/>
      <c r="B49" s="259" t="s">
        <v>182</v>
      </c>
      <c r="C49" s="66"/>
      <c r="D49" s="65"/>
      <c r="E49" s="65"/>
      <c r="F49" s="65"/>
      <c r="G49" s="65"/>
      <c r="H49" s="65"/>
      <c r="I49" s="286" t="s">
        <v>15</v>
      </c>
      <c r="J49" s="286"/>
      <c r="K49" s="286"/>
      <c r="L49" s="286"/>
      <c r="M49" s="286"/>
      <c r="N49" s="286"/>
      <c r="O49" s="286"/>
      <c r="P49" s="286"/>
      <c r="Q49" s="286"/>
    </row>
    <row r="50" spans="1:17" x14ac:dyDescent="0.2">
      <c r="A50" s="243"/>
      <c r="B50" s="259" t="s">
        <v>187</v>
      </c>
      <c r="C50" s="66"/>
      <c r="D50" s="65"/>
      <c r="E50" s="65"/>
      <c r="F50" s="65"/>
      <c r="G50" s="65"/>
      <c r="H50" s="65"/>
      <c r="I50" s="286" t="s">
        <v>16</v>
      </c>
      <c r="J50" s="286"/>
      <c r="K50" s="286"/>
      <c r="L50" s="286"/>
      <c r="M50" s="286"/>
      <c r="N50" s="286"/>
      <c r="O50" s="286"/>
      <c r="P50" s="286"/>
      <c r="Q50" s="286"/>
    </row>
    <row r="51" spans="1:17" x14ac:dyDescent="0.2">
      <c r="A51" s="243"/>
      <c r="B51" s="66"/>
      <c r="C51" s="66"/>
      <c r="D51" s="65"/>
      <c r="E51" s="65"/>
      <c r="F51" s="65"/>
      <c r="G51" s="65"/>
      <c r="H51" s="65"/>
      <c r="J51" s="65"/>
      <c r="K51" s="65"/>
      <c r="L51" s="65"/>
      <c r="M51" s="65"/>
      <c r="N51" s="65"/>
      <c r="O51" s="65"/>
      <c r="P51" s="65"/>
      <c r="Q51" s="65"/>
    </row>
    <row r="52" spans="1:17" x14ac:dyDescent="0.2">
      <c r="A52" s="243"/>
      <c r="B52" s="66"/>
      <c r="C52" s="66"/>
      <c r="D52" s="65"/>
      <c r="E52" s="65"/>
      <c r="F52" s="65"/>
      <c r="G52" s="65"/>
      <c r="H52" s="65"/>
      <c r="I52" s="65"/>
      <c r="J52" s="65"/>
      <c r="K52" s="65"/>
      <c r="L52" s="65"/>
      <c r="M52" s="65"/>
      <c r="N52" s="65"/>
      <c r="O52" s="65"/>
      <c r="P52" s="65"/>
      <c r="Q52" s="65"/>
    </row>
    <row r="53" spans="1:17" x14ac:dyDescent="0.2">
      <c r="A53" s="243"/>
      <c r="B53" s="252" t="s">
        <v>92</v>
      </c>
      <c r="C53" s="66"/>
      <c r="D53" s="65"/>
      <c r="E53" s="65"/>
      <c r="F53" s="65"/>
      <c r="G53" s="65"/>
      <c r="H53" s="65"/>
      <c r="I53" s="286" t="s">
        <v>17</v>
      </c>
      <c r="J53" s="286"/>
      <c r="K53" s="286"/>
      <c r="L53" s="286"/>
      <c r="M53" s="286"/>
      <c r="N53" s="286"/>
      <c r="O53" s="286"/>
      <c r="P53" s="286"/>
      <c r="Q53" s="65"/>
    </row>
    <row r="54" spans="1:17" x14ac:dyDescent="0.2">
      <c r="A54" s="243"/>
      <c r="B54" s="252" t="s">
        <v>189</v>
      </c>
      <c r="C54" s="66"/>
      <c r="D54" s="65"/>
      <c r="E54" s="65"/>
      <c r="F54" s="65"/>
      <c r="G54" s="65"/>
      <c r="H54" s="65"/>
      <c r="I54" s="286" t="s">
        <v>119</v>
      </c>
      <c r="J54" s="286"/>
      <c r="K54" s="286"/>
      <c r="L54" s="286"/>
      <c r="M54" s="286"/>
      <c r="N54" s="286"/>
      <c r="O54" s="286"/>
      <c r="P54" s="286"/>
      <c r="Q54" s="65"/>
    </row>
  </sheetData>
  <mergeCells count="124">
    <mergeCell ref="H22:H23"/>
    <mergeCell ref="O22:O23"/>
    <mergeCell ref="H26:H27"/>
    <mergeCell ref="O26:O27"/>
    <mergeCell ref="H28:H30"/>
    <mergeCell ref="O28:O30"/>
    <mergeCell ref="K25:Q25"/>
    <mergeCell ref="M28:M30"/>
    <mergeCell ref="N28:N30"/>
    <mergeCell ref="P28:P30"/>
    <mergeCell ref="J26:J27"/>
    <mergeCell ref="M26:M27"/>
    <mergeCell ref="L26:L27"/>
    <mergeCell ref="L41:L45"/>
    <mergeCell ref="M41:M45"/>
    <mergeCell ref="N41:N45"/>
    <mergeCell ref="O41:O45"/>
    <mergeCell ref="P41:P45"/>
    <mergeCell ref="Q41:Q45"/>
    <mergeCell ref="A46:C47"/>
    <mergeCell ref="H46:H47"/>
    <mergeCell ref="I46:I47"/>
    <mergeCell ref="J46:J47"/>
    <mergeCell ref="O46:O47"/>
    <mergeCell ref="P46:P47"/>
    <mergeCell ref="D47:G47"/>
    <mergeCell ref="K47:N47"/>
    <mergeCell ref="Q46:Q47"/>
    <mergeCell ref="G41:G45"/>
    <mergeCell ref="H41:H45"/>
    <mergeCell ref="I41:I45"/>
    <mergeCell ref="J41:J45"/>
    <mergeCell ref="K41:K45"/>
    <mergeCell ref="G38:G39"/>
    <mergeCell ref="A36:Q36"/>
    <mergeCell ref="A37:A39"/>
    <mergeCell ref="B37:B39"/>
    <mergeCell ref="C37:C39"/>
    <mergeCell ref="N38:N39"/>
    <mergeCell ref="O38:O39"/>
    <mergeCell ref="P38:P39"/>
    <mergeCell ref="Q38:Q39"/>
    <mergeCell ref="M38:M39"/>
    <mergeCell ref="D37:J37"/>
    <mergeCell ref="K37:Q37"/>
    <mergeCell ref="D38:D39"/>
    <mergeCell ref="E38:E39"/>
    <mergeCell ref="H38:H39"/>
    <mergeCell ref="I38:I39"/>
    <mergeCell ref="J38:J39"/>
    <mergeCell ref="K38:K39"/>
    <mergeCell ref="L38:L39"/>
    <mergeCell ref="A22:C23"/>
    <mergeCell ref="G28:G30"/>
    <mergeCell ref="A7:J7"/>
    <mergeCell ref="P13:P14"/>
    <mergeCell ref="N26:N27"/>
    <mergeCell ref="P26:P27"/>
    <mergeCell ref="K13:K14"/>
    <mergeCell ref="L13:L14"/>
    <mergeCell ref="N13:N14"/>
    <mergeCell ref="D12:J12"/>
    <mergeCell ref="G13:G14"/>
    <mergeCell ref="I13:I14"/>
    <mergeCell ref="E13:E14"/>
    <mergeCell ref="D23:G23"/>
    <mergeCell ref="K12:Q12"/>
    <mergeCell ref="O13:O14"/>
    <mergeCell ref="Q13:Q14"/>
    <mergeCell ref="M13:M14"/>
    <mergeCell ref="H13:H14"/>
    <mergeCell ref="F13:F14"/>
    <mergeCell ref="D26:D27"/>
    <mergeCell ref="E26:E27"/>
    <mergeCell ref="G26:G27"/>
    <mergeCell ref="I26:I27"/>
    <mergeCell ref="D13:D14"/>
    <mergeCell ref="F38:F39"/>
    <mergeCell ref="I54:P54"/>
    <mergeCell ref="P34:P35"/>
    <mergeCell ref="Q31:Q32"/>
    <mergeCell ref="Q26:Q27"/>
    <mergeCell ref="Q22:Q23"/>
    <mergeCell ref="K23:N23"/>
    <mergeCell ref="I49:Q49"/>
    <mergeCell ref="P31:P32"/>
    <mergeCell ref="Q34:Q35"/>
    <mergeCell ref="J34:J35"/>
    <mergeCell ref="I53:P53"/>
    <mergeCell ref="P22:P23"/>
    <mergeCell ref="I50:Q50"/>
    <mergeCell ref="Q28:Q30"/>
    <mergeCell ref="I28:I30"/>
    <mergeCell ref="J28:J30"/>
    <mergeCell ref="F28:F30"/>
    <mergeCell ref="K28:K30"/>
    <mergeCell ref="L28:L30"/>
    <mergeCell ref="D41:D45"/>
    <mergeCell ref="E41:E45"/>
    <mergeCell ref="F41:F45"/>
    <mergeCell ref="A31:C32"/>
    <mergeCell ref="D32:G32"/>
    <mergeCell ref="B34:C35"/>
    <mergeCell ref="I31:I32"/>
    <mergeCell ref="J31:J32"/>
    <mergeCell ref="O31:O32"/>
    <mergeCell ref="A25:A27"/>
    <mergeCell ref="B25:B27"/>
    <mergeCell ref="J13:J14"/>
    <mergeCell ref="F26:F27"/>
    <mergeCell ref="C12:C14"/>
    <mergeCell ref="C25:C27"/>
    <mergeCell ref="D25:J25"/>
    <mergeCell ref="I22:I23"/>
    <mergeCell ref="A12:A14"/>
    <mergeCell ref="B12:B14"/>
    <mergeCell ref="D28:D30"/>
    <mergeCell ref="K32:N32"/>
    <mergeCell ref="I34:I35"/>
    <mergeCell ref="K26:K27"/>
    <mergeCell ref="J22:J23"/>
    <mergeCell ref="D35:G35"/>
    <mergeCell ref="K35:N35"/>
    <mergeCell ref="E28:E30"/>
  </mergeCells>
  <phoneticPr fontId="0" type="noConversion"/>
  <pageMargins left="0.39370078740157483" right="0.27559055118110237" top="0.31496062992125984" bottom="0.47244094488188981" header="0" footer="0"/>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1"/>
  <sheetViews>
    <sheetView view="pageBreakPreview" topLeftCell="A13" zoomScaleNormal="100" zoomScaleSheetLayoutView="100" workbookViewId="0">
      <selection activeCell="F19" sqref="F19"/>
    </sheetView>
  </sheetViews>
  <sheetFormatPr defaultColWidth="9.140625" defaultRowHeight="12.75" x14ac:dyDescent="0.2"/>
  <cols>
    <col min="1" max="1" width="4.28515625" style="1" customWidth="1"/>
    <col min="2" max="2" width="5.85546875" style="1" customWidth="1"/>
    <col min="3" max="3" width="27.140625" style="1" customWidth="1"/>
    <col min="4" max="4" width="12.28515625" style="1" customWidth="1"/>
    <col min="5" max="5" width="9.140625" style="1"/>
    <col min="6" max="6" width="9" style="1" customWidth="1"/>
    <col min="7" max="7" width="7.7109375" style="1" customWidth="1"/>
    <col min="8" max="16384" width="9.140625" style="1"/>
  </cols>
  <sheetData>
    <row r="1" spans="1:15" x14ac:dyDescent="0.2">
      <c r="A1" s="26" t="s">
        <v>52</v>
      </c>
      <c r="B1" s="2"/>
    </row>
    <row r="2" spans="1:15" x14ac:dyDescent="0.2">
      <c r="A2" s="26" t="s">
        <v>167</v>
      </c>
      <c r="B2" s="2"/>
    </row>
    <row r="3" spans="1:15" x14ac:dyDescent="0.2">
      <c r="B3" s="2"/>
    </row>
    <row r="4" spans="1:15" ht="15.75" x14ac:dyDescent="0.25">
      <c r="A4" s="472" t="s">
        <v>53</v>
      </c>
      <c r="B4" s="472"/>
      <c r="C4" s="472"/>
      <c r="D4" s="472"/>
      <c r="E4" s="472"/>
      <c r="F4" s="472"/>
      <c r="G4" s="472"/>
      <c r="H4" s="472"/>
      <c r="I4" s="4"/>
      <c r="J4" s="4"/>
      <c r="K4" s="4"/>
      <c r="L4" s="4"/>
    </row>
    <row r="5" spans="1:15" x14ac:dyDescent="0.2">
      <c r="A5" s="4"/>
      <c r="B5" s="4"/>
      <c r="C5" s="4"/>
      <c r="D5" s="4"/>
      <c r="E5" s="4"/>
      <c r="F5" s="4"/>
      <c r="G5" s="4"/>
      <c r="H5" s="4"/>
      <c r="I5" s="4"/>
      <c r="J5" s="4"/>
      <c r="K5" s="4"/>
      <c r="L5" s="4"/>
    </row>
    <row r="7" spans="1:15" ht="15" x14ac:dyDescent="0.25">
      <c r="A7" s="24" t="s">
        <v>67</v>
      </c>
      <c r="B7" s="24"/>
      <c r="G7" s="25"/>
      <c r="H7" s="25"/>
      <c r="I7" s="25"/>
      <c r="J7" s="25"/>
      <c r="K7" s="25"/>
      <c r="L7" s="25"/>
      <c r="M7" s="25"/>
      <c r="N7" s="25"/>
      <c r="O7" s="31"/>
    </row>
    <row r="8" spans="1:15" ht="15" customHeight="1" x14ac:dyDescent="0.25">
      <c r="A8" s="475" t="s">
        <v>152</v>
      </c>
      <c r="B8" s="475"/>
      <c r="C8" s="475"/>
      <c r="D8" s="475"/>
      <c r="E8" s="475"/>
      <c r="F8" s="475"/>
      <c r="G8" s="475"/>
      <c r="H8" s="475"/>
      <c r="I8" s="3"/>
      <c r="J8" s="3"/>
      <c r="K8" s="3"/>
      <c r="L8" s="3"/>
      <c r="M8" s="3"/>
      <c r="N8" s="3"/>
    </row>
    <row r="9" spans="1:15" ht="15.75" x14ac:dyDescent="0.25">
      <c r="A9" s="22" t="s">
        <v>116</v>
      </c>
      <c r="B9" s="23"/>
      <c r="C9" s="4"/>
      <c r="D9" s="4"/>
      <c r="E9" s="4"/>
      <c r="F9" s="4"/>
      <c r="G9" s="4"/>
      <c r="H9" s="4"/>
      <c r="I9" s="4"/>
      <c r="J9" s="4"/>
      <c r="K9" s="4"/>
      <c r="L9" s="4"/>
      <c r="M9" s="4"/>
      <c r="N9" s="4"/>
      <c r="O9" s="31"/>
    </row>
    <row r="10" spans="1:15" ht="15" x14ac:dyDescent="0.25">
      <c r="A10" s="24" t="s">
        <v>62</v>
      </c>
      <c r="B10" s="24"/>
    </row>
    <row r="11" spans="1:15" ht="15" x14ac:dyDescent="0.25">
      <c r="A11" s="24" t="s">
        <v>168</v>
      </c>
      <c r="B11" s="24"/>
    </row>
    <row r="13" spans="1:15" ht="25.5" customHeight="1" x14ac:dyDescent="0.2">
      <c r="C13" s="43" t="s">
        <v>30</v>
      </c>
      <c r="D13" s="466" t="s">
        <v>31</v>
      </c>
      <c r="E13" s="466"/>
      <c r="F13" s="466" t="s">
        <v>94</v>
      </c>
      <c r="G13" s="466"/>
      <c r="H13" s="89" t="s">
        <v>133</v>
      </c>
    </row>
    <row r="14" spans="1:15" x14ac:dyDescent="0.2">
      <c r="C14" s="44" t="s">
        <v>32</v>
      </c>
      <c r="D14" s="44" t="s">
        <v>0</v>
      </c>
      <c r="E14" s="44" t="s">
        <v>1</v>
      </c>
      <c r="F14" s="44" t="s">
        <v>0</v>
      </c>
      <c r="G14" s="44" t="s">
        <v>1</v>
      </c>
      <c r="H14" s="44" t="s">
        <v>57</v>
      </c>
    </row>
    <row r="15" spans="1:15" x14ac:dyDescent="0.2">
      <c r="C15" s="45" t="s">
        <v>7</v>
      </c>
      <c r="D15" s="45">
        <v>14</v>
      </c>
      <c r="E15" s="45">
        <v>14</v>
      </c>
      <c r="F15" s="45">
        <v>12</v>
      </c>
      <c r="G15" s="45">
        <v>12</v>
      </c>
      <c r="H15" s="476">
        <v>192</v>
      </c>
    </row>
    <row r="16" spans="1:15" x14ac:dyDescent="0.2">
      <c r="C16" s="45" t="s">
        <v>8</v>
      </c>
      <c r="D16" s="45">
        <v>14</v>
      </c>
      <c r="E16" s="45" t="s">
        <v>155</v>
      </c>
      <c r="F16" s="45">
        <v>12</v>
      </c>
      <c r="G16" s="45">
        <v>12</v>
      </c>
      <c r="H16" s="477"/>
    </row>
    <row r="17" spans="2:8" x14ac:dyDescent="0.2">
      <c r="C17" s="32" t="s">
        <v>33</v>
      </c>
    </row>
    <row r="18" spans="2:8" x14ac:dyDescent="0.2">
      <c r="C18" s="32" t="s">
        <v>151</v>
      </c>
    </row>
    <row r="19" spans="2:8" x14ac:dyDescent="0.2">
      <c r="C19" s="32"/>
    </row>
    <row r="20" spans="2:8" ht="18.75" x14ac:dyDescent="0.3">
      <c r="C20" s="473" t="s">
        <v>9</v>
      </c>
      <c r="D20" s="474"/>
      <c r="E20" s="474"/>
      <c r="F20" s="474"/>
      <c r="G20" s="474"/>
    </row>
    <row r="22" spans="2:8" ht="12.75" customHeight="1" x14ac:dyDescent="0.2">
      <c r="B22" s="466" t="s">
        <v>4</v>
      </c>
      <c r="C22" s="466" t="s">
        <v>34</v>
      </c>
      <c r="D22" s="469" t="s">
        <v>35</v>
      </c>
      <c r="E22" s="52" t="s">
        <v>10</v>
      </c>
      <c r="F22" s="52" t="s">
        <v>10</v>
      </c>
      <c r="G22" s="9"/>
    </row>
    <row r="23" spans="2:8" x14ac:dyDescent="0.2">
      <c r="B23" s="466"/>
      <c r="C23" s="466"/>
      <c r="D23" s="469"/>
      <c r="E23" s="52" t="s">
        <v>36</v>
      </c>
      <c r="F23" s="52" t="s">
        <v>134</v>
      </c>
      <c r="G23" s="10"/>
    </row>
    <row r="24" spans="2:8" x14ac:dyDescent="0.2">
      <c r="B24" s="467">
        <v>1</v>
      </c>
      <c r="C24" s="46" t="s">
        <v>19</v>
      </c>
      <c r="D24" s="8">
        <f>'an I'!U12+'an II'!U12</f>
        <v>588</v>
      </c>
      <c r="E24" s="468">
        <f>D24/D27*100</f>
        <v>87.5</v>
      </c>
      <c r="F24" s="468">
        <f>D24/D27*100</f>
        <v>87.5</v>
      </c>
      <c r="G24" s="9"/>
    </row>
    <row r="25" spans="2:8" x14ac:dyDescent="0.2">
      <c r="B25" s="467"/>
      <c r="C25" s="46" t="s">
        <v>150</v>
      </c>
      <c r="D25" s="8">
        <v>192</v>
      </c>
      <c r="E25" s="468"/>
      <c r="F25" s="468"/>
      <c r="G25" s="9"/>
    </row>
    <row r="26" spans="2:8" x14ac:dyDescent="0.2">
      <c r="B26" s="8">
        <v>2</v>
      </c>
      <c r="C26" s="46" t="s">
        <v>24</v>
      </c>
      <c r="D26" s="8">
        <f>'an I'!U13+'an II'!U13</f>
        <v>84</v>
      </c>
      <c r="E26" s="47">
        <f>(D26*100)/D27</f>
        <v>12.5</v>
      </c>
      <c r="F26" s="47">
        <f>D26/D27*100</f>
        <v>12.5</v>
      </c>
      <c r="G26" s="9"/>
    </row>
    <row r="27" spans="2:8" x14ac:dyDescent="0.2">
      <c r="B27" s="8"/>
      <c r="C27" s="43" t="s">
        <v>38</v>
      </c>
      <c r="D27" s="16">
        <f>SUM(D24,D26)</f>
        <v>672</v>
      </c>
      <c r="E27" s="38">
        <f>E24+E26</f>
        <v>100</v>
      </c>
      <c r="F27" s="38">
        <f>SUM(F24:F26)</f>
        <v>100</v>
      </c>
      <c r="G27" s="9"/>
    </row>
    <row r="28" spans="2:8" x14ac:dyDescent="0.2">
      <c r="B28" s="30">
        <v>3</v>
      </c>
      <c r="C28" s="48" t="s">
        <v>39</v>
      </c>
      <c r="D28" s="8">
        <f>'an I'!U18+'an II'!U18</f>
        <v>252</v>
      </c>
      <c r="E28" s="49"/>
      <c r="F28" s="49" t="s">
        <v>91</v>
      </c>
      <c r="G28" s="9"/>
    </row>
    <row r="29" spans="2:8" x14ac:dyDescent="0.2">
      <c r="B29" s="8"/>
      <c r="C29" s="43" t="s">
        <v>40</v>
      </c>
      <c r="D29" s="8">
        <f>D27+D28</f>
        <v>924</v>
      </c>
      <c r="E29" s="38">
        <v>100</v>
      </c>
      <c r="F29" s="47" t="s">
        <v>91</v>
      </c>
      <c r="G29" s="9"/>
    </row>
    <row r="30" spans="2:8" x14ac:dyDescent="0.2">
      <c r="B30" s="29"/>
      <c r="C30" s="11"/>
      <c r="D30" s="9"/>
      <c r="E30" s="12"/>
      <c r="F30" s="13"/>
    </row>
    <row r="31" spans="2:8" x14ac:dyDescent="0.2">
      <c r="B31" s="29"/>
      <c r="C31" s="11"/>
      <c r="D31" s="9"/>
      <c r="E31" s="12"/>
      <c r="F31" s="13"/>
    </row>
    <row r="32" spans="2:8" ht="12.75" customHeight="1" x14ac:dyDescent="0.2">
      <c r="B32" s="466" t="s">
        <v>4</v>
      </c>
      <c r="C32" s="466" t="s">
        <v>34</v>
      </c>
      <c r="D32" s="469" t="s">
        <v>41</v>
      </c>
      <c r="E32" s="52" t="s">
        <v>10</v>
      </c>
      <c r="F32" s="52" t="s">
        <v>10</v>
      </c>
      <c r="G32" s="471" t="s">
        <v>42</v>
      </c>
      <c r="H32" s="471"/>
    </row>
    <row r="33" spans="2:13" ht="25.5" x14ac:dyDescent="0.2">
      <c r="B33" s="466"/>
      <c r="C33" s="466"/>
      <c r="D33" s="469"/>
      <c r="E33" s="52" t="s">
        <v>36</v>
      </c>
      <c r="F33" s="52" t="s">
        <v>37</v>
      </c>
      <c r="G33" s="54" t="s">
        <v>43</v>
      </c>
      <c r="H33" s="54" t="s">
        <v>44</v>
      </c>
      <c r="M33" s="27"/>
    </row>
    <row r="34" spans="2:13" x14ac:dyDescent="0.2">
      <c r="B34" s="8">
        <v>1</v>
      </c>
      <c r="C34" s="50" t="s">
        <v>163</v>
      </c>
      <c r="D34" s="36">
        <f>G34+H34</f>
        <v>392</v>
      </c>
      <c r="E34" s="91">
        <f>(D34*100)/D36</f>
        <v>58.333333333333336</v>
      </c>
      <c r="F34" s="51" t="s">
        <v>91</v>
      </c>
      <c r="G34" s="45">
        <f>'an I'!W14+'an II'!W14</f>
        <v>154</v>
      </c>
      <c r="H34" s="45">
        <f>'an I'!X14+'an II'!X14</f>
        <v>238</v>
      </c>
    </row>
    <row r="35" spans="2:13" x14ac:dyDescent="0.2">
      <c r="B35" s="8">
        <v>2</v>
      </c>
      <c r="C35" s="46" t="s">
        <v>164</v>
      </c>
      <c r="D35" s="36">
        <f>G35+H35</f>
        <v>280</v>
      </c>
      <c r="E35" s="91">
        <f>(D35*100)/D36</f>
        <v>41.666666666666664</v>
      </c>
      <c r="F35" s="51" t="s">
        <v>91</v>
      </c>
      <c r="G35" s="45">
        <f>'an I'!W15+'an II'!W16</f>
        <v>161</v>
      </c>
      <c r="H35" s="45">
        <f>'an I'!X15+'an II'!X16</f>
        <v>119</v>
      </c>
    </row>
    <row r="36" spans="2:13" ht="12.75" customHeight="1" x14ac:dyDescent="0.2">
      <c r="B36" s="6"/>
      <c r="C36" s="52" t="s">
        <v>13</v>
      </c>
      <c r="D36" s="52">
        <f>SUM(D34:D35)</f>
        <v>672</v>
      </c>
      <c r="E36" s="244">
        <f>SUM(E34:E35)</f>
        <v>100</v>
      </c>
      <c r="F36" s="51" t="s">
        <v>91</v>
      </c>
      <c r="G36" s="5">
        <f>SUM(G34:G35)</f>
        <v>315</v>
      </c>
      <c r="H36" s="5">
        <f>SUM(H34:H35)</f>
        <v>357</v>
      </c>
      <c r="I36" s="7"/>
      <c r="J36" s="7"/>
    </row>
    <row r="37" spans="2:13" x14ac:dyDescent="0.2">
      <c r="B37" s="33"/>
      <c r="C37" s="14"/>
      <c r="D37" s="15"/>
      <c r="E37" s="15"/>
      <c r="F37" s="15"/>
    </row>
    <row r="38" spans="2:13" x14ac:dyDescent="0.2">
      <c r="C38" s="53" t="s">
        <v>153</v>
      </c>
      <c r="D38" s="99">
        <f>H36/G36</f>
        <v>1.1333333333333333</v>
      </c>
    </row>
    <row r="40" spans="2:13" x14ac:dyDescent="0.2">
      <c r="B40" s="478" t="s">
        <v>4</v>
      </c>
      <c r="C40" s="480" t="s">
        <v>20</v>
      </c>
      <c r="D40" s="471" t="s">
        <v>45</v>
      </c>
      <c r="E40" s="471"/>
      <c r="F40" s="471" t="s">
        <v>11</v>
      </c>
      <c r="G40" s="471"/>
    </row>
    <row r="41" spans="2:13" x14ac:dyDescent="0.2">
      <c r="B41" s="479"/>
      <c r="C41" s="481"/>
      <c r="D41" s="54" t="s">
        <v>46</v>
      </c>
      <c r="E41" s="54" t="s">
        <v>47</v>
      </c>
      <c r="F41" s="54" t="s">
        <v>14</v>
      </c>
      <c r="G41" s="54" t="s">
        <v>12</v>
      </c>
    </row>
    <row r="42" spans="2:13" x14ac:dyDescent="0.2">
      <c r="B42" s="45">
        <v>1</v>
      </c>
      <c r="C42" s="37" t="s">
        <v>48</v>
      </c>
      <c r="D42" s="45">
        <v>8</v>
      </c>
      <c r="E42" s="45">
        <v>5</v>
      </c>
      <c r="F42" s="45">
        <f>SUM(D42:E42)</f>
        <v>13</v>
      </c>
      <c r="G42" s="90">
        <f>F42/F44*100</f>
        <v>68.421052631578945</v>
      </c>
    </row>
    <row r="43" spans="2:13" x14ac:dyDescent="0.2">
      <c r="B43" s="45">
        <v>2</v>
      </c>
      <c r="C43" s="37" t="s">
        <v>49</v>
      </c>
      <c r="D43" s="45">
        <v>3</v>
      </c>
      <c r="E43" s="45">
        <v>3</v>
      </c>
      <c r="F43" s="45">
        <f>SUM(D43:E43)</f>
        <v>6</v>
      </c>
      <c r="G43" s="90">
        <f>F43/F44*100</f>
        <v>31.578947368421051</v>
      </c>
    </row>
    <row r="44" spans="2:13" x14ac:dyDescent="0.2">
      <c r="B44" s="45"/>
      <c r="C44" s="54" t="s">
        <v>13</v>
      </c>
      <c r="D44" s="54">
        <f>SUM(D42:D43)</f>
        <v>11</v>
      </c>
      <c r="E44" s="54">
        <f>SUM(E42:E43)</f>
        <v>8</v>
      </c>
      <c r="F44" s="54">
        <f>SUM(F42:F43)</f>
        <v>19</v>
      </c>
      <c r="G44" s="245">
        <v>100</v>
      </c>
    </row>
    <row r="45" spans="2:13" x14ac:dyDescent="0.2">
      <c r="B45" s="33"/>
      <c r="C45" s="14"/>
      <c r="D45" s="15"/>
      <c r="E45" s="15"/>
      <c r="F45" s="15"/>
    </row>
    <row r="46" spans="2:13" x14ac:dyDescent="0.2">
      <c r="C46" s="259" t="s">
        <v>182</v>
      </c>
      <c r="E46" s="470" t="s">
        <v>15</v>
      </c>
      <c r="F46" s="470"/>
      <c r="G46" s="470"/>
      <c r="H46" s="470"/>
      <c r="I46" s="18"/>
      <c r="J46" s="18"/>
      <c r="K46" s="18"/>
      <c r="L46" s="18"/>
      <c r="M46" s="18"/>
    </row>
    <row r="47" spans="2:13" x14ac:dyDescent="0.2">
      <c r="C47" s="259" t="s">
        <v>187</v>
      </c>
      <c r="E47" s="470" t="s">
        <v>184</v>
      </c>
      <c r="F47" s="470"/>
      <c r="G47" s="470"/>
      <c r="H47" s="470"/>
      <c r="I47" s="18"/>
      <c r="J47" s="18"/>
      <c r="K47" s="18"/>
      <c r="L47" s="18"/>
      <c r="M47" s="18"/>
    </row>
    <row r="48" spans="2:13" x14ac:dyDescent="0.2">
      <c r="B48" s="17"/>
      <c r="C48" s="17"/>
      <c r="D48" s="18"/>
      <c r="E48" s="18"/>
      <c r="F48" s="18"/>
      <c r="H48" s="18"/>
      <c r="I48" s="18"/>
      <c r="J48" s="18"/>
      <c r="K48" s="18"/>
      <c r="L48" s="18"/>
      <c r="M48" s="18"/>
    </row>
    <row r="49" spans="2:13" x14ac:dyDescent="0.2">
      <c r="B49" s="17"/>
      <c r="D49" s="18"/>
      <c r="I49" s="18"/>
      <c r="J49" s="18"/>
      <c r="K49" s="18"/>
      <c r="L49" s="18"/>
      <c r="M49" s="18"/>
    </row>
    <row r="50" spans="2:13" x14ac:dyDescent="0.2">
      <c r="B50" s="254"/>
      <c r="C50" s="252" t="s">
        <v>92</v>
      </c>
      <c r="D50" s="18"/>
      <c r="E50" s="470" t="s">
        <v>17</v>
      </c>
      <c r="F50" s="470"/>
      <c r="G50" s="470"/>
      <c r="H50" s="470"/>
      <c r="I50" s="18"/>
      <c r="J50" s="18"/>
      <c r="K50" s="18"/>
      <c r="L50" s="18"/>
      <c r="M50" s="18"/>
    </row>
    <row r="51" spans="2:13" x14ac:dyDescent="0.2">
      <c r="C51" s="252" t="s">
        <v>189</v>
      </c>
      <c r="E51" s="470" t="s">
        <v>119</v>
      </c>
      <c r="F51" s="470"/>
      <c r="G51" s="470"/>
      <c r="H51" s="470"/>
      <c r="I51" s="18"/>
      <c r="J51" s="18"/>
      <c r="K51" s="18"/>
      <c r="L51" s="18"/>
      <c r="M51" s="18"/>
    </row>
  </sheetData>
  <mergeCells count="24">
    <mergeCell ref="E51:H51"/>
    <mergeCell ref="A4:H4"/>
    <mergeCell ref="D13:E13"/>
    <mergeCell ref="F13:G13"/>
    <mergeCell ref="C20:G20"/>
    <mergeCell ref="B22:B23"/>
    <mergeCell ref="A8:H8"/>
    <mergeCell ref="C22:C23"/>
    <mergeCell ref="H15:H16"/>
    <mergeCell ref="D22:D23"/>
    <mergeCell ref="B40:B41"/>
    <mergeCell ref="C40:C41"/>
    <mergeCell ref="E46:H46"/>
    <mergeCell ref="E47:H47"/>
    <mergeCell ref="D40:E40"/>
    <mergeCell ref="C32:C33"/>
    <mergeCell ref="B24:B25"/>
    <mergeCell ref="E24:E25"/>
    <mergeCell ref="D32:D33"/>
    <mergeCell ref="E50:H50"/>
    <mergeCell ref="F24:F25"/>
    <mergeCell ref="B32:B33"/>
    <mergeCell ref="G32:H32"/>
    <mergeCell ref="F40:G40"/>
  </mergeCells>
  <pageMargins left="0.70866141732283472" right="0.70866141732283472" top="0.74803149606299213" bottom="0.74803149606299213" header="0.31496062992125984" footer="0.31496062992125984"/>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7"/>
  <sheetViews>
    <sheetView view="pageBreakPreview" topLeftCell="A7" zoomScaleNormal="100" zoomScaleSheetLayoutView="100" workbookViewId="0">
      <selection activeCell="C12" sqref="C12"/>
    </sheetView>
  </sheetViews>
  <sheetFormatPr defaultColWidth="9.140625" defaultRowHeight="12.75" x14ac:dyDescent="0.2"/>
  <cols>
    <col min="1" max="1" width="45.28515625" style="1" customWidth="1"/>
    <col min="2" max="2" width="1.7109375" style="1" customWidth="1"/>
    <col min="3" max="3" width="43.28515625" style="1" customWidth="1"/>
    <col min="4" max="4" width="5.7109375" style="1" customWidth="1"/>
    <col min="5" max="16384" width="9.140625" style="1"/>
  </cols>
  <sheetData>
    <row r="1" spans="1:15" x14ac:dyDescent="0.2">
      <c r="A1" s="26" t="s">
        <v>52</v>
      </c>
      <c r="B1" s="26"/>
    </row>
    <row r="2" spans="1:15" x14ac:dyDescent="0.2">
      <c r="A2" s="26" t="s">
        <v>167</v>
      </c>
      <c r="B2" s="26"/>
    </row>
    <row r="4" spans="1:15" ht="15.75" x14ac:dyDescent="0.25">
      <c r="A4" s="472" t="s">
        <v>53</v>
      </c>
      <c r="B4" s="472"/>
      <c r="C4" s="472"/>
      <c r="D4" s="472"/>
      <c r="E4" s="4"/>
      <c r="F4" s="4"/>
      <c r="G4" s="4"/>
      <c r="H4" s="4"/>
      <c r="I4" s="4"/>
      <c r="J4" s="4"/>
      <c r="K4" s="4"/>
      <c r="L4" s="4"/>
    </row>
    <row r="5" spans="1:15" x14ac:dyDescent="0.2">
      <c r="A5" s="4"/>
      <c r="B5" s="4"/>
      <c r="C5" s="4"/>
      <c r="D5" s="4"/>
      <c r="E5" s="4"/>
      <c r="F5" s="4"/>
      <c r="G5" s="4"/>
      <c r="H5" s="4"/>
      <c r="I5" s="4"/>
      <c r="J5" s="4"/>
      <c r="K5" s="4"/>
      <c r="L5" s="4"/>
    </row>
    <row r="6" spans="1:15" ht="15" x14ac:dyDescent="0.25">
      <c r="A6" s="24" t="s">
        <v>67</v>
      </c>
      <c r="B6" s="24"/>
      <c r="G6" s="25"/>
      <c r="H6" s="25"/>
      <c r="I6" s="25"/>
      <c r="J6" s="25"/>
      <c r="K6" s="25"/>
      <c r="L6" s="25"/>
      <c r="M6" s="25"/>
      <c r="N6" s="25"/>
      <c r="O6" s="31"/>
    </row>
    <row r="7" spans="1:15" ht="15" customHeight="1" x14ac:dyDescent="0.25">
      <c r="A7" s="475" t="s">
        <v>121</v>
      </c>
      <c r="B7" s="475"/>
      <c r="C7" s="475"/>
      <c r="D7" s="28"/>
      <c r="E7" s="28"/>
      <c r="F7" s="28"/>
      <c r="G7" s="3"/>
      <c r="H7" s="3"/>
      <c r="I7" s="3"/>
      <c r="J7" s="3"/>
      <c r="K7" s="3"/>
      <c r="L7" s="3"/>
      <c r="M7" s="3"/>
      <c r="N7" s="3"/>
    </row>
    <row r="8" spans="1:15" ht="15.75" x14ac:dyDescent="0.25">
      <c r="A8" s="22" t="s">
        <v>116</v>
      </c>
      <c r="B8" s="22"/>
      <c r="C8" s="4"/>
      <c r="D8" s="4"/>
      <c r="E8" s="4"/>
      <c r="F8" s="4"/>
      <c r="G8" s="4"/>
      <c r="H8" s="4"/>
      <c r="I8" s="4"/>
      <c r="J8" s="4"/>
      <c r="K8" s="4"/>
      <c r="L8" s="4"/>
      <c r="M8" s="4"/>
      <c r="N8" s="4"/>
      <c r="O8" s="31"/>
    </row>
    <row r="9" spans="1:15" ht="15" x14ac:dyDescent="0.25">
      <c r="A9" s="24" t="s">
        <v>62</v>
      </c>
      <c r="B9" s="24"/>
    </row>
    <row r="10" spans="1:15" ht="15" x14ac:dyDescent="0.25">
      <c r="A10" s="24" t="s">
        <v>168</v>
      </c>
      <c r="B10" s="24"/>
    </row>
    <row r="11" spans="1:15" x14ac:dyDescent="0.2">
      <c r="A11" s="39"/>
      <c r="B11" s="39"/>
    </row>
    <row r="12" spans="1:15" x14ac:dyDescent="0.2">
      <c r="A12" s="39"/>
      <c r="B12" s="39"/>
    </row>
    <row r="13" spans="1:15" x14ac:dyDescent="0.2">
      <c r="A13" s="275" t="s">
        <v>50</v>
      </c>
      <c r="B13" s="249"/>
      <c r="C13" s="275" t="s">
        <v>166</v>
      </c>
    </row>
    <row r="14" spans="1:15" ht="63.75" x14ac:dyDescent="0.2">
      <c r="A14" s="246" t="s">
        <v>169</v>
      </c>
      <c r="B14" s="250"/>
      <c r="C14" s="247" t="s">
        <v>175</v>
      </c>
      <c r="E14" s="482"/>
      <c r="F14" s="482"/>
      <c r="G14" s="482"/>
    </row>
    <row r="15" spans="1:15" ht="38.25" x14ac:dyDescent="0.2">
      <c r="A15" s="246" t="s">
        <v>170</v>
      </c>
      <c r="B15" s="250"/>
      <c r="C15" s="247" t="s">
        <v>176</v>
      </c>
    </row>
    <row r="16" spans="1:15" ht="25.5" x14ac:dyDescent="0.2">
      <c r="A16" s="248" t="s">
        <v>171</v>
      </c>
      <c r="B16" s="251"/>
      <c r="C16" s="247" t="s">
        <v>177</v>
      </c>
    </row>
    <row r="17" spans="1:8" ht="51" x14ac:dyDescent="0.2">
      <c r="A17" s="248" t="s">
        <v>172</v>
      </c>
      <c r="B17" s="251"/>
      <c r="C17" s="247" t="s">
        <v>178</v>
      </c>
    </row>
    <row r="18" spans="1:8" ht="25.5" x14ac:dyDescent="0.2">
      <c r="A18" s="246" t="s">
        <v>173</v>
      </c>
      <c r="B18" s="250"/>
      <c r="C18" s="247" t="s">
        <v>179</v>
      </c>
    </row>
    <row r="19" spans="1:8" ht="38.25" x14ac:dyDescent="0.2">
      <c r="A19" s="246" t="s">
        <v>174</v>
      </c>
      <c r="B19" s="250"/>
      <c r="C19" s="247" t="s">
        <v>180</v>
      </c>
    </row>
    <row r="20" spans="1:8" ht="25.5" x14ac:dyDescent="0.2">
      <c r="A20" s="246" t="s">
        <v>165</v>
      </c>
      <c r="B20" s="250"/>
      <c r="C20" s="247" t="s">
        <v>181</v>
      </c>
    </row>
    <row r="21" spans="1:8" x14ac:dyDescent="0.2">
      <c r="A21" s="41"/>
      <c r="B21" s="41"/>
      <c r="C21" s="40"/>
    </row>
    <row r="22" spans="1:8" x14ac:dyDescent="0.2">
      <c r="A22" s="41"/>
      <c r="B22" s="41"/>
      <c r="C22" s="40"/>
    </row>
    <row r="23" spans="1:8" x14ac:dyDescent="0.2">
      <c r="A23" s="259" t="s">
        <v>182</v>
      </c>
      <c r="B23" s="41"/>
      <c r="C23" s="260" t="s">
        <v>183</v>
      </c>
    </row>
    <row r="24" spans="1:8" x14ac:dyDescent="0.2">
      <c r="A24" s="259" t="s">
        <v>187</v>
      </c>
      <c r="B24" s="41"/>
      <c r="C24" s="260" t="s">
        <v>184</v>
      </c>
    </row>
    <row r="25" spans="1:8" x14ac:dyDescent="0.2">
      <c r="A25" s="259"/>
      <c r="B25" s="41"/>
      <c r="C25" s="260"/>
    </row>
    <row r="26" spans="1:8" x14ac:dyDescent="0.2">
      <c r="A26" s="259"/>
      <c r="B26" s="41"/>
      <c r="C26" s="260"/>
    </row>
    <row r="27" spans="1:8" x14ac:dyDescent="0.2">
      <c r="A27" s="259" t="s">
        <v>92</v>
      </c>
      <c r="B27" s="41"/>
      <c r="C27" s="260" t="s">
        <v>17</v>
      </c>
    </row>
    <row r="28" spans="1:8" x14ac:dyDescent="0.2">
      <c r="A28" s="2" t="s">
        <v>186</v>
      </c>
      <c r="C28" s="17" t="s">
        <v>119</v>
      </c>
      <c r="E28" s="18"/>
      <c r="F28" s="18"/>
      <c r="G28" s="18"/>
      <c r="H28" s="18"/>
    </row>
    <row r="29" spans="1:8" x14ac:dyDescent="0.2">
      <c r="A29" s="19" t="s">
        <v>185</v>
      </c>
      <c r="B29" s="19"/>
      <c r="C29" s="17"/>
      <c r="D29" s="18"/>
      <c r="E29" s="18"/>
      <c r="H29" s="18"/>
    </row>
    <row r="31" spans="1:8" x14ac:dyDescent="0.2">
      <c r="A31" s="41"/>
      <c r="B31" s="41"/>
      <c r="C31" s="40"/>
    </row>
    <row r="32" spans="1:8" x14ac:dyDescent="0.2">
      <c r="A32" s="41"/>
      <c r="B32" s="41"/>
      <c r="C32" s="40"/>
    </row>
    <row r="33" spans="1:3" x14ac:dyDescent="0.2">
      <c r="A33" s="41"/>
      <c r="B33" s="41"/>
      <c r="C33" s="40"/>
    </row>
    <row r="34" spans="1:3" x14ac:dyDescent="0.2">
      <c r="A34" s="42"/>
      <c r="B34" s="42"/>
    </row>
    <row r="35" spans="1:3" x14ac:dyDescent="0.2">
      <c r="A35" s="42"/>
      <c r="B35" s="42"/>
    </row>
    <row r="36" spans="1:3" x14ac:dyDescent="0.2">
      <c r="A36" s="42"/>
      <c r="B36" s="42"/>
    </row>
    <row r="37" spans="1:3" x14ac:dyDescent="0.2">
      <c r="A37" s="42"/>
      <c r="B37" s="42"/>
    </row>
  </sheetData>
  <mergeCells count="3">
    <mergeCell ref="A4:D4"/>
    <mergeCell ref="E14:G14"/>
    <mergeCell ref="A7:C7"/>
  </mergeCells>
  <printOptions horizontalCentered="1"/>
  <pageMargins left="0.39370078740157483" right="0.39370078740157483" top="0.74803149606299213" bottom="0.5511811023622047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pagina 1</vt:lpstr>
      <vt:lpstr>an I</vt:lpstr>
      <vt:lpstr>an II</vt:lpstr>
      <vt:lpstr>Balance</vt:lpstr>
      <vt:lpstr>Competences</vt:lpstr>
      <vt:lpstr>'an I'!Print_Area</vt:lpstr>
      <vt:lpstr>'an II'!Print_Area</vt:lpstr>
      <vt:lpstr>Balance!Print_Area</vt:lpstr>
      <vt:lpstr>Competences!Print_Area</vt:lpstr>
      <vt:lpstr>'pagina 1'!Print_Area</vt:lpstr>
    </vt:vector>
  </TitlesOfParts>
  <Company>Universitatea Suceava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 COJOCARIU</dc:creator>
  <cp:lastModifiedBy>User08</cp:lastModifiedBy>
  <cp:lastPrinted>2018-07-25T15:41:13Z</cp:lastPrinted>
  <dcterms:created xsi:type="dcterms:W3CDTF">1998-09-29T12:25:23Z</dcterms:created>
  <dcterms:modified xsi:type="dcterms:W3CDTF">2021-09-21T20:26:51Z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