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9440" windowHeight="9450" activeTab="0"/>
  </bookViews>
  <sheets>
    <sheet name="pagina 1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definedNames>
    <definedName name="_xlnm.Print_Area" localSheetId="1">'an I'!$A$1:$R$52</definedName>
    <definedName name="_xlnm.Print_Area" localSheetId="2">'an II'!$A$1:$P$66</definedName>
    <definedName name="_xlnm.Print_Area" localSheetId="3">'an III'!$A$1:$P$61</definedName>
    <definedName name="_xlnm.Print_Area" localSheetId="5">'Competente'!$A$1:$J$55</definedName>
    <definedName name="_xlnm.Print_Area" localSheetId="0">'pagina 1'!$A$1:$I$42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<sst xmlns="http://schemas.openxmlformats.org/spreadsheetml/2006/main" count="684" uniqueCount="298">
  <si>
    <t>Sem. I</t>
  </si>
  <si>
    <t>Sem. II</t>
  </si>
  <si>
    <t>I</t>
  </si>
  <si>
    <t>II</t>
  </si>
  <si>
    <t>III</t>
  </si>
  <si>
    <t>Discipline obligatorii</t>
  </si>
  <si>
    <t>Sem. 1</t>
  </si>
  <si>
    <t>Sem. 2</t>
  </si>
  <si>
    <t>C</t>
  </si>
  <si>
    <t>Discipline facultative</t>
  </si>
  <si>
    <t>Nr. crt.</t>
  </si>
  <si>
    <t>DISCIPLINE FUNDAMENTALE</t>
  </si>
  <si>
    <t>RECAPITULAŢIE</t>
  </si>
  <si>
    <t>PLAN DE ÎNVĂŢĂMÂNT</t>
  </si>
  <si>
    <t>Sem. 3</t>
  </si>
  <si>
    <t>Sem. 4</t>
  </si>
  <si>
    <t>Sem. 5</t>
  </si>
  <si>
    <t>Sem. 6</t>
  </si>
  <si>
    <t>Total</t>
  </si>
  <si>
    <t xml:space="preserve">% </t>
  </si>
  <si>
    <t>realizat</t>
  </si>
  <si>
    <t>recom.</t>
  </si>
  <si>
    <t>DISCIPLINE FACULTATIVE</t>
  </si>
  <si>
    <t xml:space="preserve">                                  BILANŢ</t>
  </si>
  <si>
    <t>CATEGORIA DISCIPLINEI</t>
  </si>
  <si>
    <t xml:space="preserve">DISCIPLINE OPŢIONALE </t>
  </si>
  <si>
    <t>TOTAL Obligatorii şi opţionale</t>
  </si>
  <si>
    <t>Nr. de ore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</si>
  <si>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</si>
  <si>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</si>
  <si>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</si>
  <si>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</si>
  <si>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</si>
  <si>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</si>
  <si>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</si>
  <si>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</si>
  <si>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</si>
  <si>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</si>
  <si>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</si>
  <si>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An III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</si>
  <si>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</si>
  <si>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</si>
  <si>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</si>
  <si>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</si>
  <si>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</si>
  <si>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</si>
  <si>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</si>
  <si>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Durata studiilor: 3 ani</t>
  </si>
  <si>
    <t>E</t>
  </si>
  <si>
    <t>1C</t>
  </si>
  <si>
    <t>Discipline facultative - Modulul DPPD</t>
  </si>
  <si>
    <t>2C</t>
  </si>
  <si>
    <t>1E</t>
  </si>
  <si>
    <t>Forma
verificare</t>
  </si>
  <si>
    <t>Nr.
credite</t>
  </si>
  <si>
    <t>-</t>
  </si>
  <si>
    <t>Proiect/Verificare practică</t>
  </si>
  <si>
    <t>10-20</t>
  </si>
  <si>
    <t>Total ore obligatorii pe semestru</t>
  </si>
  <si>
    <t>Total ore opţionale pe semestru</t>
  </si>
  <si>
    <t>Total ore facultative pe semestru</t>
  </si>
  <si>
    <t>AT</t>
  </si>
  <si>
    <t>TC</t>
  </si>
  <si>
    <t>AA</t>
  </si>
  <si>
    <t>si DC</t>
  </si>
  <si>
    <t>Aplicatii DC</t>
  </si>
  <si>
    <t>si DS</t>
  </si>
  <si>
    <t>Aplicatii DS</t>
  </si>
  <si>
    <t xml:space="preserve"> Nr.ore practică</t>
  </si>
  <si>
    <t>Nr. discipline</t>
  </si>
  <si>
    <t>DISCIPLINE OBLIGATORII</t>
  </si>
  <si>
    <t>TOTAL program de studiu</t>
  </si>
  <si>
    <t>DISCIPLINE COMPLEMENTARE</t>
  </si>
  <si>
    <t>Cerinţe pentru obţinerea diplomei de licență:</t>
  </si>
  <si>
    <t>AT+TC+AA</t>
  </si>
  <si>
    <t>12+2**</t>
  </si>
  <si>
    <t xml:space="preserve">*Disciplina Educație fizică se finalizează cu colocviu, se acordă calificativ ADMIS/RESPINS, iar creditele se acordă peste cele obligatorii și nu se pot transfera pentru a atinge numărul de credite obligatorii. </t>
  </si>
  <si>
    <t>Anul universitar: valabil începând cu anul universitar 2021-2022</t>
  </si>
  <si>
    <t>DOb</t>
  </si>
  <si>
    <t>DFc</t>
  </si>
  <si>
    <t>Categorie disciplină</t>
  </si>
  <si>
    <t>Tip disciplină
USV.</t>
  </si>
  <si>
    <t>DOp</t>
  </si>
  <si>
    <t>AI</t>
  </si>
  <si>
    <t>Tip activitate</t>
  </si>
  <si>
    <t>Promoţia:  2024</t>
  </si>
  <si>
    <t>Facultatea de Economie, Administrație și Afaceri</t>
  </si>
  <si>
    <t>Domeniul de licenţă: Administrarea afacerilor</t>
  </si>
  <si>
    <t>Forma de învăţământ: la distanță (ID)</t>
  </si>
  <si>
    <t>Universitatea ”Ştefan cel Mare” din Suceava</t>
  </si>
  <si>
    <t xml:space="preserve">PLAN  DE ÎNVĂŢĂMÂNT </t>
  </si>
  <si>
    <t>Domeniul:  Administrarea afacerilor</t>
  </si>
  <si>
    <t>Forma de învăţământ:  la distanță (ID)</t>
  </si>
  <si>
    <t>Promoția: 2024</t>
  </si>
  <si>
    <t>Valabil începând cu anul universitar: 2021-2022</t>
  </si>
  <si>
    <t>Economie 1 (Microeconomie)</t>
  </si>
  <si>
    <t>Finanţe</t>
  </si>
  <si>
    <t>Marketing</t>
  </si>
  <si>
    <t>Statistică</t>
  </si>
  <si>
    <t>Dreptul afacerilor</t>
  </si>
  <si>
    <t>DF.01.01</t>
  </si>
  <si>
    <t>DF.01.02</t>
  </si>
  <si>
    <t>DF.01.03</t>
  </si>
  <si>
    <t>DF.01.06</t>
  </si>
  <si>
    <t>DF.01.07</t>
  </si>
  <si>
    <t>Economie 2 (Macroeconomie)</t>
  </si>
  <si>
    <t>Contabilitate</t>
  </si>
  <si>
    <t>DF.02.09</t>
  </si>
  <si>
    <t>Matematică aplicată în economie</t>
  </si>
  <si>
    <t>DF.02.10</t>
  </si>
  <si>
    <t>Informatică</t>
  </si>
  <si>
    <t>DF.02.11</t>
  </si>
  <si>
    <t>Management</t>
  </si>
  <si>
    <t>DF.02.12</t>
  </si>
  <si>
    <t>DC.02.13</t>
  </si>
  <si>
    <t>Educaţie fizică şi sport</t>
  </si>
  <si>
    <t>DC.02.14</t>
  </si>
  <si>
    <t>PV</t>
  </si>
  <si>
    <t>2**</t>
  </si>
  <si>
    <t>5E +2C</t>
  </si>
  <si>
    <t>5E+1C+1PV</t>
  </si>
  <si>
    <t>Modulul DPPD NIV 1</t>
  </si>
  <si>
    <t>Comunicare în afaceri în limbă străină</t>
  </si>
  <si>
    <t>DC.01.15</t>
  </si>
  <si>
    <t>Psihologia educaţiei</t>
  </si>
  <si>
    <t>Pedagogie I</t>
  </si>
  <si>
    <t>DF.02.02</t>
  </si>
  <si>
    <t>1E+1PV</t>
  </si>
  <si>
    <t>Rector,</t>
  </si>
  <si>
    <t>Decan,</t>
  </si>
  <si>
    <t>Prof. univ. dr. ing. Valentin POPA</t>
  </si>
  <si>
    <t>Prof. univ. dr. Carmen NĂSTASE</t>
  </si>
  <si>
    <t>Prodecan,</t>
  </si>
  <si>
    <t>Conf. univ. dr. Mariana LUPAN</t>
  </si>
  <si>
    <t>Comunicare și relații publice în afaceri</t>
  </si>
  <si>
    <t>DD.03.02</t>
  </si>
  <si>
    <t>Managementul resurselor umane</t>
  </si>
  <si>
    <t>Inițierea afacerilor</t>
  </si>
  <si>
    <t>Geopolitică</t>
  </si>
  <si>
    <t>DC.03.06</t>
  </si>
  <si>
    <t>DD.04.09</t>
  </si>
  <si>
    <t>DD.04.10</t>
  </si>
  <si>
    <t>Managementul calității</t>
  </si>
  <si>
    <t xml:space="preserve">Practică  (90 ore) </t>
  </si>
  <si>
    <t>Discipline opționale</t>
  </si>
  <si>
    <t>DD.03.14</t>
  </si>
  <si>
    <t>Economia întreprinderii</t>
  </si>
  <si>
    <t>DD.03.15</t>
  </si>
  <si>
    <t>DD.04.18</t>
  </si>
  <si>
    <t xml:space="preserve">Limba străină pentru afaceri </t>
  </si>
  <si>
    <t>Pedagogie II</t>
  </si>
  <si>
    <t>DF.03.03</t>
  </si>
  <si>
    <t>Didactica specialităţii</t>
  </si>
  <si>
    <t>DF.04.04</t>
  </si>
  <si>
    <t>5E+2C +1PV</t>
  </si>
  <si>
    <t>5E+3C</t>
  </si>
  <si>
    <t>si DRS</t>
  </si>
  <si>
    <t>Aplicatii DrS</t>
  </si>
  <si>
    <t>Aplicatii DD</t>
  </si>
  <si>
    <t>si DD</t>
  </si>
  <si>
    <t>ANUl II</t>
  </si>
  <si>
    <t>ANUL I</t>
  </si>
  <si>
    <t>ANUL III</t>
  </si>
  <si>
    <t>si DF</t>
  </si>
  <si>
    <t>APLICATII DF</t>
  </si>
  <si>
    <t>Managementul asigurărilor</t>
  </si>
  <si>
    <t>Analiză economico-financiară</t>
  </si>
  <si>
    <t>Metodologia elaborării lucrării de licență</t>
  </si>
  <si>
    <t>DS.05.06</t>
  </si>
  <si>
    <t>DS.06.08</t>
  </si>
  <si>
    <t>Contabilitate managerială</t>
  </si>
  <si>
    <t>DD.06.09</t>
  </si>
  <si>
    <t>Elaborarea lucrării de licenţă (ultimele 2 săptămâni: 5 zile x 6 ore/zi x 2 săptămâni )</t>
  </si>
  <si>
    <t>Cod disciplină 
DPPD NIV1</t>
  </si>
  <si>
    <t>Instruire asistată de calculator</t>
  </si>
  <si>
    <t>DS.05.05</t>
  </si>
  <si>
    <t xml:space="preserve">Practică pedagogică (în învăţământul preuniversitar obligatoriu) (1) </t>
  </si>
  <si>
    <t>Managementul clasei de elevi</t>
  </si>
  <si>
    <t>DS.06.07</t>
  </si>
  <si>
    <t xml:space="preserve">Practică pedagogică (în învăţământul preuniversitar obligatoriu) (2) </t>
  </si>
  <si>
    <t>Evaluare finală - Portofoliu didactic</t>
  </si>
  <si>
    <t>DS.06.09</t>
  </si>
  <si>
    <t>5E+2C</t>
  </si>
  <si>
    <t>2E+1C</t>
  </si>
  <si>
    <t>total</t>
  </si>
  <si>
    <t>1.</t>
  </si>
  <si>
    <t>80-90</t>
  </si>
  <si>
    <t>2.</t>
  </si>
  <si>
    <t>3.</t>
  </si>
  <si>
    <t>**Săptămâni pentru elaborarea lucrării de licență</t>
  </si>
  <si>
    <t>Obligatorii</t>
  </si>
  <si>
    <t>Opționale</t>
  </si>
  <si>
    <t>Facultative</t>
  </si>
  <si>
    <t>DISCIPLINE ÎN DOMENIU</t>
  </si>
  <si>
    <t>4.</t>
  </si>
  <si>
    <t>25-30%</t>
  </si>
  <si>
    <t>35-40%</t>
  </si>
  <si>
    <t>5-10%</t>
  </si>
  <si>
    <t>SI</t>
  </si>
  <si>
    <r>
      <rPr>
        <sz val="10"/>
        <color indexed="8"/>
        <rFont val="Times New Roman"/>
        <family val="1"/>
      </rPr>
      <t>Legendă:</t>
    </r>
    <r>
      <rPr>
        <sz val="10"/>
        <color indexed="8"/>
        <rFont val="Times New Roman"/>
        <family val="1"/>
      </rPr>
      <t xml:space="preserve"> AI - activități de autoinstruire, AT - activităţi tutoriale, TC - teme de control, AA -activităţi asistate
Observaţii:  AT+TC = numărul orelor de seminar din planul de învăţământ cu frecvenţă AA = numărul orelor de laborator, lucrări practice, proiect, practică din planul de învăţământ cu frecvenţă
</t>
    </r>
  </si>
  <si>
    <t>Competenţe profesionale</t>
  </si>
  <si>
    <t>CP1.</t>
  </si>
  <si>
    <t>CP2.</t>
  </si>
  <si>
    <t>CP3.</t>
  </si>
  <si>
    <t>CP4.</t>
  </si>
  <si>
    <t>CP5.</t>
  </si>
  <si>
    <t>Competenţe  transversale</t>
  </si>
  <si>
    <t>CT1.</t>
  </si>
  <si>
    <t>CT2.</t>
  </si>
  <si>
    <t>CT3.</t>
  </si>
  <si>
    <t>Identificarea oportunităţilor de formare continuă şi valorificarea eficientă a resurselor şi tehnicilor de învăţare pentru propria dezvoltare.</t>
  </si>
  <si>
    <r>
      <rPr>
        <b/>
        <sz val="12"/>
        <color indexed="8"/>
        <rFont val="Times New Roman"/>
        <family val="1"/>
      </rPr>
      <t>180 credite</t>
    </r>
    <r>
      <rPr>
        <sz val="12"/>
        <color indexed="8"/>
        <rFont val="Times New Roman"/>
        <family val="1"/>
      </rPr>
      <t xml:space="preserve"> conform planului de învățământ;</t>
    </r>
  </si>
  <si>
    <r>
      <rPr>
        <b/>
        <sz val="12"/>
        <color indexed="8"/>
        <rFont val="Times New Roman"/>
        <family val="1"/>
      </rPr>
      <t>10 credite</t>
    </r>
    <r>
      <rPr>
        <sz val="12"/>
        <color indexed="8"/>
        <rFont val="Times New Roman"/>
        <family val="1"/>
      </rPr>
      <t xml:space="preserve"> pentru promovarea examenului de licență;</t>
    </r>
  </si>
  <si>
    <r>
      <rPr>
        <b/>
        <sz val="10"/>
        <color indexed="8"/>
        <rFont val="Times New Roman"/>
        <family val="1"/>
      </rPr>
      <t>4 credite</t>
    </r>
    <r>
      <rPr>
        <sz val="10"/>
        <color indexed="8"/>
        <rFont val="Times New Roman"/>
        <family val="1"/>
      </rPr>
      <t xml:space="preserve"> pentru promovarea disciplinei Educație fizică, în afara celor 180 de credite obligatorii; fără promovarea disciplinei Educație fizică nu se poate intra în examenul de licență.</t>
    </r>
  </si>
  <si>
    <t>din care Practică</t>
  </si>
  <si>
    <t>Programul de studiu: Economia comerţului, turismului şi serviciilor</t>
  </si>
  <si>
    <t>Programul de studii: Economia comerţului, turismului şi serviciilor</t>
  </si>
  <si>
    <t>DD.01.04</t>
  </si>
  <si>
    <t>DF.02.05</t>
  </si>
  <si>
    <t>Limbă  străină</t>
  </si>
  <si>
    <t>DF.02.08</t>
  </si>
  <si>
    <t>Etica în afaceri</t>
  </si>
  <si>
    <t>DD.03.01</t>
  </si>
  <si>
    <t>Proiectarea şi dezvoltarea produselor și serviciilor</t>
  </si>
  <si>
    <t>Fundamentarea ştiinţei mărfurilor</t>
  </si>
  <si>
    <t>DS.03.03</t>
  </si>
  <si>
    <t>Economia turismului</t>
  </si>
  <si>
    <t>DS.03.04</t>
  </si>
  <si>
    <t>DC.03.05</t>
  </si>
  <si>
    <t>Tehnica operaţiunilor de turism</t>
  </si>
  <si>
    <t>DS.04.07</t>
  </si>
  <si>
    <t>DD.04.08</t>
  </si>
  <si>
    <t>Managementul firmelor de turism, comerț și servicii</t>
  </si>
  <si>
    <t>Marketing în turism</t>
  </si>
  <si>
    <t>DS.04.11</t>
  </si>
  <si>
    <t>DS.04.12</t>
  </si>
  <si>
    <t>Tip disciplină
USV.FEAA.ECTS</t>
  </si>
  <si>
    <t>Tip disciplină USV.FEEA. ECTS</t>
  </si>
  <si>
    <t>4E+2C</t>
  </si>
  <si>
    <t>Tehnici promoţionale</t>
  </si>
  <si>
    <t>DD.03.13</t>
  </si>
  <si>
    <t>Comerţ electronic</t>
  </si>
  <si>
    <t>Investițiile și economia UE</t>
  </si>
  <si>
    <t>Concurență și prețuri</t>
  </si>
  <si>
    <t>DD.03.16</t>
  </si>
  <si>
    <t>Tehnici şi operaţiuni bancare</t>
  </si>
  <si>
    <t>DD.04.17</t>
  </si>
  <si>
    <t>DS.04.19</t>
  </si>
  <si>
    <t>Mărfuri alimentare şi securitatea consumatorului</t>
  </si>
  <si>
    <t>DS.04.20</t>
  </si>
  <si>
    <t>4E+1C +1PV</t>
  </si>
  <si>
    <t>/14</t>
  </si>
  <si>
    <t>/11</t>
  </si>
  <si>
    <t>1C+1E</t>
  </si>
  <si>
    <t>DC.03.21</t>
  </si>
  <si>
    <t>DRS.03.22</t>
  </si>
  <si>
    <t>1E+1C+1PV</t>
  </si>
  <si>
    <t>APLICATII DS</t>
  </si>
  <si>
    <t>Tip disciplină
USV.FEAA. ECTS</t>
  </si>
  <si>
    <t>Econometrie</t>
  </si>
  <si>
    <t>DF.05.01</t>
  </si>
  <si>
    <t>Tehnologie hotelieră şi de restaurant</t>
  </si>
  <si>
    <t>DS.05.02</t>
  </si>
  <si>
    <t>Gestiunea și protecția mediului</t>
  </si>
  <si>
    <t>DC.05.03</t>
  </si>
  <si>
    <t>Economia serviciilor</t>
  </si>
  <si>
    <t>DS.05.04</t>
  </si>
  <si>
    <t>DD.05.05</t>
  </si>
  <si>
    <t>DD.05.06</t>
  </si>
  <si>
    <t>Tranzacţii comerciale</t>
  </si>
  <si>
    <t>Strategii investiţionale în afaceri</t>
  </si>
  <si>
    <t>DD.06.08</t>
  </si>
  <si>
    <t>DD.06.10</t>
  </si>
  <si>
    <t xml:space="preserve">Economie comercială </t>
  </si>
  <si>
    <t>DS.06.11</t>
  </si>
  <si>
    <t>DD.06.12</t>
  </si>
  <si>
    <t>Ecoturism şi turism rural</t>
  </si>
  <si>
    <t>DS.05.13</t>
  </si>
  <si>
    <t>Resurse şi destinaţii turistice</t>
  </si>
  <si>
    <t>DS.05.14</t>
  </si>
  <si>
    <t xml:space="preserve">Fiscalitate </t>
  </si>
  <si>
    <t>DD.06.15</t>
  </si>
  <si>
    <t>Control și audit financiar</t>
  </si>
  <si>
    <t>DD.06.16</t>
  </si>
  <si>
    <t>Aplicatii DF</t>
  </si>
  <si>
    <t>Aplicarea principiilor, normelor şi valorilor eticii profesionale în cadrul propriei strategii de muncă riguroasă, eficientă şi responsabilă.</t>
  </si>
  <si>
    <t xml:space="preserve"> Identificarea rolurilor şi responsabilităţilor într-o echipă plurispecializată şi aplicarea de tehnici de relaţionare şi muncă eficientă în cadrul echipei.</t>
  </si>
  <si>
    <t>CP6.</t>
  </si>
  <si>
    <t>Realizarea prestațiilor în comerț, turism și servicii.</t>
  </si>
  <si>
    <t>Comercializarea produselor/serviciilor.</t>
  </si>
  <si>
    <t>Gestionarea relațiilor cu clienții și furnizorii.</t>
  </si>
  <si>
    <t>Gestionarea și alocarea resurselor materiale și financiare.</t>
  </si>
  <si>
    <t>Asigurarea calităţii prestaţiilor în comerț, turism și servicii.</t>
  </si>
  <si>
    <t>Asistenţă în managementul resurselor umane.</t>
  </si>
  <si>
    <t>DISCIPLINE DE SPECIALITATE</t>
  </si>
  <si>
    <t>Conf. univ. dr. Iulian CONDRATOV</t>
  </si>
  <si>
    <t>Prof. univ. dr. Carmen NASTASE</t>
  </si>
  <si>
    <t>Coordonator program de studii,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</si>
</sst>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0.0000000"/>
    <numFmt numFmtId="198" formatCode="0.0%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rgb="FF000000"/>
      <name val="Times New Roman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 style="medium"/>
    </border>
    <border>
      <left/>
      <right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medium"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5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vertical="top" wrapText="1"/>
    </xf>
    <xf numFmtId="49" fontId="16" fillId="0" borderId="49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75" fillId="0" borderId="0" xfId="0" applyFont="1" applyAlignment="1">
      <alignment/>
    </xf>
    <xf numFmtId="0" fontId="26" fillId="0" borderId="0" xfId="0" applyFont="1" applyAlignment="1">
      <alignment/>
    </xf>
    <xf numFmtId="0" fontId="75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7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shrinkToFit="1"/>
    </xf>
    <xf numFmtId="0" fontId="20" fillId="0" borderId="18" xfId="0" applyFont="1" applyFill="1" applyBorder="1" applyAlignment="1">
      <alignment horizontal="center" wrapText="1"/>
    </xf>
    <xf numFmtId="49" fontId="20" fillId="0" borderId="18" xfId="0" applyNumberFormat="1" applyFont="1" applyBorder="1" applyAlignment="1">
      <alignment vertical="top" wrapText="1"/>
    </xf>
    <xf numFmtId="49" fontId="20" fillId="33" borderId="18" xfId="0" applyNumberFormat="1" applyFont="1" applyFill="1" applyBorder="1" applyAlignment="1">
      <alignment horizontal="center"/>
    </xf>
    <xf numFmtId="0" fontId="28" fillId="0" borderId="61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horizontal="center"/>
    </xf>
    <xf numFmtId="49" fontId="20" fillId="0" borderId="49" xfId="0" applyNumberFormat="1" applyFont="1" applyFill="1" applyBorder="1" applyAlignment="1">
      <alignment vertical="top" wrapText="1"/>
    </xf>
    <xf numFmtId="49" fontId="20" fillId="0" borderId="49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68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69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28" fillId="0" borderId="72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34" borderId="0" xfId="0" applyFont="1" applyFill="1" applyAlignment="1">
      <alignment/>
    </xf>
    <xf numFmtId="1" fontId="16" fillId="0" borderId="75" xfId="0" applyNumberFormat="1" applyFont="1" applyBorder="1" applyAlignment="1">
      <alignment horizontal="center"/>
    </xf>
    <xf numFmtId="1" fontId="16" fillId="0" borderId="76" xfId="0" applyNumberFormat="1" applyFont="1" applyFill="1" applyBorder="1" applyAlignment="1">
      <alignment horizontal="center"/>
    </xf>
    <xf numFmtId="1" fontId="16" fillId="0" borderId="7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23" fillId="0" borderId="78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7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vertical="center" wrapText="1"/>
    </xf>
    <xf numFmtId="2" fontId="6" fillId="0" borderId="7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80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2" fontId="6" fillId="0" borderId="82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vertical="center"/>
    </xf>
    <xf numFmtId="0" fontId="23" fillId="0" borderId="81" xfId="0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4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/>
    </xf>
    <xf numFmtId="0" fontId="23" fillId="0" borderId="8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 vertical="top"/>
    </xf>
    <xf numFmtId="0" fontId="9" fillId="3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11" borderId="0" xfId="0" applyFont="1" applyFill="1" applyAlignment="1">
      <alignment/>
    </xf>
    <xf numFmtId="0" fontId="10" fillId="19" borderId="0" xfId="0" applyFont="1" applyFill="1" applyAlignment="1">
      <alignment horizontal="center"/>
    </xf>
    <xf numFmtId="0" fontId="77" fillId="37" borderId="0" xfId="0" applyFont="1" applyFill="1" applyAlignment="1">
      <alignment/>
    </xf>
    <xf numFmtId="0" fontId="9" fillId="3" borderId="0" xfId="0" applyFont="1" applyFill="1" applyAlignment="1">
      <alignment vertical="top"/>
    </xf>
    <xf numFmtId="0" fontId="9" fillId="18" borderId="0" xfId="0" applyFont="1" applyFill="1" applyAlignment="1">
      <alignment/>
    </xf>
    <xf numFmtId="0" fontId="9" fillId="16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9" fillId="14" borderId="0" xfId="0" applyFont="1" applyFill="1" applyAlignment="1">
      <alignment/>
    </xf>
    <xf numFmtId="0" fontId="9" fillId="14" borderId="0" xfId="0" applyFont="1" applyFill="1" applyAlignment="1">
      <alignment vertical="top"/>
    </xf>
    <xf numFmtId="0" fontId="16" fillId="0" borderId="81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center" vertical="center" wrapText="1"/>
    </xf>
    <xf numFmtId="2" fontId="6" fillId="0" borderId="81" xfId="0" applyNumberFormat="1" applyFont="1" applyFill="1" applyBorder="1" applyAlignment="1">
      <alignment horizontal="center" vertical="center" wrapText="1"/>
    </xf>
    <xf numFmtId="2" fontId="16" fillId="0" borderId="81" xfId="0" applyNumberFormat="1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/>
    </xf>
    <xf numFmtId="0" fontId="16" fillId="0" borderId="81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left" wrapText="1"/>
    </xf>
    <xf numFmtId="0" fontId="6" fillId="0" borderId="8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16" fillId="0" borderId="89" xfId="0" applyFont="1" applyFill="1" applyBorder="1" applyAlignment="1">
      <alignment horizontal="left"/>
    </xf>
    <xf numFmtId="2" fontId="6" fillId="0" borderId="57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8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4" fillId="0" borderId="0" xfId="0" applyFont="1" applyAlignment="1">
      <alignment/>
    </xf>
    <xf numFmtId="0" fontId="17" fillId="0" borderId="0" xfId="0" applyFont="1" applyAlignment="1">
      <alignment horizontal="center"/>
    </xf>
    <xf numFmtId="0" fontId="78" fillId="0" borderId="0" xfId="0" applyFont="1" applyAlignment="1">
      <alignment/>
    </xf>
    <xf numFmtId="0" fontId="1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19" fillId="0" borderId="90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/>
    </xf>
    <xf numFmtId="0" fontId="19" fillId="0" borderId="56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8" fillId="0" borderId="0" xfId="59" applyFont="1" applyBorder="1" applyAlignment="1">
      <alignment horizontal="left" wrapText="1"/>
      <protection/>
    </xf>
    <xf numFmtId="0" fontId="8" fillId="0" borderId="53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1" fillId="0" borderId="48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/>
    </xf>
    <xf numFmtId="0" fontId="19" fillId="0" borderId="93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9" fillId="0" borderId="9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1" fillId="0" borderId="6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5" fillId="0" borderId="42" xfId="0" applyFont="1" applyBorder="1" applyAlignment="1">
      <alignment/>
    </xf>
    <xf numFmtId="0" fontId="19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wrapText="1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2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1" fillId="0" borderId="0" xfId="59" applyFont="1" applyBorder="1" applyAlignment="1">
      <alignment horizontal="left" wrapText="1"/>
      <protection/>
    </xf>
    <xf numFmtId="0" fontId="8" fillId="0" borderId="8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0" fontId="16" fillId="0" borderId="89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21" fillId="0" borderId="66" xfId="0" applyFont="1" applyFill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/>
    </xf>
    <xf numFmtId="0" fontId="8" fillId="0" borderId="9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/>
    </xf>
    <xf numFmtId="0" fontId="23" fillId="0" borderId="91" xfId="0" applyFont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top" wrapText="1"/>
    </xf>
    <xf numFmtId="0" fontId="6" fillId="0" borderId="82" xfId="0" applyFont="1" applyBorder="1" applyAlignment="1">
      <alignment horizontal="center"/>
    </xf>
    <xf numFmtId="0" fontId="6" fillId="0" borderId="7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35" borderId="0" xfId="0" applyFont="1" applyFill="1" applyAlignment="1">
      <alignment horizontal="center"/>
    </xf>
    <xf numFmtId="0" fontId="16" fillId="0" borderId="97" xfId="0" applyFont="1" applyFill="1" applyBorder="1" applyAlignment="1">
      <alignment wrapText="1"/>
    </xf>
    <xf numFmtId="0" fontId="6" fillId="0" borderId="6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wrapText="1"/>
    </xf>
    <xf numFmtId="0" fontId="16" fillId="0" borderId="99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wrapText="1"/>
    </xf>
    <xf numFmtId="0" fontId="6" fillId="0" borderId="70" xfId="0" applyFont="1" applyFill="1" applyBorder="1" applyAlignment="1">
      <alignment horizontal="center"/>
    </xf>
    <xf numFmtId="0" fontId="16" fillId="0" borderId="58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shrinkToFit="1"/>
    </xf>
    <xf numFmtId="0" fontId="6" fillId="0" borderId="35" xfId="0" applyFont="1" applyFill="1" applyBorder="1" applyAlignment="1">
      <alignment horizontal="center" wrapText="1"/>
    </xf>
    <xf numFmtId="0" fontId="16" fillId="0" borderId="98" xfId="0" applyFont="1" applyFill="1" applyBorder="1" applyAlignment="1">
      <alignment shrinkToFit="1"/>
    </xf>
    <xf numFmtId="0" fontId="6" fillId="0" borderId="101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wrapText="1"/>
    </xf>
    <xf numFmtId="0" fontId="16" fillId="0" borderId="103" xfId="0" applyFont="1" applyFill="1" applyBorder="1" applyAlignment="1">
      <alignment wrapText="1"/>
    </xf>
    <xf numFmtId="0" fontId="16" fillId="0" borderId="104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left" vertical="top" wrapText="1"/>
    </xf>
    <xf numFmtId="0" fontId="16" fillId="0" borderId="62" xfId="0" applyFont="1" applyFill="1" applyBorder="1" applyAlignment="1">
      <alignment horizontal="center"/>
    </xf>
    <xf numFmtId="0" fontId="16" fillId="0" borderId="61" xfId="0" applyFont="1" applyFill="1" applyBorder="1" applyAlignment="1">
      <alignment/>
    </xf>
    <xf numFmtId="0" fontId="16" fillId="0" borderId="10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10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vertical="top" wrapText="1"/>
    </xf>
    <xf numFmtId="0" fontId="16" fillId="0" borderId="99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6" fillId="0" borderId="74" xfId="0" applyFont="1" applyFill="1" applyBorder="1" applyAlignment="1">
      <alignment/>
    </xf>
    <xf numFmtId="0" fontId="16" fillId="0" borderId="107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vertical="top" wrapText="1"/>
    </xf>
    <xf numFmtId="0" fontId="16" fillId="0" borderId="53" xfId="0" applyFont="1" applyFill="1" applyBorder="1" applyAlignment="1">
      <alignment horizontal="center"/>
    </xf>
    <xf numFmtId="0" fontId="16" fillId="0" borderId="62" xfId="0" applyFont="1" applyFill="1" applyBorder="1" applyAlignment="1">
      <alignment wrapTex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wrapText="1"/>
    </xf>
    <xf numFmtId="0" fontId="16" fillId="0" borderId="57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/>
    </xf>
    <xf numFmtId="0" fontId="8" fillId="0" borderId="43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/>
    </xf>
    <xf numFmtId="0" fontId="16" fillId="0" borderId="107" xfId="0" applyFont="1" applyFill="1" applyBorder="1" applyAlignment="1">
      <alignment horizontal="center" shrinkToFit="1"/>
    </xf>
    <xf numFmtId="0" fontId="16" fillId="0" borderId="49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wrapText="1"/>
    </xf>
    <xf numFmtId="0" fontId="16" fillId="0" borderId="60" xfId="0" applyFont="1" applyFill="1" applyBorder="1" applyAlignment="1">
      <alignment wrapText="1"/>
    </xf>
    <xf numFmtId="0" fontId="16" fillId="0" borderId="99" xfId="0" applyFont="1" applyFill="1" applyBorder="1" applyAlignment="1">
      <alignment horizontal="center" shrinkToFit="1"/>
    </xf>
    <xf numFmtId="0" fontId="16" fillId="0" borderId="59" xfId="0" applyFont="1" applyFill="1" applyBorder="1" applyAlignment="1">
      <alignment/>
    </xf>
    <xf numFmtId="0" fontId="16" fillId="0" borderId="59" xfId="0" applyFont="1" applyFill="1" applyBorder="1" applyAlignment="1">
      <alignment horizontal="center"/>
    </xf>
    <xf numFmtId="0" fontId="16" fillId="0" borderId="64" xfId="0" applyFont="1" applyFill="1" applyBorder="1" applyAlignment="1">
      <alignment wrapText="1"/>
    </xf>
    <xf numFmtId="0" fontId="16" fillId="0" borderId="47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8" fillId="0" borderId="3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/>
    </xf>
    <xf numFmtId="0" fontId="16" fillId="0" borderId="71" xfId="0" applyFont="1" applyFill="1" applyBorder="1" applyAlignment="1">
      <alignment horizontal="left" wrapText="1"/>
    </xf>
    <xf numFmtId="0" fontId="16" fillId="0" borderId="99" xfId="0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wrapText="1"/>
    </xf>
    <xf numFmtId="49" fontId="20" fillId="0" borderId="14" xfId="0" applyNumberFormat="1" applyFont="1" applyBorder="1" applyAlignment="1">
      <alignment vertical="top" wrapText="1"/>
    </xf>
    <xf numFmtId="49" fontId="20" fillId="33" borderId="14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vertical="center" wrapText="1"/>
    </xf>
    <xf numFmtId="0" fontId="16" fillId="0" borderId="59" xfId="0" applyFont="1" applyFill="1" applyBorder="1" applyAlignment="1">
      <alignment wrapText="1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16" fillId="0" borderId="64" xfId="0" applyFont="1" applyFill="1" applyBorder="1" applyAlignment="1">
      <alignment vertical="top" wrapText="1"/>
    </xf>
    <xf numFmtId="0" fontId="16" fillId="0" borderId="47" xfId="0" applyFont="1" applyFill="1" applyBorder="1" applyAlignment="1">
      <alignment horizontal="center" vertical="top"/>
    </xf>
    <xf numFmtId="0" fontId="16" fillId="0" borderId="60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16" fillId="0" borderId="110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vertical="top" wrapText="1"/>
    </xf>
    <xf numFmtId="0" fontId="16" fillId="0" borderId="70" xfId="0" applyFont="1" applyFill="1" applyBorder="1" applyAlignment="1">
      <alignment vertical="center" wrapText="1"/>
    </xf>
    <xf numFmtId="0" fontId="16" fillId="0" borderId="107" xfId="0" applyFont="1" applyFill="1" applyBorder="1" applyAlignment="1">
      <alignment horizontal="center"/>
    </xf>
    <xf numFmtId="0" fontId="16" fillId="0" borderId="80" xfId="0" applyFont="1" applyFill="1" applyBorder="1" applyAlignment="1">
      <alignment wrapText="1"/>
    </xf>
    <xf numFmtId="0" fontId="16" fillId="0" borderId="80" xfId="0" applyFont="1" applyFill="1" applyBorder="1" applyAlignment="1">
      <alignment horizontal="center"/>
    </xf>
    <xf numFmtId="0" fontId="16" fillId="0" borderId="70" xfId="0" applyFont="1" applyFill="1" applyBorder="1" applyAlignment="1">
      <alignment vertical="center" shrinkToFit="1"/>
    </xf>
    <xf numFmtId="0" fontId="16" fillId="0" borderId="70" xfId="0" applyFont="1" applyFill="1" applyBorder="1" applyAlignment="1">
      <alignment horizontal="center"/>
    </xf>
    <xf numFmtId="0" fontId="16" fillId="0" borderId="36" xfId="0" applyFont="1" applyFill="1" applyBorder="1" applyAlignment="1">
      <alignment vertical="center" shrinkToFit="1"/>
    </xf>
    <xf numFmtId="0" fontId="16" fillId="0" borderId="36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7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zoomScale="93" zoomScaleNormal="93" zoomScalePageLayoutView="0" workbookViewId="0" topLeftCell="A1">
      <selection activeCell="F22" sqref="F22"/>
    </sheetView>
  </sheetViews>
  <sheetFormatPr defaultColWidth="9.140625" defaultRowHeight="12.75"/>
  <cols>
    <col min="1" max="1" width="38.140625" style="34" bestFit="1" customWidth="1"/>
    <col min="2" max="2" width="4.7109375" style="34" hidden="1" customWidth="1"/>
    <col min="3" max="3" width="9.140625" style="34" hidden="1" customWidth="1"/>
    <col min="4" max="40" width="9.140625" style="34" customWidth="1"/>
    <col min="41" max="41" width="0.2890625" style="34" hidden="1" customWidth="1"/>
    <col min="42" max="47" width="9.140625" style="34" hidden="1" customWidth="1"/>
    <col min="48" max="16384" width="9.140625" style="34" customWidth="1"/>
  </cols>
  <sheetData>
    <row r="3" spans="1:3" ht="12.75">
      <c r="A3" s="347" t="s">
        <v>46</v>
      </c>
      <c r="B3" s="222"/>
      <c r="C3" s="222"/>
    </row>
    <row r="4" spans="1:3" ht="12.75">
      <c r="A4" s="347" t="s">
        <v>86</v>
      </c>
      <c r="B4" s="222"/>
      <c r="C4" s="222"/>
    </row>
    <row r="5" spans="1:3" ht="12.75">
      <c r="A5" s="347"/>
      <c r="B5" s="222"/>
      <c r="C5" s="222"/>
    </row>
    <row r="6" spans="1:3" ht="12.75">
      <c r="A6" s="347" t="s">
        <v>87</v>
      </c>
      <c r="B6" s="222"/>
      <c r="C6" s="222"/>
    </row>
    <row r="7" spans="1:3" ht="12.75">
      <c r="A7" s="140" t="s">
        <v>215</v>
      </c>
      <c r="B7" s="222"/>
      <c r="C7" s="222"/>
    </row>
    <row r="8" spans="1:3" ht="12.75">
      <c r="A8" s="140" t="s">
        <v>47</v>
      </c>
      <c r="B8" s="222"/>
      <c r="C8" s="222"/>
    </row>
    <row r="9" spans="1:3" ht="12.75">
      <c r="A9" s="140" t="s">
        <v>88</v>
      </c>
      <c r="B9" s="222"/>
      <c r="C9" s="222"/>
    </row>
    <row r="10" spans="1:3" ht="12.75">
      <c r="A10" s="348" t="s">
        <v>85</v>
      </c>
      <c r="B10" s="222"/>
      <c r="C10" s="222"/>
    </row>
    <row r="11" spans="1:3" ht="12.75">
      <c r="A11" s="140" t="s">
        <v>77</v>
      </c>
      <c r="B11" s="222"/>
      <c r="C11" s="222"/>
    </row>
    <row r="12" spans="1:3" ht="12.75">
      <c r="A12" s="347"/>
      <c r="B12" s="222"/>
      <c r="C12" s="222"/>
    </row>
    <row r="13" spans="1:3" ht="12.75">
      <c r="A13" s="347"/>
      <c r="B13" s="222"/>
      <c r="C13" s="222"/>
    </row>
    <row r="14" spans="1:3" ht="12.75">
      <c r="A14" s="347"/>
      <c r="B14" s="222"/>
      <c r="C14" s="222"/>
    </row>
    <row r="15" spans="1:3" ht="12.75">
      <c r="A15" s="347"/>
      <c r="B15" s="222"/>
      <c r="C15" s="222"/>
    </row>
    <row r="16" spans="1:3" ht="12.75">
      <c r="A16" s="347"/>
      <c r="B16" s="222"/>
      <c r="C16" s="222"/>
    </row>
    <row r="18" spans="1:3" ht="14.25" customHeight="1">
      <c r="A18" s="349"/>
      <c r="B18" s="349"/>
      <c r="C18" s="349"/>
    </row>
    <row r="19" spans="1:3" ht="14.25" customHeight="1">
      <c r="A19" s="349"/>
      <c r="B19" s="349"/>
      <c r="C19" s="349"/>
    </row>
    <row r="20" spans="1:9" ht="35.25" customHeight="1">
      <c r="A20" s="363" t="s">
        <v>13</v>
      </c>
      <c r="B20" s="363"/>
      <c r="C20" s="363"/>
      <c r="D20" s="363"/>
      <c r="E20" s="363"/>
      <c r="F20" s="363"/>
      <c r="G20" s="363"/>
      <c r="H20" s="363"/>
      <c r="I20" s="363"/>
    </row>
    <row r="21" spans="1:3" ht="14.25" customHeight="1">
      <c r="A21" s="349"/>
      <c r="B21" s="349"/>
      <c r="C21" s="349"/>
    </row>
    <row r="22" spans="1:3" ht="14.25" customHeight="1">
      <c r="A22" s="349"/>
      <c r="B22" s="349"/>
      <c r="C22" s="349"/>
    </row>
    <row r="23" spans="1:3" ht="14.25" customHeight="1">
      <c r="A23" s="349"/>
      <c r="B23" s="349"/>
      <c r="C23" s="349"/>
    </row>
    <row r="24" spans="1:3" ht="14.25" customHeight="1">
      <c r="A24" s="349"/>
      <c r="B24" s="349"/>
      <c r="C24" s="349"/>
    </row>
    <row r="25" spans="1:3" ht="12.75">
      <c r="A25" s="350"/>
      <c r="B25" s="350"/>
      <c r="C25" s="350"/>
    </row>
    <row r="26" spans="1:3" ht="15.75">
      <c r="A26" s="351"/>
      <c r="B26" s="352"/>
      <c r="C26" s="352"/>
    </row>
    <row r="27" spans="1:3" ht="15.75">
      <c r="A27" s="351"/>
      <c r="B27" s="350"/>
      <c r="C27" s="350"/>
    </row>
    <row r="28" spans="1:3" ht="15.75">
      <c r="A28" s="351"/>
      <c r="B28" s="350"/>
      <c r="C28" s="350"/>
    </row>
    <row r="29" spans="1:3" ht="15.75">
      <c r="A29" s="1" t="s">
        <v>73</v>
      </c>
      <c r="B29" s="38"/>
      <c r="C29" s="38"/>
    </row>
    <row r="30" spans="2:3" ht="12.75">
      <c r="B30" s="38"/>
      <c r="C30" s="38"/>
    </row>
    <row r="31" spans="1:3" ht="15.75">
      <c r="A31" s="37" t="s">
        <v>211</v>
      </c>
      <c r="B31" s="38"/>
      <c r="C31" s="38"/>
    </row>
    <row r="32" spans="1:3" ht="15.75">
      <c r="A32" s="36" t="s">
        <v>212</v>
      </c>
      <c r="B32" s="38"/>
      <c r="C32" s="38"/>
    </row>
    <row r="33" spans="1:9" ht="24.75" customHeight="1">
      <c r="A33" s="364" t="s">
        <v>213</v>
      </c>
      <c r="B33" s="365"/>
      <c r="C33" s="365"/>
      <c r="D33" s="365"/>
      <c r="E33" s="365"/>
      <c r="F33" s="365"/>
      <c r="G33" s="365"/>
      <c r="H33" s="365"/>
      <c r="I33" s="365"/>
    </row>
    <row r="36" ht="24" customHeight="1"/>
    <row r="37" spans="1:3" ht="12.75">
      <c r="A37" s="38"/>
      <c r="B37" s="38"/>
      <c r="C37" s="38"/>
    </row>
    <row r="38" spans="1:3" ht="12.75">
      <c r="A38" s="38"/>
      <c r="B38" s="38"/>
      <c r="C38" s="38"/>
    </row>
    <row r="39" spans="1:3" ht="12.75">
      <c r="A39" s="38"/>
      <c r="B39" s="38"/>
      <c r="C39" s="38"/>
    </row>
    <row r="40" spans="1:3" ht="12.75">
      <c r="A40" s="38"/>
      <c r="B40" s="38"/>
      <c r="C40" s="38"/>
    </row>
    <row r="41" spans="1:3" ht="12.75">
      <c r="A41" s="38"/>
      <c r="B41" s="38"/>
      <c r="C41" s="38"/>
    </row>
    <row r="42" spans="1:3" ht="12.75">
      <c r="A42" s="38"/>
      <c r="B42" s="38"/>
      <c r="C42" s="38"/>
    </row>
    <row r="43" spans="1:3" ht="12.75">
      <c r="A43" s="38"/>
      <c r="B43" s="38"/>
      <c r="C43" s="38"/>
    </row>
    <row r="44" spans="1:3" ht="12.75">
      <c r="A44" s="38"/>
      <c r="B44" s="38"/>
      <c r="C44" s="38"/>
    </row>
    <row r="45" spans="1:3" ht="12.75">
      <c r="A45" s="38"/>
      <c r="B45" s="38"/>
      <c r="C45" s="38"/>
    </row>
    <row r="46" spans="1:3" ht="12.75">
      <c r="A46" s="353"/>
      <c r="B46" s="353"/>
      <c r="C46" s="353"/>
    </row>
    <row r="47" spans="1:3" ht="12.75">
      <c r="A47" s="38"/>
      <c r="B47" s="38"/>
      <c r="C47" s="38"/>
    </row>
    <row r="48" spans="1:3" ht="12.75">
      <c r="A48" s="281"/>
      <c r="B48" s="281"/>
      <c r="C48" s="281"/>
    </row>
    <row r="49" spans="1:3" ht="12.75">
      <c r="A49" s="281"/>
      <c r="B49" s="281"/>
      <c r="C49" s="281"/>
    </row>
    <row r="50" spans="1:3" ht="12.75">
      <c r="A50" s="281"/>
      <c r="B50" s="281"/>
      <c r="C50" s="281"/>
    </row>
    <row r="51" spans="1:3" ht="12.75">
      <c r="A51" s="281"/>
      <c r="B51" s="281"/>
      <c r="C51" s="281"/>
    </row>
    <row r="52" spans="1:3" ht="12.75">
      <c r="A52" s="281"/>
      <c r="B52" s="281"/>
      <c r="C52" s="281"/>
    </row>
    <row r="53" spans="1:3" ht="12.75">
      <c r="A53" s="281"/>
      <c r="B53" s="281"/>
      <c r="C53" s="281"/>
    </row>
    <row r="54" spans="1:3" ht="12.75">
      <c r="A54" s="281"/>
      <c r="B54" s="281"/>
      <c r="C54" s="281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353"/>
      <c r="C58" s="353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354"/>
      <c r="C65" s="354"/>
    </row>
    <row r="66" spans="2:3" ht="12.75">
      <c r="B66" s="355"/>
      <c r="C66" s="355"/>
    </row>
    <row r="67" spans="2:3" ht="12.75">
      <c r="B67" s="345"/>
      <c r="C67" s="356"/>
    </row>
  </sheetData>
  <sheetProtection/>
  <mergeCells count="2">
    <mergeCell ref="A20:I20"/>
    <mergeCell ref="A33:I33"/>
  </mergeCells>
  <printOptions/>
  <pageMargins left="0.62992125984252" right="0.590551181102362" top="0.748031496062992" bottom="0.984251968503937" header="0.511811023622047" footer="0.511811023622047"/>
  <pageSetup horizontalDpi="600" verticalDpi="600" orientation="portrait" paperSize="9" scale="90" r:id="rId1"/>
  <headerFooter alignWithMargins="0">
    <oddFooter>&amp;R1/6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3">
      <selection activeCell="P51" sqref="P51"/>
    </sheetView>
  </sheetViews>
  <sheetFormatPr defaultColWidth="9.140625" defaultRowHeight="12.75"/>
  <cols>
    <col min="1" max="1" width="3.28125" style="4" customWidth="1"/>
    <col min="2" max="2" width="27.140625" style="4" customWidth="1"/>
    <col min="3" max="3" width="9.421875" style="5" customWidth="1"/>
    <col min="4" max="4" width="8.00390625" style="5" customWidth="1"/>
    <col min="5" max="5" width="3.28125" style="4" customWidth="1"/>
    <col min="6" max="6" width="3.00390625" style="4" customWidth="1"/>
    <col min="7" max="7" width="3.57421875" style="4" bestFit="1" customWidth="1"/>
    <col min="8" max="8" width="3.7109375" style="4" customWidth="1"/>
    <col min="9" max="9" width="6.8515625" style="4" bestFit="1" customWidth="1"/>
    <col min="10" max="10" width="5.00390625" style="4" customWidth="1"/>
    <col min="11" max="11" width="3.421875" style="4" customWidth="1"/>
    <col min="12" max="12" width="3.28125" style="4" customWidth="1"/>
    <col min="13" max="13" width="3.57421875" style="4" bestFit="1" customWidth="1"/>
    <col min="14" max="14" width="3.57421875" style="4" customWidth="1"/>
    <col min="15" max="15" width="6.7109375" style="4" bestFit="1" customWidth="1"/>
    <col min="16" max="16" width="5.00390625" style="4" customWidth="1"/>
    <col min="17" max="18" width="9.140625" style="4" hidden="1" customWidth="1"/>
    <col min="19" max="19" width="2.00390625" style="4" customWidth="1"/>
    <col min="20" max="20" width="2.140625" style="4" customWidth="1"/>
    <col min="21" max="21" width="8.421875" style="4" customWidth="1"/>
    <col min="22" max="22" width="10.00390625" style="4" bestFit="1" customWidth="1"/>
    <col min="23" max="23" width="6.00390625" style="4" customWidth="1"/>
    <col min="24" max="24" width="9.140625" style="4" customWidth="1"/>
    <col min="25" max="25" width="5.57421875" style="4" customWidth="1"/>
    <col min="26" max="26" width="7.7109375" style="4" customWidth="1"/>
    <col min="27" max="16384" width="9.140625" style="4" customWidth="1"/>
  </cols>
  <sheetData>
    <row r="1" spans="1:15" ht="12.75">
      <c r="A1" s="371" t="s">
        <v>89</v>
      </c>
      <c r="B1" s="372"/>
      <c r="C1" s="372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</row>
    <row r="2" spans="1:15" ht="12.75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</row>
    <row r="3" spans="1:15" ht="8.25" customHeight="1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</row>
    <row r="4" spans="1:15" ht="12.75">
      <c r="A4" s="375" t="s">
        <v>91</v>
      </c>
      <c r="B4" s="372"/>
      <c r="C4" s="372"/>
      <c r="D4" s="372"/>
      <c r="E4" s="372"/>
      <c r="F4" s="372"/>
      <c r="G4" s="44"/>
      <c r="H4" s="44"/>
      <c r="I4" s="43"/>
      <c r="J4" s="43"/>
      <c r="K4" s="43"/>
      <c r="L4" s="44"/>
      <c r="M4" s="44"/>
      <c r="N4" s="44"/>
      <c r="O4" s="44"/>
    </row>
    <row r="5" spans="1:15" ht="12.75">
      <c r="A5" s="42" t="s">
        <v>216</v>
      </c>
      <c r="B5" s="41"/>
      <c r="C5" s="41"/>
      <c r="D5" s="41"/>
      <c r="E5" s="41"/>
      <c r="F5" s="41"/>
      <c r="G5" s="44"/>
      <c r="H5" s="44"/>
      <c r="I5" s="40"/>
      <c r="J5" s="40"/>
      <c r="K5" s="40"/>
      <c r="L5" s="45"/>
      <c r="M5" s="45"/>
      <c r="N5" s="45"/>
      <c r="O5" s="45"/>
    </row>
    <row r="6" spans="1:15" ht="12.75">
      <c r="A6" s="371" t="s">
        <v>47</v>
      </c>
      <c r="B6" s="372"/>
      <c r="C6" s="372"/>
      <c r="D6" s="372"/>
      <c r="E6" s="372"/>
      <c r="F6" s="372"/>
      <c r="G6" s="44"/>
      <c r="H6" s="44"/>
      <c r="I6" s="40"/>
      <c r="J6" s="40"/>
      <c r="K6" s="40"/>
      <c r="L6" s="45"/>
      <c r="M6" s="45"/>
      <c r="N6" s="45"/>
      <c r="O6" s="45"/>
    </row>
    <row r="7" spans="1:15" ht="12.75">
      <c r="A7" s="371" t="s">
        <v>92</v>
      </c>
      <c r="B7" s="372"/>
      <c r="C7" s="372"/>
      <c r="D7" s="372"/>
      <c r="E7" s="372"/>
      <c r="F7" s="372"/>
      <c r="G7" s="45"/>
      <c r="H7" s="45"/>
      <c r="I7" s="45"/>
      <c r="J7" s="45"/>
      <c r="K7" s="45"/>
      <c r="L7" s="45"/>
      <c r="M7" s="45"/>
      <c r="N7" s="45"/>
      <c r="O7" s="45"/>
    </row>
    <row r="8" spans="1:15" ht="12.75">
      <c r="A8" s="149" t="s">
        <v>93</v>
      </c>
      <c r="B8" s="148"/>
      <c r="C8" s="148"/>
      <c r="D8" s="148"/>
      <c r="E8" s="148"/>
      <c r="F8" s="148"/>
      <c r="G8" s="39"/>
      <c r="H8" s="39"/>
      <c r="I8" s="39"/>
      <c r="J8" s="39"/>
      <c r="K8" s="39"/>
      <c r="L8" s="39"/>
      <c r="M8" s="39"/>
      <c r="N8" s="39"/>
      <c r="O8" s="39"/>
    </row>
    <row r="9" spans="1:15" ht="12.75">
      <c r="A9" s="375" t="s">
        <v>94</v>
      </c>
      <c r="B9" s="372"/>
      <c r="C9" s="372"/>
      <c r="D9" s="372"/>
      <c r="E9" s="372"/>
      <c r="F9" s="372"/>
      <c r="G9" s="44"/>
      <c r="H9" s="44"/>
      <c r="I9" s="44"/>
      <c r="J9" s="44"/>
      <c r="K9" s="44"/>
      <c r="L9" s="44"/>
      <c r="M9" s="44"/>
      <c r="N9" s="44"/>
      <c r="O9" s="44"/>
    </row>
    <row r="10" spans="1:15" ht="15.75">
      <c r="A10" s="373" t="s">
        <v>90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</row>
    <row r="11" spans="1:18" ht="16.5" customHeight="1" thickBot="1">
      <c r="A11" s="422" t="s">
        <v>161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3"/>
      <c r="R11" s="3"/>
    </row>
    <row r="12" spans="1:22" ht="13.5" customHeight="1">
      <c r="A12" s="368" t="s">
        <v>10</v>
      </c>
      <c r="B12" s="368" t="s">
        <v>5</v>
      </c>
      <c r="C12" s="397" t="s">
        <v>236</v>
      </c>
      <c r="D12" s="397" t="s">
        <v>80</v>
      </c>
      <c r="E12" s="400" t="s">
        <v>6</v>
      </c>
      <c r="F12" s="401"/>
      <c r="G12" s="401"/>
      <c r="H12" s="401"/>
      <c r="I12" s="401"/>
      <c r="J12" s="402"/>
      <c r="K12" s="400" t="s">
        <v>7</v>
      </c>
      <c r="L12" s="401"/>
      <c r="M12" s="401"/>
      <c r="N12" s="401"/>
      <c r="O12" s="401"/>
      <c r="P12" s="402"/>
      <c r="Q12" s="3"/>
      <c r="R12" s="3"/>
      <c r="U12" s="319" t="s">
        <v>163</v>
      </c>
      <c r="V12" s="319" t="s">
        <v>164</v>
      </c>
    </row>
    <row r="13" spans="1:22" ht="13.5" customHeight="1">
      <c r="A13" s="369"/>
      <c r="B13" s="369"/>
      <c r="C13" s="398"/>
      <c r="D13" s="398"/>
      <c r="E13" s="390" t="s">
        <v>84</v>
      </c>
      <c r="F13" s="391"/>
      <c r="G13" s="391"/>
      <c r="H13" s="392"/>
      <c r="I13" s="394" t="s">
        <v>53</v>
      </c>
      <c r="J13" s="379" t="s">
        <v>54</v>
      </c>
      <c r="K13" s="390" t="s">
        <v>84</v>
      </c>
      <c r="L13" s="391"/>
      <c r="M13" s="391"/>
      <c r="N13" s="392"/>
      <c r="O13" s="394" t="s">
        <v>53</v>
      </c>
      <c r="P13" s="379" t="s">
        <v>54</v>
      </c>
      <c r="Q13" s="3"/>
      <c r="R13" s="3"/>
      <c r="U13" s="319">
        <f>SUM(E16:E18,E20:E21,K23:K27)</f>
        <v>280</v>
      </c>
      <c r="V13" s="319">
        <f>SUM(F16:H18,F20:G22,L23:N27)</f>
        <v>238</v>
      </c>
    </row>
    <row r="14" spans="1:18" ht="12.75" customHeight="1">
      <c r="A14" s="369"/>
      <c r="B14" s="369"/>
      <c r="C14" s="398"/>
      <c r="D14" s="425"/>
      <c r="E14" s="403" t="s">
        <v>83</v>
      </c>
      <c r="F14" s="366" t="s">
        <v>61</v>
      </c>
      <c r="G14" s="366" t="s">
        <v>62</v>
      </c>
      <c r="H14" s="366" t="s">
        <v>63</v>
      </c>
      <c r="I14" s="395"/>
      <c r="J14" s="380"/>
      <c r="K14" s="403" t="s">
        <v>83</v>
      </c>
      <c r="L14" s="366" t="s">
        <v>61</v>
      </c>
      <c r="M14" s="366" t="s">
        <v>62</v>
      </c>
      <c r="N14" s="366" t="s">
        <v>63</v>
      </c>
      <c r="O14" s="395"/>
      <c r="P14" s="380"/>
      <c r="Q14" s="3"/>
      <c r="R14" s="3"/>
    </row>
    <row r="15" spans="1:22" ht="12" thickBot="1">
      <c r="A15" s="370"/>
      <c r="B15" s="370"/>
      <c r="C15" s="399"/>
      <c r="D15" s="426"/>
      <c r="E15" s="404"/>
      <c r="F15" s="367"/>
      <c r="G15" s="367"/>
      <c r="H15" s="367"/>
      <c r="I15" s="396"/>
      <c r="J15" s="381"/>
      <c r="K15" s="404"/>
      <c r="L15" s="367"/>
      <c r="M15" s="367"/>
      <c r="N15" s="367"/>
      <c r="O15" s="396"/>
      <c r="P15" s="381"/>
      <c r="Q15" s="3"/>
      <c r="R15" s="3"/>
      <c r="U15" s="320" t="s">
        <v>64</v>
      </c>
      <c r="V15" s="320" t="s">
        <v>65</v>
      </c>
    </row>
    <row r="16" spans="1:22" ht="12.75">
      <c r="A16" s="8">
        <v>1</v>
      </c>
      <c r="B16" s="518" t="s">
        <v>95</v>
      </c>
      <c r="C16" s="519" t="s">
        <v>100</v>
      </c>
      <c r="D16" s="68" t="s">
        <v>78</v>
      </c>
      <c r="E16" s="53">
        <v>28</v>
      </c>
      <c r="F16" s="54">
        <v>4</v>
      </c>
      <c r="G16" s="54">
        <v>10</v>
      </c>
      <c r="H16" s="54"/>
      <c r="I16" s="54" t="s">
        <v>48</v>
      </c>
      <c r="J16" s="55">
        <v>6</v>
      </c>
      <c r="K16" s="9"/>
      <c r="L16" s="10"/>
      <c r="M16" s="10"/>
      <c r="N16" s="10"/>
      <c r="O16" s="10"/>
      <c r="P16" s="11"/>
      <c r="Q16" s="3"/>
      <c r="R16" s="3"/>
      <c r="U16" s="320">
        <f>K28+K29</f>
        <v>0</v>
      </c>
      <c r="V16" s="320">
        <f>SUM(L28:M29)</f>
        <v>42</v>
      </c>
    </row>
    <row r="17" spans="1:18" ht="11.25" customHeight="1">
      <c r="A17" s="12">
        <v>2</v>
      </c>
      <c r="B17" s="49" t="s">
        <v>108</v>
      </c>
      <c r="C17" s="520" t="s">
        <v>101</v>
      </c>
      <c r="D17" s="75" t="s">
        <v>78</v>
      </c>
      <c r="E17" s="56">
        <v>28</v>
      </c>
      <c r="F17" s="57">
        <v>8</v>
      </c>
      <c r="G17" s="57">
        <v>20</v>
      </c>
      <c r="H17" s="57"/>
      <c r="I17" s="57" t="s">
        <v>48</v>
      </c>
      <c r="J17" s="58">
        <v>5</v>
      </c>
      <c r="K17" s="13"/>
      <c r="L17" s="14"/>
      <c r="M17" s="14"/>
      <c r="N17" s="14"/>
      <c r="O17" s="14"/>
      <c r="P17" s="15"/>
      <c r="Q17" s="3"/>
      <c r="R17" s="3"/>
    </row>
    <row r="18" spans="1:22" ht="12.75">
      <c r="A18" s="16">
        <v>3</v>
      </c>
      <c r="B18" s="49" t="s">
        <v>110</v>
      </c>
      <c r="C18" s="520" t="s">
        <v>102</v>
      </c>
      <c r="D18" s="75" t="s">
        <v>78</v>
      </c>
      <c r="E18" s="59">
        <v>28</v>
      </c>
      <c r="F18" s="57"/>
      <c r="G18" s="57"/>
      <c r="H18" s="57">
        <v>28</v>
      </c>
      <c r="I18" s="57" t="s">
        <v>48</v>
      </c>
      <c r="J18" s="58">
        <v>5</v>
      </c>
      <c r="K18" s="13"/>
      <c r="L18" s="14"/>
      <c r="M18" s="14"/>
      <c r="N18" s="14"/>
      <c r="O18" s="14"/>
      <c r="P18" s="15"/>
      <c r="Q18" s="3"/>
      <c r="R18" s="3"/>
      <c r="U18" s="318" t="s">
        <v>159</v>
      </c>
      <c r="V18" s="318" t="s">
        <v>158</v>
      </c>
    </row>
    <row r="19" spans="1:22" ht="12.75">
      <c r="A19" s="12">
        <v>4</v>
      </c>
      <c r="B19" s="521" t="s">
        <v>146</v>
      </c>
      <c r="C19" s="522" t="s">
        <v>217</v>
      </c>
      <c r="D19" s="75" t="s">
        <v>78</v>
      </c>
      <c r="E19" s="56">
        <v>28</v>
      </c>
      <c r="F19" s="57">
        <v>8</v>
      </c>
      <c r="G19" s="57">
        <v>20</v>
      </c>
      <c r="H19" s="57"/>
      <c r="I19" s="57" t="s">
        <v>48</v>
      </c>
      <c r="J19" s="58">
        <v>4</v>
      </c>
      <c r="K19" s="17"/>
      <c r="L19" s="18"/>
      <c r="M19" s="18"/>
      <c r="N19" s="18"/>
      <c r="O19" s="18"/>
      <c r="P19" s="19"/>
      <c r="Q19" s="3"/>
      <c r="R19" s="3"/>
      <c r="U19" s="318">
        <f>E19</f>
        <v>28</v>
      </c>
      <c r="V19" s="318">
        <f>SUM(F19:G19)</f>
        <v>28</v>
      </c>
    </row>
    <row r="20" spans="1:18" ht="12.75">
      <c r="A20" s="16">
        <v>5</v>
      </c>
      <c r="B20" s="523" t="s">
        <v>97</v>
      </c>
      <c r="C20" s="51" t="s">
        <v>218</v>
      </c>
      <c r="D20" s="75" t="s">
        <v>78</v>
      </c>
      <c r="E20" s="56">
        <v>28</v>
      </c>
      <c r="F20" s="57">
        <v>4</v>
      </c>
      <c r="G20" s="57">
        <v>10</v>
      </c>
      <c r="H20" s="57"/>
      <c r="I20" s="57" t="s">
        <v>48</v>
      </c>
      <c r="J20" s="58">
        <v>5</v>
      </c>
      <c r="K20" s="46"/>
      <c r="L20" s="47"/>
      <c r="M20" s="47"/>
      <c r="N20" s="47"/>
      <c r="O20" s="47"/>
      <c r="P20" s="48"/>
      <c r="Q20" s="3"/>
      <c r="R20" s="3"/>
    </row>
    <row r="21" spans="1:22" ht="12.75">
      <c r="A21" s="12">
        <v>6</v>
      </c>
      <c r="B21" s="521" t="s">
        <v>99</v>
      </c>
      <c r="C21" s="520" t="s">
        <v>103</v>
      </c>
      <c r="D21" s="75" t="s">
        <v>78</v>
      </c>
      <c r="E21" s="56">
        <v>28</v>
      </c>
      <c r="F21" s="57">
        <v>4</v>
      </c>
      <c r="G21" s="57">
        <v>10</v>
      </c>
      <c r="H21" s="57"/>
      <c r="I21" s="57" t="s">
        <v>8</v>
      </c>
      <c r="J21" s="58">
        <v>3</v>
      </c>
      <c r="K21" s="46"/>
      <c r="L21" s="47"/>
      <c r="M21" s="47"/>
      <c r="N21" s="47"/>
      <c r="O21" s="47"/>
      <c r="P21" s="48"/>
      <c r="Q21" s="3"/>
      <c r="R21" s="3"/>
      <c r="V21" s="321" t="s">
        <v>38</v>
      </c>
    </row>
    <row r="22" spans="1:22" ht="13.5" thickBot="1">
      <c r="A22" s="20">
        <v>7</v>
      </c>
      <c r="B22" s="524" t="s">
        <v>219</v>
      </c>
      <c r="C22" s="525" t="s">
        <v>104</v>
      </c>
      <c r="D22" s="126" t="s">
        <v>78</v>
      </c>
      <c r="E22" s="62"/>
      <c r="F22" s="63">
        <v>4</v>
      </c>
      <c r="G22" s="63">
        <v>10</v>
      </c>
      <c r="H22" s="63"/>
      <c r="I22" s="64" t="s">
        <v>8</v>
      </c>
      <c r="J22" s="65">
        <v>2</v>
      </c>
      <c r="K22" s="21"/>
      <c r="L22" s="22"/>
      <c r="M22" s="22"/>
      <c r="N22" s="22"/>
      <c r="O22" s="22"/>
      <c r="P22" s="23"/>
      <c r="Q22" s="3"/>
      <c r="R22" s="3"/>
      <c r="V22" s="321">
        <f>U13+V13+U16+V16+U19+V19</f>
        <v>616</v>
      </c>
    </row>
    <row r="23" spans="1:18" ht="12.75">
      <c r="A23" s="66">
        <v>8</v>
      </c>
      <c r="B23" s="526" t="s">
        <v>105</v>
      </c>
      <c r="C23" s="527" t="s">
        <v>220</v>
      </c>
      <c r="D23" s="68" t="s">
        <v>78</v>
      </c>
      <c r="E23" s="69"/>
      <c r="F23" s="54"/>
      <c r="G23" s="54"/>
      <c r="H23" s="54"/>
      <c r="I23" s="54"/>
      <c r="J23" s="55"/>
      <c r="K23" s="70">
        <v>28</v>
      </c>
      <c r="L23" s="54">
        <v>4</v>
      </c>
      <c r="M23" s="54">
        <v>10</v>
      </c>
      <c r="N23" s="54"/>
      <c r="O23" s="54" t="s">
        <v>48</v>
      </c>
      <c r="P23" s="71">
        <v>6</v>
      </c>
      <c r="Q23" s="72"/>
      <c r="R23" s="72"/>
    </row>
    <row r="24" spans="1:18" ht="12.75">
      <c r="A24" s="73">
        <v>9</v>
      </c>
      <c r="B24" s="528" t="s">
        <v>98</v>
      </c>
      <c r="C24" s="529" t="s">
        <v>107</v>
      </c>
      <c r="D24" s="75" t="s">
        <v>78</v>
      </c>
      <c r="E24" s="76"/>
      <c r="F24" s="77"/>
      <c r="G24" s="77"/>
      <c r="H24" s="77"/>
      <c r="I24" s="77"/>
      <c r="J24" s="78"/>
      <c r="K24" s="59">
        <v>28</v>
      </c>
      <c r="L24" s="77">
        <v>8</v>
      </c>
      <c r="M24" s="77">
        <v>20</v>
      </c>
      <c r="N24" s="77"/>
      <c r="O24" s="77" t="s">
        <v>48</v>
      </c>
      <c r="P24" s="79">
        <v>6</v>
      </c>
      <c r="Q24" s="72"/>
      <c r="R24" s="72"/>
    </row>
    <row r="25" spans="1:18" ht="12.75">
      <c r="A25" s="80">
        <v>10</v>
      </c>
      <c r="B25" s="523" t="s">
        <v>112</v>
      </c>
      <c r="C25" s="530" t="s">
        <v>109</v>
      </c>
      <c r="D25" s="75" t="s">
        <v>78</v>
      </c>
      <c r="E25" s="76"/>
      <c r="F25" s="77"/>
      <c r="G25" s="77"/>
      <c r="H25" s="77"/>
      <c r="I25" s="77"/>
      <c r="J25" s="78"/>
      <c r="K25" s="56">
        <v>28</v>
      </c>
      <c r="L25" s="77">
        <v>8</v>
      </c>
      <c r="M25" s="77">
        <v>20</v>
      </c>
      <c r="N25" s="77"/>
      <c r="O25" s="77" t="s">
        <v>48</v>
      </c>
      <c r="P25" s="79">
        <v>6</v>
      </c>
      <c r="Q25" s="72"/>
      <c r="R25" s="72"/>
    </row>
    <row r="26" spans="1:18" ht="12.75">
      <c r="A26" s="73">
        <v>11</v>
      </c>
      <c r="B26" s="49" t="s">
        <v>96</v>
      </c>
      <c r="C26" s="531" t="s">
        <v>111</v>
      </c>
      <c r="D26" s="75" t="s">
        <v>78</v>
      </c>
      <c r="E26" s="76"/>
      <c r="F26" s="77"/>
      <c r="G26" s="77"/>
      <c r="H26" s="77"/>
      <c r="I26" s="77"/>
      <c r="J26" s="78"/>
      <c r="K26" s="56">
        <v>28</v>
      </c>
      <c r="L26" s="77">
        <v>8</v>
      </c>
      <c r="M26" s="77">
        <v>20</v>
      </c>
      <c r="N26" s="77"/>
      <c r="O26" s="77" t="s">
        <v>48</v>
      </c>
      <c r="P26" s="79">
        <v>5</v>
      </c>
      <c r="Q26" s="72"/>
      <c r="R26" s="72"/>
    </row>
    <row r="27" spans="1:18" ht="12.75">
      <c r="A27" s="80">
        <v>12</v>
      </c>
      <c r="B27" s="532" t="s">
        <v>106</v>
      </c>
      <c r="C27" s="529" t="s">
        <v>113</v>
      </c>
      <c r="D27" s="75" t="s">
        <v>78</v>
      </c>
      <c r="E27" s="82"/>
      <c r="F27" s="83"/>
      <c r="G27" s="83"/>
      <c r="H27" s="83"/>
      <c r="I27" s="83"/>
      <c r="J27" s="79"/>
      <c r="K27" s="56">
        <v>28</v>
      </c>
      <c r="L27" s="83">
        <v>8</v>
      </c>
      <c r="M27" s="83">
        <v>20</v>
      </c>
      <c r="N27" s="83"/>
      <c r="O27" s="83" t="s">
        <v>48</v>
      </c>
      <c r="P27" s="79">
        <v>5</v>
      </c>
      <c r="Q27" s="72"/>
      <c r="R27" s="72"/>
    </row>
    <row r="28" spans="1:18" ht="12.75">
      <c r="A28" s="73">
        <v>13</v>
      </c>
      <c r="B28" s="49" t="s">
        <v>219</v>
      </c>
      <c r="C28" s="533" t="s">
        <v>114</v>
      </c>
      <c r="D28" s="75" t="s">
        <v>78</v>
      </c>
      <c r="E28" s="82"/>
      <c r="F28" s="83"/>
      <c r="G28" s="83"/>
      <c r="H28" s="83"/>
      <c r="I28" s="83"/>
      <c r="J28" s="79"/>
      <c r="K28" s="60"/>
      <c r="L28" s="83">
        <v>8</v>
      </c>
      <c r="M28" s="83">
        <v>20</v>
      </c>
      <c r="N28" s="83"/>
      <c r="O28" s="83" t="s">
        <v>8</v>
      </c>
      <c r="P28" s="79">
        <v>2</v>
      </c>
      <c r="Q28" s="72"/>
      <c r="R28" s="72"/>
    </row>
    <row r="29" spans="1:22" ht="13.5" thickBot="1">
      <c r="A29" s="84">
        <v>14</v>
      </c>
      <c r="B29" s="534" t="s">
        <v>115</v>
      </c>
      <c r="C29" s="263" t="s">
        <v>116</v>
      </c>
      <c r="D29" s="75" t="s">
        <v>78</v>
      </c>
      <c r="E29" s="86"/>
      <c r="F29" s="63"/>
      <c r="G29" s="63"/>
      <c r="H29" s="63"/>
      <c r="I29" s="63"/>
      <c r="J29" s="87"/>
      <c r="K29" s="62"/>
      <c r="L29" s="63">
        <v>4</v>
      </c>
      <c r="M29" s="63">
        <v>10</v>
      </c>
      <c r="N29" s="63"/>
      <c r="O29" s="63" t="s">
        <v>117</v>
      </c>
      <c r="P29" s="87" t="s">
        <v>118</v>
      </c>
      <c r="Q29" s="72"/>
      <c r="R29" s="72"/>
      <c r="V29" s="311" t="s">
        <v>190</v>
      </c>
    </row>
    <row r="30" spans="1:22" ht="11.25">
      <c r="A30" s="407" t="s">
        <v>58</v>
      </c>
      <c r="B30" s="408"/>
      <c r="C30" s="408"/>
      <c r="D30" s="409"/>
      <c r="E30" s="88">
        <f>SUM(E16:E22)</f>
        <v>168</v>
      </c>
      <c r="F30" s="89">
        <f>SUM(F16:F22)</f>
        <v>32</v>
      </c>
      <c r="G30" s="89">
        <f>SUM(G16:G22)</f>
        <v>80</v>
      </c>
      <c r="H30" s="89">
        <f>SUM(H16:H22)</f>
        <v>28</v>
      </c>
      <c r="I30" s="377" t="s">
        <v>119</v>
      </c>
      <c r="J30" s="424">
        <f>SUM(J16:J22)</f>
        <v>30</v>
      </c>
      <c r="K30" s="90">
        <f>SUM(K23:K29)</f>
        <v>140</v>
      </c>
      <c r="L30" s="91">
        <f>SUM(L23:L29)</f>
        <v>48</v>
      </c>
      <c r="M30" s="91">
        <f>SUM(M23:M29)</f>
        <v>120</v>
      </c>
      <c r="N30" s="92"/>
      <c r="O30" s="427" t="s">
        <v>120</v>
      </c>
      <c r="P30" s="423">
        <f>SUM(P23:P28)</f>
        <v>30</v>
      </c>
      <c r="Q30" s="72"/>
      <c r="R30" s="72"/>
      <c r="V30" s="311">
        <f>E31+K31</f>
        <v>616</v>
      </c>
    </row>
    <row r="31" spans="1:18" ht="12" thickBot="1">
      <c r="A31" s="410"/>
      <c r="B31" s="411"/>
      <c r="C31" s="411"/>
      <c r="D31" s="412"/>
      <c r="E31" s="386">
        <f>SUM(E30:H30)</f>
        <v>308</v>
      </c>
      <c r="F31" s="387"/>
      <c r="G31" s="387"/>
      <c r="H31" s="388"/>
      <c r="I31" s="378"/>
      <c r="J31" s="383"/>
      <c r="K31" s="386">
        <f>SUM(K30:N30)</f>
        <v>308</v>
      </c>
      <c r="L31" s="387"/>
      <c r="M31" s="387"/>
      <c r="N31" s="388"/>
      <c r="O31" s="428"/>
      <c r="P31" s="383"/>
      <c r="Q31" s="72"/>
      <c r="R31" s="72"/>
    </row>
    <row r="32" spans="1:18" s="3" customFormat="1" ht="12" thickBot="1">
      <c r="A32" s="72"/>
      <c r="B32" s="72"/>
      <c r="C32" s="106"/>
      <c r="D32" s="106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1.25" customHeight="1">
      <c r="A33" s="94"/>
      <c r="B33" s="131" t="s">
        <v>12</v>
      </c>
      <c r="C33" s="106"/>
      <c r="D33" s="106"/>
      <c r="E33" s="108">
        <f>E30</f>
        <v>168</v>
      </c>
      <c r="F33" s="109">
        <f>F30</f>
        <v>32</v>
      </c>
      <c r="G33" s="109">
        <f>G30</f>
        <v>80</v>
      </c>
      <c r="H33" s="109">
        <f>H30</f>
        <v>28</v>
      </c>
      <c r="I33" s="377" t="s">
        <v>119</v>
      </c>
      <c r="J33" s="420">
        <f>IF((J30)&lt;&gt;30,"NU",30)</f>
        <v>30</v>
      </c>
      <c r="K33" s="110">
        <f>K30</f>
        <v>140</v>
      </c>
      <c r="L33" s="109">
        <f>L30</f>
        <v>48</v>
      </c>
      <c r="M33" s="109">
        <f>M30</f>
        <v>120</v>
      </c>
      <c r="N33" s="109"/>
      <c r="O33" s="427" t="s">
        <v>120</v>
      </c>
      <c r="P33" s="420">
        <f>IF((P30)&lt;&gt;30,"NU",30)</f>
        <v>30</v>
      </c>
      <c r="Q33" s="72"/>
      <c r="R33" s="72"/>
    </row>
    <row r="34" spans="1:18" s="3" customFormat="1" ht="12" thickBot="1">
      <c r="A34" s="94"/>
      <c r="B34" s="107"/>
      <c r="C34" s="106"/>
      <c r="D34" s="106"/>
      <c r="E34" s="429">
        <f>SUM(E33:H33)</f>
        <v>308</v>
      </c>
      <c r="F34" s="430"/>
      <c r="G34" s="430"/>
      <c r="H34" s="430"/>
      <c r="I34" s="378"/>
      <c r="J34" s="421"/>
      <c r="K34" s="417">
        <f>SUM(K33:N33)</f>
        <v>308</v>
      </c>
      <c r="L34" s="418"/>
      <c r="M34" s="418"/>
      <c r="N34" s="419"/>
      <c r="O34" s="428"/>
      <c r="P34" s="421"/>
      <c r="Q34" s="106"/>
      <c r="R34" s="106"/>
    </row>
    <row r="35" spans="1:18" ht="12.75" customHeight="1" thickBot="1">
      <c r="A35" s="93"/>
      <c r="B35" s="94"/>
      <c r="C35" s="94"/>
      <c r="D35" s="94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72"/>
      <c r="R35" s="72"/>
    </row>
    <row r="36" spans="1:18" ht="11.25">
      <c r="A36" s="397" t="s">
        <v>10</v>
      </c>
      <c r="B36" s="397" t="s">
        <v>50</v>
      </c>
      <c r="C36" s="397" t="s">
        <v>81</v>
      </c>
      <c r="D36" s="397" t="s">
        <v>80</v>
      </c>
      <c r="E36" s="400" t="s">
        <v>6</v>
      </c>
      <c r="F36" s="401"/>
      <c r="G36" s="401"/>
      <c r="H36" s="401"/>
      <c r="I36" s="401"/>
      <c r="J36" s="402"/>
      <c r="K36" s="400" t="s">
        <v>7</v>
      </c>
      <c r="L36" s="401"/>
      <c r="M36" s="401"/>
      <c r="N36" s="401"/>
      <c r="O36" s="401"/>
      <c r="P36" s="402"/>
      <c r="Q36" s="72"/>
      <c r="R36" s="72"/>
    </row>
    <row r="37" spans="1:18" ht="13.5" thickBot="1">
      <c r="A37" s="398"/>
      <c r="B37" s="398"/>
      <c r="C37" s="398"/>
      <c r="D37" s="398"/>
      <c r="E37" s="390" t="s">
        <v>84</v>
      </c>
      <c r="F37" s="391"/>
      <c r="G37" s="391"/>
      <c r="H37" s="392"/>
      <c r="I37" s="394" t="s">
        <v>53</v>
      </c>
      <c r="J37" s="379" t="s">
        <v>54</v>
      </c>
      <c r="K37" s="414" t="s">
        <v>84</v>
      </c>
      <c r="L37" s="415"/>
      <c r="M37" s="415"/>
      <c r="N37" s="416"/>
      <c r="O37" s="394" t="s">
        <v>53</v>
      </c>
      <c r="P37" s="379" t="s">
        <v>54</v>
      </c>
      <c r="Q37" s="72"/>
      <c r="R37" s="72"/>
    </row>
    <row r="38" spans="1:18" ht="11.25" customHeight="1">
      <c r="A38" s="398"/>
      <c r="B38" s="398"/>
      <c r="C38" s="398"/>
      <c r="D38" s="425"/>
      <c r="E38" s="405" t="s">
        <v>83</v>
      </c>
      <c r="F38" s="406" t="s">
        <v>61</v>
      </c>
      <c r="G38" s="406" t="s">
        <v>62</v>
      </c>
      <c r="H38" s="406" t="s">
        <v>63</v>
      </c>
      <c r="I38" s="395"/>
      <c r="J38" s="380"/>
      <c r="K38" s="405" t="s">
        <v>83</v>
      </c>
      <c r="L38" s="406" t="s">
        <v>61</v>
      </c>
      <c r="M38" s="406" t="s">
        <v>62</v>
      </c>
      <c r="N38" s="406" t="s">
        <v>63</v>
      </c>
      <c r="O38" s="395"/>
      <c r="P38" s="380"/>
      <c r="Q38" s="72"/>
      <c r="R38" s="72"/>
    </row>
    <row r="39" spans="1:18" ht="12" thickBot="1">
      <c r="A39" s="413"/>
      <c r="B39" s="413"/>
      <c r="C39" s="399"/>
      <c r="D39" s="426"/>
      <c r="E39" s="404"/>
      <c r="F39" s="367"/>
      <c r="G39" s="367"/>
      <c r="H39" s="367"/>
      <c r="I39" s="396"/>
      <c r="J39" s="381"/>
      <c r="K39" s="404"/>
      <c r="L39" s="367"/>
      <c r="M39" s="367"/>
      <c r="N39" s="367"/>
      <c r="O39" s="396"/>
      <c r="P39" s="381"/>
      <c r="Q39" s="72"/>
      <c r="R39" s="72"/>
    </row>
    <row r="40" spans="1:18" ht="25.5">
      <c r="A40" s="67">
        <v>15</v>
      </c>
      <c r="B40" s="134" t="s">
        <v>122</v>
      </c>
      <c r="C40" s="135" t="s">
        <v>123</v>
      </c>
      <c r="D40" s="98" t="s">
        <v>79</v>
      </c>
      <c r="E40" s="59"/>
      <c r="F40" s="115">
        <v>8</v>
      </c>
      <c r="G40" s="115">
        <v>20</v>
      </c>
      <c r="H40" s="115"/>
      <c r="I40" s="54" t="s">
        <v>117</v>
      </c>
      <c r="J40" s="55">
        <v>3</v>
      </c>
      <c r="K40" s="70"/>
      <c r="L40" s="115"/>
      <c r="M40" s="115"/>
      <c r="N40" s="54"/>
      <c r="O40" s="54"/>
      <c r="P40" s="55"/>
      <c r="Q40" s="72"/>
      <c r="R40" s="72"/>
    </row>
    <row r="41" spans="1:18" ht="11.25">
      <c r="A41" s="97"/>
      <c r="B41" s="133" t="s">
        <v>121</v>
      </c>
      <c r="C41" s="358"/>
      <c r="D41" s="116"/>
      <c r="E41" s="82"/>
      <c r="F41" s="77"/>
      <c r="G41" s="77"/>
      <c r="H41" s="77"/>
      <c r="I41" s="77"/>
      <c r="J41" s="78"/>
      <c r="K41" s="76"/>
      <c r="L41" s="77"/>
      <c r="M41" s="77"/>
      <c r="N41" s="77"/>
      <c r="O41" s="77"/>
      <c r="P41" s="117"/>
      <c r="Q41" s="72"/>
      <c r="R41" s="72"/>
    </row>
    <row r="42" spans="1:18" ht="12.75">
      <c r="A42" s="74">
        <v>1</v>
      </c>
      <c r="B42" s="136" t="s">
        <v>124</v>
      </c>
      <c r="C42" s="137" t="s">
        <v>100</v>
      </c>
      <c r="D42" s="118" t="s">
        <v>79</v>
      </c>
      <c r="E42" s="56">
        <v>28</v>
      </c>
      <c r="F42" s="57">
        <v>8</v>
      </c>
      <c r="G42" s="57">
        <v>20</v>
      </c>
      <c r="H42" s="57"/>
      <c r="I42" s="57" t="s">
        <v>48</v>
      </c>
      <c r="J42" s="58">
        <v>5</v>
      </c>
      <c r="K42" s="99"/>
      <c r="L42" s="57"/>
      <c r="M42" s="57"/>
      <c r="N42" s="57"/>
      <c r="O42" s="57"/>
      <c r="P42" s="119"/>
      <c r="Q42" s="72"/>
      <c r="R42" s="72"/>
    </row>
    <row r="43" spans="1:22" ht="13.5" thickBot="1">
      <c r="A43" s="113">
        <v>2</v>
      </c>
      <c r="B43" s="138" t="s">
        <v>125</v>
      </c>
      <c r="C43" s="139" t="s">
        <v>126</v>
      </c>
      <c r="D43" s="84" t="s">
        <v>79</v>
      </c>
      <c r="E43" s="120"/>
      <c r="F43" s="64"/>
      <c r="G43" s="64"/>
      <c r="H43" s="64"/>
      <c r="I43" s="64"/>
      <c r="J43" s="65"/>
      <c r="K43" s="62">
        <v>28</v>
      </c>
      <c r="L43" s="64">
        <v>8</v>
      </c>
      <c r="M43" s="64">
        <v>20</v>
      </c>
      <c r="N43" s="64"/>
      <c r="O43" s="64" t="s">
        <v>48</v>
      </c>
      <c r="P43" s="121">
        <v>5</v>
      </c>
      <c r="Q43" s="72"/>
      <c r="R43" s="72"/>
      <c r="V43" s="313" t="s">
        <v>192</v>
      </c>
    </row>
    <row r="44" spans="1:22" ht="11.25">
      <c r="A44" s="431" t="s">
        <v>60</v>
      </c>
      <c r="B44" s="432"/>
      <c r="C44" s="432"/>
      <c r="D44" s="433"/>
      <c r="E44" s="88">
        <f>SUM(E40:E43)</f>
        <v>28</v>
      </c>
      <c r="F44" s="122">
        <f>SUM(F40:F43)</f>
        <v>16</v>
      </c>
      <c r="G44" s="122">
        <f>SUM(G40:G43)</f>
        <v>40</v>
      </c>
      <c r="H44" s="122"/>
      <c r="I44" s="384" t="s">
        <v>127</v>
      </c>
      <c r="J44" s="382">
        <f>SUM(J40:J43)</f>
        <v>8</v>
      </c>
      <c r="K44" s="104">
        <f>SUM(K40:K43)</f>
        <v>28</v>
      </c>
      <c r="L44" s="105">
        <f>SUM(L42:L43)</f>
        <v>8</v>
      </c>
      <c r="M44" s="105">
        <f>SUM(M42:M43)</f>
        <v>20</v>
      </c>
      <c r="N44" s="105"/>
      <c r="O44" s="377" t="s">
        <v>52</v>
      </c>
      <c r="P44" s="382">
        <f>SUM(P42:P43)</f>
        <v>5</v>
      </c>
      <c r="Q44" s="72"/>
      <c r="R44" s="72"/>
      <c r="V44" s="314">
        <f>E45+K45</f>
        <v>140</v>
      </c>
    </row>
    <row r="45" spans="1:18" ht="12" thickBot="1">
      <c r="A45" s="434"/>
      <c r="B45" s="435"/>
      <c r="C45" s="435"/>
      <c r="D45" s="436"/>
      <c r="E45" s="386">
        <f>SUM(E44:H44)</f>
        <v>84</v>
      </c>
      <c r="F45" s="387"/>
      <c r="G45" s="387"/>
      <c r="H45" s="388"/>
      <c r="I45" s="385"/>
      <c r="J45" s="383"/>
      <c r="K45" s="386">
        <f>SUM(K44:N44)</f>
        <v>56</v>
      </c>
      <c r="L45" s="387"/>
      <c r="M45" s="387"/>
      <c r="N45" s="388"/>
      <c r="O45" s="378"/>
      <c r="P45" s="383"/>
      <c r="Q45" s="106"/>
      <c r="R45" s="106"/>
    </row>
    <row r="46" spans="1:18" s="2" customFormat="1" ht="25.5" customHeight="1">
      <c r="A46" s="123"/>
      <c r="B46" s="389" t="s">
        <v>76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s="2" customFormat="1" ht="12.7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34"/>
      <c r="R47" s="34"/>
    </row>
    <row r="48" spans="1:18" s="2" customFormat="1" ht="12.75">
      <c r="A48" s="393" t="s">
        <v>128</v>
      </c>
      <c r="B48" s="393"/>
      <c r="E48" s="141"/>
      <c r="F48" s="141"/>
      <c r="G48" s="141"/>
      <c r="H48" s="141"/>
      <c r="I48" s="141"/>
      <c r="J48" s="376" t="s">
        <v>129</v>
      </c>
      <c r="K48" s="376"/>
      <c r="L48" s="376"/>
      <c r="M48" s="376"/>
      <c r="N48" s="376"/>
      <c r="O48" s="376"/>
      <c r="P48" s="143"/>
      <c r="Q48" s="125"/>
      <c r="R48" s="34"/>
    </row>
    <row r="49" spans="2:16" ht="12">
      <c r="B49" s="142" t="s">
        <v>130</v>
      </c>
      <c r="C49" s="144"/>
      <c r="D49" s="4"/>
      <c r="E49" s="141"/>
      <c r="F49" s="141"/>
      <c r="G49" s="141"/>
      <c r="H49" s="143"/>
      <c r="I49" s="143"/>
      <c r="J49" s="393" t="s">
        <v>296</v>
      </c>
      <c r="K49" s="393"/>
      <c r="L49" s="393"/>
      <c r="M49" s="393"/>
      <c r="N49" s="393"/>
      <c r="O49" s="393"/>
      <c r="P49" s="144"/>
    </row>
    <row r="50" spans="2:16" ht="12">
      <c r="B50" s="141"/>
      <c r="C50" s="141"/>
      <c r="D50" s="142"/>
      <c r="E50" s="141"/>
      <c r="F50" s="141"/>
      <c r="G50" s="141"/>
      <c r="H50" s="141"/>
      <c r="I50" s="141"/>
      <c r="J50" s="143"/>
      <c r="K50" s="141"/>
      <c r="L50" s="141"/>
      <c r="M50" s="141"/>
      <c r="N50" s="141"/>
      <c r="O50" s="141"/>
      <c r="P50" s="141"/>
    </row>
    <row r="51" spans="2:16" ht="12">
      <c r="B51" s="145" t="s">
        <v>132</v>
      </c>
      <c r="C51" s="4"/>
      <c r="D51" s="143"/>
      <c r="E51" s="143"/>
      <c r="F51" s="143"/>
      <c r="G51" s="143"/>
      <c r="H51" s="143"/>
      <c r="I51" s="143"/>
      <c r="J51" s="376" t="s">
        <v>297</v>
      </c>
      <c r="K51" s="376"/>
      <c r="L51" s="376"/>
      <c r="M51" s="376"/>
      <c r="N51" s="376"/>
      <c r="O51" s="376"/>
      <c r="P51" s="143"/>
    </row>
    <row r="52" spans="2:16" ht="12">
      <c r="B52" s="146" t="s">
        <v>133</v>
      </c>
      <c r="C52" s="4"/>
      <c r="D52" s="147"/>
      <c r="E52" s="143"/>
      <c r="F52" s="143"/>
      <c r="G52" s="143"/>
      <c r="H52" s="143"/>
      <c r="I52" s="143"/>
      <c r="J52" s="144" t="s">
        <v>295</v>
      </c>
      <c r="K52" s="609"/>
      <c r="L52" s="609"/>
      <c r="M52" s="609"/>
      <c r="N52" s="609"/>
      <c r="O52" s="609"/>
      <c r="P52" s="609"/>
    </row>
  </sheetData>
  <sheetProtection/>
  <mergeCells count="72">
    <mergeCell ref="A44:D45"/>
    <mergeCell ref="D36:D39"/>
    <mergeCell ref="O33:O34"/>
    <mergeCell ref="E45:H45"/>
    <mergeCell ref="K36:P36"/>
    <mergeCell ref="P37:P39"/>
    <mergeCell ref="M14:M15"/>
    <mergeCell ref="K14:K15"/>
    <mergeCell ref="O30:O31"/>
    <mergeCell ref="P13:P15"/>
    <mergeCell ref="L38:L39"/>
    <mergeCell ref="N38:N39"/>
    <mergeCell ref="P33:P34"/>
    <mergeCell ref="P44:P45"/>
    <mergeCell ref="M38:M39"/>
    <mergeCell ref="K12:P12"/>
    <mergeCell ref="A11:P11"/>
    <mergeCell ref="L14:L15"/>
    <mergeCell ref="N14:N15"/>
    <mergeCell ref="P30:P31"/>
    <mergeCell ref="J30:J31"/>
    <mergeCell ref="K31:N31"/>
    <mergeCell ref="D12:D15"/>
    <mergeCell ref="A30:D31"/>
    <mergeCell ref="C36:C39"/>
    <mergeCell ref="B36:B39"/>
    <mergeCell ref="K37:N37"/>
    <mergeCell ref="A36:A39"/>
    <mergeCell ref="K34:N34"/>
    <mergeCell ref="F38:F39"/>
    <mergeCell ref="J33:J34"/>
    <mergeCell ref="K38:K39"/>
    <mergeCell ref="E34:H34"/>
    <mergeCell ref="C12:C15"/>
    <mergeCell ref="F14:F15"/>
    <mergeCell ref="B12:B15"/>
    <mergeCell ref="E12:J12"/>
    <mergeCell ref="E14:E15"/>
    <mergeCell ref="E38:E39"/>
    <mergeCell ref="E36:J36"/>
    <mergeCell ref="H38:H39"/>
    <mergeCell ref="G38:G39"/>
    <mergeCell ref="H14:H15"/>
    <mergeCell ref="E13:H13"/>
    <mergeCell ref="J49:O49"/>
    <mergeCell ref="J51:O51"/>
    <mergeCell ref="I33:I34"/>
    <mergeCell ref="K13:N13"/>
    <mergeCell ref="O13:O15"/>
    <mergeCell ref="I37:I39"/>
    <mergeCell ref="E31:H31"/>
    <mergeCell ref="O37:O39"/>
    <mergeCell ref="O44:O45"/>
    <mergeCell ref="I30:I31"/>
    <mergeCell ref="J37:J39"/>
    <mergeCell ref="J44:J45"/>
    <mergeCell ref="I44:I45"/>
    <mergeCell ref="K45:N45"/>
    <mergeCell ref="B46:R46"/>
    <mergeCell ref="E37:H37"/>
    <mergeCell ref="A48:B48"/>
    <mergeCell ref="J48:O48"/>
    <mergeCell ref="G14:G15"/>
    <mergeCell ref="A12:A15"/>
    <mergeCell ref="A1:C1"/>
    <mergeCell ref="A10:O10"/>
    <mergeCell ref="A4:F4"/>
    <mergeCell ref="A7:F7"/>
    <mergeCell ref="A6:F6"/>
    <mergeCell ref="A9:F9"/>
    <mergeCell ref="I13:I15"/>
    <mergeCell ref="J13:J15"/>
  </mergeCells>
  <printOptions/>
  <pageMargins left="0.22" right="0.26" top="0.33" bottom="0.47244094488189" header="0" footer="0"/>
  <pageSetup horizontalDpi="600" verticalDpi="600" orientation="portrait" paperSize="9" r:id="rId1"/>
  <headerFooter alignWithMargins="0">
    <oddFooter>&amp;R2/6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B31">
      <selection activeCell="N65" sqref="N65"/>
    </sheetView>
  </sheetViews>
  <sheetFormatPr defaultColWidth="9.140625" defaultRowHeight="12.75"/>
  <cols>
    <col min="1" max="1" width="3.28125" style="4" customWidth="1"/>
    <col min="2" max="2" width="33.140625" style="4" customWidth="1"/>
    <col min="3" max="3" width="10.140625" style="30" customWidth="1"/>
    <col min="4" max="4" width="7.8515625" style="5" customWidth="1"/>
    <col min="5" max="5" width="3.421875" style="4" customWidth="1"/>
    <col min="6" max="6" width="3.28125" style="4" customWidth="1"/>
    <col min="7" max="7" width="3.421875" style="4" customWidth="1"/>
    <col min="8" max="8" width="3.140625" style="4" customWidth="1"/>
    <col min="9" max="9" width="6.7109375" style="4" bestFit="1" customWidth="1"/>
    <col min="10" max="10" width="5.00390625" style="4" bestFit="1" customWidth="1"/>
    <col min="11" max="11" width="4.00390625" style="4" customWidth="1"/>
    <col min="12" max="12" width="3.140625" style="4" customWidth="1"/>
    <col min="13" max="13" width="3.421875" style="4" customWidth="1"/>
    <col min="14" max="14" width="3.28125" style="4" customWidth="1"/>
    <col min="15" max="15" width="7.140625" style="4" bestFit="1" customWidth="1"/>
    <col min="16" max="16" width="5.00390625" style="4" customWidth="1"/>
    <col min="17" max="18" width="9.140625" style="4" hidden="1" customWidth="1"/>
    <col min="19" max="19" width="2.421875" style="4" customWidth="1"/>
    <col min="20" max="20" width="2.8515625" style="4" customWidth="1"/>
    <col min="21" max="21" width="4.8515625" style="4" customWidth="1"/>
    <col min="22" max="22" width="10.00390625" style="4" bestFit="1" customWidth="1"/>
    <col min="23" max="23" width="5.421875" style="4" customWidth="1"/>
    <col min="24" max="24" width="9.140625" style="4" customWidth="1"/>
    <col min="25" max="25" width="6.28125" style="4" customWidth="1"/>
    <col min="26" max="26" width="6.57421875" style="4" customWidth="1"/>
    <col min="27" max="16384" width="9.140625" style="4" customWidth="1"/>
  </cols>
  <sheetData>
    <row r="1" spans="1:19" ht="12.75">
      <c r="A1" s="371" t="s">
        <v>89</v>
      </c>
      <c r="B1" s="372"/>
      <c r="C1" s="372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Q1" s="3"/>
      <c r="R1" s="3"/>
      <c r="S1" s="3"/>
    </row>
    <row r="2" spans="1:19" ht="12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Q2" s="3"/>
      <c r="R2" s="3"/>
      <c r="S2" s="3"/>
    </row>
    <row r="3" spans="1:19" ht="3.75" customHeight="1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Q3" s="3"/>
      <c r="R3" s="3"/>
      <c r="S3" s="3"/>
    </row>
    <row r="4" spans="1:19" ht="12.75">
      <c r="A4" s="375" t="s">
        <v>91</v>
      </c>
      <c r="B4" s="372"/>
      <c r="C4" s="372"/>
      <c r="D4" s="372"/>
      <c r="E4" s="372"/>
      <c r="F4" s="372"/>
      <c r="G4" s="44"/>
      <c r="H4" s="44"/>
      <c r="I4" s="43"/>
      <c r="J4" s="43"/>
      <c r="K4" s="43"/>
      <c r="L4" s="44"/>
      <c r="M4" s="44"/>
      <c r="N4" s="44"/>
      <c r="O4" s="44"/>
      <c r="Q4" s="3"/>
      <c r="R4" s="3"/>
      <c r="S4" s="3"/>
    </row>
    <row r="5" spans="1:19" ht="12.75">
      <c r="A5" s="42" t="s">
        <v>216</v>
      </c>
      <c r="B5" s="41"/>
      <c r="C5" s="41"/>
      <c r="D5" s="41"/>
      <c r="E5" s="41"/>
      <c r="F5" s="41"/>
      <c r="G5" s="44"/>
      <c r="H5" s="44"/>
      <c r="I5" s="40"/>
      <c r="J5" s="40"/>
      <c r="K5" s="40"/>
      <c r="L5" s="45"/>
      <c r="M5" s="45"/>
      <c r="N5" s="45"/>
      <c r="O5" s="45"/>
      <c r="Q5" s="3"/>
      <c r="R5" s="3"/>
      <c r="S5" s="3"/>
    </row>
    <row r="6" spans="1:19" ht="12.75">
      <c r="A6" s="371" t="s">
        <v>47</v>
      </c>
      <c r="B6" s="372"/>
      <c r="C6" s="372"/>
      <c r="D6" s="372"/>
      <c r="E6" s="372"/>
      <c r="F6" s="372"/>
      <c r="G6" s="44"/>
      <c r="H6" s="44"/>
      <c r="I6" s="40"/>
      <c r="J6" s="40"/>
      <c r="K6" s="40"/>
      <c r="L6" s="45"/>
      <c r="M6" s="45"/>
      <c r="N6" s="45"/>
      <c r="O6" s="45"/>
      <c r="Q6" s="3"/>
      <c r="R6" s="3"/>
      <c r="S6" s="3"/>
    </row>
    <row r="7" spans="1:19" ht="12.75">
      <c r="A7" s="371" t="s">
        <v>92</v>
      </c>
      <c r="B7" s="372"/>
      <c r="C7" s="372"/>
      <c r="D7" s="372"/>
      <c r="E7" s="372"/>
      <c r="F7" s="372"/>
      <c r="G7" s="45"/>
      <c r="H7" s="45"/>
      <c r="I7" s="45"/>
      <c r="J7" s="45"/>
      <c r="K7" s="45"/>
      <c r="L7" s="45"/>
      <c r="M7" s="45"/>
      <c r="N7" s="45"/>
      <c r="O7" s="45"/>
      <c r="Q7" s="3"/>
      <c r="R7" s="3"/>
      <c r="S7" s="3"/>
    </row>
    <row r="8" spans="1:19" ht="10.5" customHeight="1">
      <c r="A8" s="149" t="s">
        <v>93</v>
      </c>
      <c r="B8" s="148"/>
      <c r="C8" s="148"/>
      <c r="D8" s="148"/>
      <c r="E8" s="148"/>
      <c r="F8" s="148"/>
      <c r="G8" s="39"/>
      <c r="H8" s="39"/>
      <c r="I8" s="39"/>
      <c r="J8" s="39"/>
      <c r="K8" s="39"/>
      <c r="L8" s="39"/>
      <c r="M8" s="39"/>
      <c r="N8" s="39"/>
      <c r="O8" s="39"/>
      <c r="Q8" s="3"/>
      <c r="R8" s="3"/>
      <c r="S8" s="3"/>
    </row>
    <row r="9" spans="1:19" ht="12.75">
      <c r="A9" s="375" t="s">
        <v>94</v>
      </c>
      <c r="B9" s="372"/>
      <c r="C9" s="372"/>
      <c r="D9" s="372"/>
      <c r="E9" s="372"/>
      <c r="F9" s="372"/>
      <c r="G9" s="44"/>
      <c r="H9" s="44"/>
      <c r="I9" s="44"/>
      <c r="J9" s="44"/>
      <c r="K9" s="44"/>
      <c r="L9" s="44"/>
      <c r="M9" s="44"/>
      <c r="N9" s="44"/>
      <c r="O9" s="44"/>
      <c r="Q9" s="3"/>
      <c r="R9" s="3"/>
      <c r="S9" s="3"/>
    </row>
    <row r="10" spans="1:19" ht="13.5" customHeight="1">
      <c r="A10" s="437" t="s">
        <v>90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3"/>
      <c r="R10" s="3"/>
      <c r="S10" s="3"/>
    </row>
    <row r="11" spans="1:19" ht="12" customHeight="1" thickBot="1">
      <c r="A11" s="422" t="s">
        <v>160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72"/>
      <c r="S11" s="3"/>
    </row>
    <row r="12" spans="1:22" ht="13.5" customHeight="1">
      <c r="A12" s="397" t="s">
        <v>10</v>
      </c>
      <c r="B12" s="397" t="s">
        <v>5</v>
      </c>
      <c r="C12" s="397" t="s">
        <v>237</v>
      </c>
      <c r="D12" s="397" t="s">
        <v>80</v>
      </c>
      <c r="E12" s="400" t="s">
        <v>14</v>
      </c>
      <c r="F12" s="401"/>
      <c r="G12" s="401"/>
      <c r="H12" s="401"/>
      <c r="I12" s="401"/>
      <c r="J12" s="402"/>
      <c r="K12" s="400" t="s">
        <v>15</v>
      </c>
      <c r="L12" s="401"/>
      <c r="M12" s="401"/>
      <c r="N12" s="401"/>
      <c r="O12" s="401"/>
      <c r="P12" s="402"/>
      <c r="Q12" s="72"/>
      <c r="R12" s="72"/>
      <c r="U12" s="322" t="s">
        <v>66</v>
      </c>
      <c r="V12" s="322" t="s">
        <v>257</v>
      </c>
    </row>
    <row r="13" spans="1:22" ht="13.5" customHeight="1">
      <c r="A13" s="398"/>
      <c r="B13" s="398"/>
      <c r="C13" s="398"/>
      <c r="D13" s="398"/>
      <c r="E13" s="390" t="s">
        <v>84</v>
      </c>
      <c r="F13" s="391"/>
      <c r="G13" s="391"/>
      <c r="H13" s="392"/>
      <c r="I13" s="394" t="s">
        <v>53</v>
      </c>
      <c r="J13" s="379" t="s">
        <v>54</v>
      </c>
      <c r="K13" s="390" t="s">
        <v>84</v>
      </c>
      <c r="L13" s="391"/>
      <c r="M13" s="391"/>
      <c r="N13" s="392"/>
      <c r="O13" s="394" t="s">
        <v>53</v>
      </c>
      <c r="P13" s="379" t="s">
        <v>54</v>
      </c>
      <c r="Q13" s="72"/>
      <c r="R13" s="72"/>
      <c r="U13" s="322">
        <f>SUM(E18:E19,K22,K26,K41)</f>
        <v>111</v>
      </c>
      <c r="V13" s="322">
        <f>SUM(F18:H19,L22:M22,L26:N27,L41:M41)</f>
        <v>162</v>
      </c>
    </row>
    <row r="14" spans="1:18" ht="12.75" customHeight="1">
      <c r="A14" s="398"/>
      <c r="B14" s="398"/>
      <c r="C14" s="398"/>
      <c r="D14" s="425"/>
      <c r="E14" s="403" t="s">
        <v>83</v>
      </c>
      <c r="F14" s="366" t="s">
        <v>61</v>
      </c>
      <c r="G14" s="366" t="s">
        <v>62</v>
      </c>
      <c r="H14" s="366" t="s">
        <v>63</v>
      </c>
      <c r="I14" s="395"/>
      <c r="J14" s="380"/>
      <c r="K14" s="403" t="s">
        <v>83</v>
      </c>
      <c r="L14" s="366" t="s">
        <v>61</v>
      </c>
      <c r="M14" s="366" t="s">
        <v>62</v>
      </c>
      <c r="N14" s="366" t="s">
        <v>63</v>
      </c>
      <c r="O14" s="395"/>
      <c r="P14" s="380"/>
      <c r="Q14" s="72"/>
      <c r="R14" s="72"/>
    </row>
    <row r="15" spans="1:22" ht="12" thickBot="1">
      <c r="A15" s="413"/>
      <c r="B15" s="413"/>
      <c r="C15" s="399"/>
      <c r="D15" s="426"/>
      <c r="E15" s="404"/>
      <c r="F15" s="367"/>
      <c r="G15" s="367"/>
      <c r="H15" s="367"/>
      <c r="I15" s="396"/>
      <c r="J15" s="381"/>
      <c r="K15" s="404"/>
      <c r="L15" s="367"/>
      <c r="M15" s="367"/>
      <c r="N15" s="367"/>
      <c r="O15" s="396"/>
      <c r="P15" s="381"/>
      <c r="Q15" s="72"/>
      <c r="R15" s="72"/>
      <c r="U15" s="320" t="s">
        <v>64</v>
      </c>
      <c r="V15" s="320" t="s">
        <v>65</v>
      </c>
    </row>
    <row r="16" spans="1:22" ht="12.75">
      <c r="A16" s="179">
        <v>1</v>
      </c>
      <c r="B16" s="535" t="s">
        <v>221</v>
      </c>
      <c r="C16" s="536" t="s">
        <v>222</v>
      </c>
      <c r="D16" s="68" t="s">
        <v>78</v>
      </c>
      <c r="E16" s="70">
        <v>28</v>
      </c>
      <c r="F16" s="54">
        <v>8</v>
      </c>
      <c r="G16" s="54">
        <v>20</v>
      </c>
      <c r="H16" s="54"/>
      <c r="I16" s="54" t="s">
        <v>48</v>
      </c>
      <c r="J16" s="115">
        <v>6</v>
      </c>
      <c r="K16" s="69"/>
      <c r="L16" s="54"/>
      <c r="M16" s="54"/>
      <c r="N16" s="54"/>
      <c r="O16" s="150"/>
      <c r="P16" s="55"/>
      <c r="Q16" s="72"/>
      <c r="R16" s="72"/>
      <c r="U16" s="320">
        <f>SUM(E21:E22)</f>
        <v>0</v>
      </c>
      <c r="V16" s="320">
        <f>SUM(F20:G21)</f>
        <v>28</v>
      </c>
    </row>
    <row r="17" spans="1:18" ht="25.5">
      <c r="A17" s="50">
        <v>2</v>
      </c>
      <c r="B17" s="537" t="s">
        <v>223</v>
      </c>
      <c r="C17" s="557" t="s">
        <v>135</v>
      </c>
      <c r="D17" s="151" t="s">
        <v>78</v>
      </c>
      <c r="E17" s="59">
        <v>28</v>
      </c>
      <c r="F17" s="77">
        <v>8</v>
      </c>
      <c r="G17" s="77">
        <v>20</v>
      </c>
      <c r="H17" s="77"/>
      <c r="I17" s="77" t="s">
        <v>48</v>
      </c>
      <c r="J17" s="152">
        <v>6</v>
      </c>
      <c r="K17" s="76"/>
      <c r="L17" s="77"/>
      <c r="M17" s="77"/>
      <c r="N17" s="77"/>
      <c r="O17" s="153"/>
      <c r="P17" s="78"/>
      <c r="Q17" s="72"/>
      <c r="R17" s="72"/>
    </row>
    <row r="18" spans="1:22" ht="12.75">
      <c r="A18" s="179">
        <v>3</v>
      </c>
      <c r="B18" s="528" t="s">
        <v>224</v>
      </c>
      <c r="C18" s="538" t="s">
        <v>225</v>
      </c>
      <c r="D18" s="98" t="s">
        <v>78</v>
      </c>
      <c r="E18" s="56">
        <v>28</v>
      </c>
      <c r="F18" s="77"/>
      <c r="G18" s="77"/>
      <c r="H18" s="77">
        <v>14</v>
      </c>
      <c r="I18" s="77" t="s">
        <v>48</v>
      </c>
      <c r="J18" s="78">
        <v>5</v>
      </c>
      <c r="K18" s="56"/>
      <c r="L18" s="77"/>
      <c r="M18" s="77"/>
      <c r="N18" s="77"/>
      <c r="O18" s="77"/>
      <c r="P18" s="78"/>
      <c r="Q18" s="72"/>
      <c r="R18" s="72"/>
      <c r="U18" s="318" t="s">
        <v>156</v>
      </c>
      <c r="V18" s="318" t="s">
        <v>157</v>
      </c>
    </row>
    <row r="19" spans="1:22" ht="12.75">
      <c r="A19" s="50">
        <v>4</v>
      </c>
      <c r="B19" s="539" t="s">
        <v>226</v>
      </c>
      <c r="C19" s="540" t="s">
        <v>227</v>
      </c>
      <c r="D19" s="98" t="s">
        <v>78</v>
      </c>
      <c r="E19" s="59">
        <v>28</v>
      </c>
      <c r="F19" s="83">
        <v>4</v>
      </c>
      <c r="G19" s="77">
        <v>10</v>
      </c>
      <c r="H19" s="77"/>
      <c r="I19" s="77" t="s">
        <v>48</v>
      </c>
      <c r="J19" s="152">
        <v>5</v>
      </c>
      <c r="K19" s="76"/>
      <c r="L19" s="77"/>
      <c r="M19" s="77"/>
      <c r="N19" s="77"/>
      <c r="O19" s="153"/>
      <c r="P19" s="154"/>
      <c r="Q19" s="72"/>
      <c r="R19" s="72"/>
      <c r="U19" s="323">
        <v>0</v>
      </c>
      <c r="V19" s="323">
        <v>0</v>
      </c>
    </row>
    <row r="20" spans="1:18" ht="12.75">
      <c r="A20" s="50">
        <v>5</v>
      </c>
      <c r="B20" s="541" t="s">
        <v>122</v>
      </c>
      <c r="C20" s="542" t="s">
        <v>228</v>
      </c>
      <c r="D20" s="98" t="s">
        <v>78</v>
      </c>
      <c r="E20" s="59"/>
      <c r="F20" s="83">
        <v>4</v>
      </c>
      <c r="G20" s="77">
        <v>10</v>
      </c>
      <c r="H20" s="77"/>
      <c r="I20" s="77" t="s">
        <v>8</v>
      </c>
      <c r="J20" s="152">
        <v>2</v>
      </c>
      <c r="K20" s="99"/>
      <c r="L20" s="61"/>
      <c r="M20" s="61"/>
      <c r="N20" s="61"/>
      <c r="O20" s="160"/>
      <c r="P20" s="101"/>
      <c r="Q20" s="72"/>
      <c r="R20" s="72"/>
    </row>
    <row r="21" spans="1:22" ht="13.5" thickBot="1">
      <c r="A21" s="180">
        <v>6</v>
      </c>
      <c r="B21" s="545" t="s">
        <v>115</v>
      </c>
      <c r="C21" s="546" t="s">
        <v>139</v>
      </c>
      <c r="D21" s="112" t="s">
        <v>78</v>
      </c>
      <c r="E21" s="547"/>
      <c r="F21" s="63">
        <v>4</v>
      </c>
      <c r="G21" s="63">
        <v>10</v>
      </c>
      <c r="H21" s="63"/>
      <c r="I21" s="63" t="s">
        <v>117</v>
      </c>
      <c r="J21" s="203" t="s">
        <v>118</v>
      </c>
      <c r="K21" s="114"/>
      <c r="L21" s="64"/>
      <c r="M21" s="64"/>
      <c r="N21" s="64"/>
      <c r="O21" s="120"/>
      <c r="P21" s="102"/>
      <c r="Q21" s="72"/>
      <c r="R21" s="72"/>
      <c r="U21" s="324" t="s">
        <v>159</v>
      </c>
      <c r="V21" s="324" t="s">
        <v>158</v>
      </c>
    </row>
    <row r="22" spans="1:22" ht="12.75">
      <c r="A22" s="544">
        <v>7</v>
      </c>
      <c r="B22" s="548" t="s">
        <v>229</v>
      </c>
      <c r="C22" s="549" t="s">
        <v>230</v>
      </c>
      <c r="D22" s="193" t="s">
        <v>78</v>
      </c>
      <c r="E22" s="192"/>
      <c r="F22" s="57"/>
      <c r="G22" s="57"/>
      <c r="H22" s="57"/>
      <c r="I22" s="57"/>
      <c r="J22" s="58"/>
      <c r="K22" s="177">
        <v>22</v>
      </c>
      <c r="L22" s="57">
        <v>6</v>
      </c>
      <c r="M22" s="57">
        <v>16</v>
      </c>
      <c r="N22" s="57"/>
      <c r="O22" s="191" t="s">
        <v>48</v>
      </c>
      <c r="P22" s="543">
        <v>5</v>
      </c>
      <c r="Q22" s="72"/>
      <c r="R22" s="72"/>
      <c r="U22" s="324">
        <f>SUM(E16:E17,K23:K25,E35:E38,K39)</f>
        <v>189</v>
      </c>
      <c r="V22" s="324">
        <f>SUM(F16:G17,L23:M25,F35:G38,L39:M40)</f>
        <v>150</v>
      </c>
    </row>
    <row r="23" spans="1:18" ht="12.75">
      <c r="A23" s="179">
        <v>8</v>
      </c>
      <c r="B23" s="523" t="s">
        <v>134</v>
      </c>
      <c r="C23" s="540" t="s">
        <v>231</v>
      </c>
      <c r="D23" s="100" t="s">
        <v>78</v>
      </c>
      <c r="E23" s="191"/>
      <c r="F23" s="57"/>
      <c r="G23" s="57"/>
      <c r="H23" s="57"/>
      <c r="I23" s="57"/>
      <c r="J23" s="176"/>
      <c r="K23" s="192">
        <v>11</v>
      </c>
      <c r="L23" s="57">
        <v>6</v>
      </c>
      <c r="M23" s="57">
        <v>16</v>
      </c>
      <c r="N23" s="57"/>
      <c r="O23" s="57" t="s">
        <v>48</v>
      </c>
      <c r="P23" s="58">
        <v>4</v>
      </c>
      <c r="Q23" s="72"/>
      <c r="R23" s="72"/>
    </row>
    <row r="24" spans="1:22" ht="12.75">
      <c r="A24" s="50">
        <v>9</v>
      </c>
      <c r="B24" s="550" t="s">
        <v>165</v>
      </c>
      <c r="C24" s="551" t="s">
        <v>140</v>
      </c>
      <c r="D24" s="74" t="s">
        <v>78</v>
      </c>
      <c r="E24" s="153"/>
      <c r="F24" s="77"/>
      <c r="G24" s="77"/>
      <c r="H24" s="77"/>
      <c r="I24" s="77"/>
      <c r="J24" s="152"/>
      <c r="K24" s="56">
        <v>22</v>
      </c>
      <c r="L24" s="83">
        <v>6</v>
      </c>
      <c r="M24" s="83">
        <v>16</v>
      </c>
      <c r="N24" s="83"/>
      <c r="O24" s="83" t="s">
        <v>48</v>
      </c>
      <c r="P24" s="155">
        <v>4</v>
      </c>
      <c r="Q24" s="72"/>
      <c r="R24" s="72"/>
      <c r="U24" s="325" t="s">
        <v>66</v>
      </c>
      <c r="V24" s="325" t="s">
        <v>67</v>
      </c>
    </row>
    <row r="25" spans="1:22" ht="25.5">
      <c r="A25" s="179">
        <v>10</v>
      </c>
      <c r="B25" s="552" t="s">
        <v>232</v>
      </c>
      <c r="C25" s="553" t="s">
        <v>141</v>
      </c>
      <c r="D25" s="74" t="s">
        <v>78</v>
      </c>
      <c r="E25" s="153"/>
      <c r="F25" s="77"/>
      <c r="G25" s="77"/>
      <c r="H25" s="77"/>
      <c r="I25" s="77"/>
      <c r="J25" s="79"/>
      <c r="K25" s="59">
        <v>22</v>
      </c>
      <c r="L25" s="77">
        <v>3</v>
      </c>
      <c r="M25" s="77">
        <v>8</v>
      </c>
      <c r="N25" s="77"/>
      <c r="O25" s="77" t="s">
        <v>48</v>
      </c>
      <c r="P25" s="78">
        <v>4</v>
      </c>
      <c r="Q25" s="72"/>
      <c r="R25" s="72"/>
      <c r="U25" s="325"/>
      <c r="V25" s="325"/>
    </row>
    <row r="26" spans="1:22" ht="12.75">
      <c r="A26" s="50">
        <v>11</v>
      </c>
      <c r="B26" s="554" t="s">
        <v>233</v>
      </c>
      <c r="C26" s="555" t="s">
        <v>234</v>
      </c>
      <c r="D26" s="81" t="s">
        <v>78</v>
      </c>
      <c r="E26" s="159"/>
      <c r="F26" s="160"/>
      <c r="G26" s="61"/>
      <c r="H26" s="61"/>
      <c r="I26" s="83"/>
      <c r="J26" s="161"/>
      <c r="K26" s="56">
        <v>22</v>
      </c>
      <c r="L26" s="157">
        <v>3</v>
      </c>
      <c r="M26" s="157">
        <v>8</v>
      </c>
      <c r="N26" s="157"/>
      <c r="O26" s="157" t="s">
        <v>8</v>
      </c>
      <c r="P26" s="158">
        <v>4</v>
      </c>
      <c r="Q26" s="72"/>
      <c r="R26" s="72"/>
      <c r="V26" s="326" t="s">
        <v>38</v>
      </c>
    </row>
    <row r="27" spans="1:22" ht="13.5" thickBot="1">
      <c r="A27" s="179">
        <v>12</v>
      </c>
      <c r="B27" s="534" t="s">
        <v>143</v>
      </c>
      <c r="C27" s="556" t="s">
        <v>235</v>
      </c>
      <c r="D27" s="85" t="s">
        <v>78</v>
      </c>
      <c r="E27" s="163"/>
      <c r="F27" s="163"/>
      <c r="G27" s="164"/>
      <c r="H27" s="164"/>
      <c r="I27" s="164"/>
      <c r="J27" s="165"/>
      <c r="K27" s="166"/>
      <c r="L27" s="164"/>
      <c r="M27" s="164"/>
      <c r="N27" s="164">
        <v>90</v>
      </c>
      <c r="O27" s="63" t="s">
        <v>8</v>
      </c>
      <c r="P27" s="87">
        <v>3</v>
      </c>
      <c r="Q27" s="72"/>
      <c r="R27" s="72"/>
      <c r="V27" s="326">
        <f>U13+V13+U16+V16+U19+V19+U22+V22+U25+V25</f>
        <v>640</v>
      </c>
    </row>
    <row r="28" spans="1:18" ht="11.25">
      <c r="A28" s="431" t="s">
        <v>58</v>
      </c>
      <c r="B28" s="432"/>
      <c r="C28" s="432"/>
      <c r="D28" s="433"/>
      <c r="E28" s="90">
        <f>SUM(E16:E22)</f>
        <v>112</v>
      </c>
      <c r="F28" s="89">
        <f>SUM(F16:F22)</f>
        <v>28</v>
      </c>
      <c r="G28" s="89">
        <f>SUM(G16:G22)</f>
        <v>70</v>
      </c>
      <c r="H28" s="89">
        <f>SUM(H16:H22)</f>
        <v>14</v>
      </c>
      <c r="I28" s="461" t="s">
        <v>250</v>
      </c>
      <c r="J28" s="424">
        <f>SUM(J16:J21)</f>
        <v>24</v>
      </c>
      <c r="K28" s="90">
        <f>SUM(K22:K27)</f>
        <v>99</v>
      </c>
      <c r="L28" s="91">
        <f>SUM(L22:L27)</f>
        <v>24</v>
      </c>
      <c r="M28" s="91">
        <f>SUM(M22:M27)</f>
        <v>64</v>
      </c>
      <c r="N28" s="92">
        <f>SUM(N23:N27)</f>
        <v>90</v>
      </c>
      <c r="O28" s="461" t="s">
        <v>238</v>
      </c>
      <c r="P28" s="423">
        <f>SUM(P16:P27)</f>
        <v>24</v>
      </c>
      <c r="Q28" s="72"/>
      <c r="R28" s="72"/>
    </row>
    <row r="29" spans="1:18" ht="12" thickBot="1">
      <c r="A29" s="466"/>
      <c r="B29" s="467"/>
      <c r="C29" s="467"/>
      <c r="D29" s="436"/>
      <c r="E29" s="386">
        <f>SUM(E28:H28)</f>
        <v>224</v>
      </c>
      <c r="F29" s="387"/>
      <c r="G29" s="387"/>
      <c r="H29" s="388"/>
      <c r="I29" s="462"/>
      <c r="J29" s="383"/>
      <c r="K29" s="386">
        <f>SUM(K28:N28)</f>
        <v>277</v>
      </c>
      <c r="L29" s="387"/>
      <c r="M29" s="387"/>
      <c r="N29" s="388"/>
      <c r="O29" s="462"/>
      <c r="P29" s="383"/>
      <c r="Q29" s="72"/>
      <c r="R29" s="72"/>
    </row>
    <row r="30" spans="1:18" ht="5.25" customHeight="1" thickBot="1">
      <c r="A30" s="94"/>
      <c r="B30" s="94"/>
      <c r="C30" s="94"/>
      <c r="D30" s="94"/>
      <c r="E30" s="95"/>
      <c r="F30" s="95"/>
      <c r="G30" s="95"/>
      <c r="H30" s="95"/>
      <c r="I30" s="96"/>
      <c r="J30" s="95"/>
      <c r="K30" s="95"/>
      <c r="L30" s="95"/>
      <c r="M30" s="95"/>
      <c r="N30" s="95"/>
      <c r="O30" s="96"/>
      <c r="P30" s="95"/>
      <c r="Q30" s="72"/>
      <c r="R30" s="72"/>
    </row>
    <row r="31" spans="1:22" ht="12.75" customHeight="1">
      <c r="A31" s="397" t="s">
        <v>10</v>
      </c>
      <c r="B31" s="397" t="s">
        <v>144</v>
      </c>
      <c r="C31" s="397" t="s">
        <v>237</v>
      </c>
      <c r="D31" s="397" t="s">
        <v>80</v>
      </c>
      <c r="E31" s="400" t="s">
        <v>14</v>
      </c>
      <c r="F31" s="401"/>
      <c r="G31" s="401"/>
      <c r="H31" s="401"/>
      <c r="I31" s="401"/>
      <c r="J31" s="402"/>
      <c r="K31" s="400" t="s">
        <v>15</v>
      </c>
      <c r="L31" s="401"/>
      <c r="M31" s="401"/>
      <c r="N31" s="401"/>
      <c r="O31" s="401"/>
      <c r="P31" s="402"/>
      <c r="Q31" s="72"/>
      <c r="R31" s="72"/>
      <c r="V31" s="311" t="s">
        <v>190</v>
      </c>
    </row>
    <row r="32" spans="1:22" ht="12.75" customHeight="1">
      <c r="A32" s="398"/>
      <c r="B32" s="398"/>
      <c r="C32" s="398"/>
      <c r="D32" s="398"/>
      <c r="E32" s="390" t="s">
        <v>84</v>
      </c>
      <c r="F32" s="391"/>
      <c r="G32" s="391"/>
      <c r="H32" s="392"/>
      <c r="I32" s="394" t="s">
        <v>53</v>
      </c>
      <c r="J32" s="379" t="s">
        <v>54</v>
      </c>
      <c r="K32" s="390"/>
      <c r="L32" s="391"/>
      <c r="M32" s="391"/>
      <c r="N32" s="392"/>
      <c r="O32" s="394" t="s">
        <v>53</v>
      </c>
      <c r="P32" s="379" t="s">
        <v>54</v>
      </c>
      <c r="Q32" s="72"/>
      <c r="R32" s="72"/>
      <c r="V32" s="311">
        <f>E29+K29</f>
        <v>501</v>
      </c>
    </row>
    <row r="33" spans="1:18" ht="11.25" customHeight="1">
      <c r="A33" s="398"/>
      <c r="B33" s="398"/>
      <c r="C33" s="398"/>
      <c r="D33" s="425"/>
      <c r="E33" s="405" t="s">
        <v>83</v>
      </c>
      <c r="F33" s="406" t="s">
        <v>61</v>
      </c>
      <c r="G33" s="406" t="s">
        <v>62</v>
      </c>
      <c r="H33" s="406" t="s">
        <v>63</v>
      </c>
      <c r="I33" s="395"/>
      <c r="J33" s="380"/>
      <c r="K33" s="405" t="s">
        <v>83</v>
      </c>
      <c r="L33" s="406" t="s">
        <v>61</v>
      </c>
      <c r="M33" s="406" t="s">
        <v>62</v>
      </c>
      <c r="N33" s="406" t="s">
        <v>63</v>
      </c>
      <c r="O33" s="395"/>
      <c r="P33" s="380"/>
      <c r="Q33" s="72"/>
      <c r="R33" s="72"/>
    </row>
    <row r="34" spans="1:18" ht="11.25" customHeight="1" thickBot="1">
      <c r="A34" s="413"/>
      <c r="B34" s="413"/>
      <c r="C34" s="399"/>
      <c r="D34" s="426"/>
      <c r="E34" s="404"/>
      <c r="F34" s="367"/>
      <c r="G34" s="367"/>
      <c r="H34" s="367"/>
      <c r="I34" s="396"/>
      <c r="J34" s="381"/>
      <c r="K34" s="404"/>
      <c r="L34" s="367"/>
      <c r="M34" s="367"/>
      <c r="N34" s="367"/>
      <c r="O34" s="396"/>
      <c r="P34" s="381"/>
      <c r="Q34" s="72"/>
      <c r="R34" s="72"/>
    </row>
    <row r="35" spans="1:18" ht="12.75">
      <c r="A35" s="562">
        <v>13</v>
      </c>
      <c r="B35" s="563" t="s">
        <v>239</v>
      </c>
      <c r="C35" s="564" t="s">
        <v>240</v>
      </c>
      <c r="D35" s="128" t="s">
        <v>82</v>
      </c>
      <c r="E35" s="471">
        <v>28</v>
      </c>
      <c r="F35" s="54">
        <v>4</v>
      </c>
      <c r="G35" s="54">
        <v>10</v>
      </c>
      <c r="H35" s="559"/>
      <c r="I35" s="463" t="s">
        <v>8</v>
      </c>
      <c r="J35" s="445">
        <v>3</v>
      </c>
      <c r="K35" s="441"/>
      <c r="L35" s="455"/>
      <c r="M35" s="455"/>
      <c r="N35" s="455"/>
      <c r="O35" s="455"/>
      <c r="P35" s="453"/>
      <c r="Q35" s="72"/>
      <c r="R35" s="72"/>
    </row>
    <row r="36" spans="1:18" ht="13.5" thickBot="1">
      <c r="A36" s="565">
        <v>14</v>
      </c>
      <c r="B36" s="566" t="s">
        <v>241</v>
      </c>
      <c r="C36" s="555" t="s">
        <v>145</v>
      </c>
      <c r="D36" s="85" t="s">
        <v>82</v>
      </c>
      <c r="E36" s="472"/>
      <c r="F36" s="558"/>
      <c r="G36" s="558"/>
      <c r="H36" s="558">
        <v>14</v>
      </c>
      <c r="I36" s="367"/>
      <c r="J36" s="446"/>
      <c r="K36" s="442"/>
      <c r="L36" s="456"/>
      <c r="M36" s="456"/>
      <c r="N36" s="456"/>
      <c r="O36" s="456"/>
      <c r="P36" s="454"/>
      <c r="Q36" s="72"/>
      <c r="R36" s="72"/>
    </row>
    <row r="37" spans="1:18" ht="12.75">
      <c r="A37" s="562">
        <v>15</v>
      </c>
      <c r="B37" s="567" t="s">
        <v>242</v>
      </c>
      <c r="C37" s="181" t="s">
        <v>147</v>
      </c>
      <c r="D37" s="132" t="s">
        <v>82</v>
      </c>
      <c r="E37" s="458">
        <v>28</v>
      </c>
      <c r="F37" s="443">
        <v>4</v>
      </c>
      <c r="G37" s="443">
        <v>10</v>
      </c>
      <c r="H37" s="443"/>
      <c r="I37" s="443" t="s">
        <v>48</v>
      </c>
      <c r="J37" s="451">
        <v>3</v>
      </c>
      <c r="K37" s="457"/>
      <c r="L37" s="443"/>
      <c r="M37" s="443"/>
      <c r="N37" s="443"/>
      <c r="O37" s="443"/>
      <c r="P37" s="451"/>
      <c r="Q37" s="72"/>
      <c r="R37" s="72"/>
    </row>
    <row r="38" spans="1:18" ht="13.5" thickBot="1">
      <c r="A38" s="565">
        <v>16</v>
      </c>
      <c r="B38" s="566" t="s">
        <v>243</v>
      </c>
      <c r="C38" s="568" t="s">
        <v>244</v>
      </c>
      <c r="D38" s="85" t="s">
        <v>82</v>
      </c>
      <c r="E38" s="459"/>
      <c r="F38" s="444"/>
      <c r="G38" s="444"/>
      <c r="H38" s="444"/>
      <c r="I38" s="444"/>
      <c r="J38" s="452"/>
      <c r="K38" s="460"/>
      <c r="L38" s="444"/>
      <c r="M38" s="444"/>
      <c r="N38" s="444"/>
      <c r="O38" s="444"/>
      <c r="P38" s="452"/>
      <c r="Q38" s="72"/>
      <c r="R38" s="72"/>
    </row>
    <row r="39" spans="1:18" ht="12.75">
      <c r="A39" s="562">
        <v>17</v>
      </c>
      <c r="B39" s="569" t="s">
        <v>245</v>
      </c>
      <c r="C39" s="570" t="s">
        <v>246</v>
      </c>
      <c r="D39" s="132" t="s">
        <v>82</v>
      </c>
      <c r="E39" s="560"/>
      <c r="F39" s="360"/>
      <c r="G39" s="360"/>
      <c r="H39" s="360"/>
      <c r="I39" s="360"/>
      <c r="J39" s="101"/>
      <c r="K39" s="468">
        <v>22</v>
      </c>
      <c r="L39" s="469">
        <v>3</v>
      </c>
      <c r="M39" s="469">
        <v>8</v>
      </c>
      <c r="N39" s="469"/>
      <c r="O39" s="469" t="s">
        <v>48</v>
      </c>
      <c r="P39" s="470">
        <v>3</v>
      </c>
      <c r="Q39" s="72"/>
      <c r="R39" s="72"/>
    </row>
    <row r="40" spans="1:18" ht="13.5" thickBot="1">
      <c r="A40" s="565">
        <v>18</v>
      </c>
      <c r="B40" s="571" t="s">
        <v>142</v>
      </c>
      <c r="C40" s="572" t="s">
        <v>148</v>
      </c>
      <c r="D40" s="85" t="s">
        <v>82</v>
      </c>
      <c r="E40" s="573"/>
      <c r="F40" s="361"/>
      <c r="G40" s="361"/>
      <c r="H40" s="361"/>
      <c r="I40" s="361"/>
      <c r="J40" s="102"/>
      <c r="K40" s="460"/>
      <c r="L40" s="444"/>
      <c r="M40" s="444"/>
      <c r="N40" s="444"/>
      <c r="O40" s="444"/>
      <c r="P40" s="452"/>
      <c r="Q40" s="72"/>
      <c r="R40" s="72"/>
    </row>
    <row r="41" spans="1:18" ht="12.75">
      <c r="A41" s="575">
        <v>19</v>
      </c>
      <c r="B41" s="576" t="s">
        <v>138</v>
      </c>
      <c r="C41" s="564" t="s">
        <v>247</v>
      </c>
      <c r="D41" s="67" t="s">
        <v>82</v>
      </c>
      <c r="E41" s="457"/>
      <c r="F41" s="443"/>
      <c r="G41" s="443"/>
      <c r="H41" s="443"/>
      <c r="I41" s="443"/>
      <c r="J41" s="451"/>
      <c r="K41" s="471">
        <v>11</v>
      </c>
      <c r="L41" s="103">
        <v>3</v>
      </c>
      <c r="M41" s="103">
        <v>8</v>
      </c>
      <c r="N41" s="574"/>
      <c r="O41" s="469" t="s">
        <v>8</v>
      </c>
      <c r="P41" s="470">
        <v>3</v>
      </c>
      <c r="Q41" s="72"/>
      <c r="R41" s="72"/>
    </row>
    <row r="42" spans="1:22" ht="26.25" thickBot="1">
      <c r="A42" s="565">
        <v>20</v>
      </c>
      <c r="B42" s="577" t="s">
        <v>248</v>
      </c>
      <c r="C42" s="578" t="s">
        <v>249</v>
      </c>
      <c r="D42" s="85" t="s">
        <v>82</v>
      </c>
      <c r="E42" s="458"/>
      <c r="F42" s="444"/>
      <c r="G42" s="444"/>
      <c r="H42" s="444"/>
      <c r="I42" s="444"/>
      <c r="J42" s="452"/>
      <c r="K42" s="472"/>
      <c r="L42" s="561"/>
      <c r="M42" s="561"/>
      <c r="N42" s="561">
        <v>11</v>
      </c>
      <c r="O42" s="444"/>
      <c r="P42" s="452"/>
      <c r="Q42" s="72"/>
      <c r="R42" s="72"/>
      <c r="V42" s="312" t="s">
        <v>191</v>
      </c>
    </row>
    <row r="43" spans="1:22" ht="12.75" customHeight="1">
      <c r="A43" s="431" t="s">
        <v>59</v>
      </c>
      <c r="B43" s="432"/>
      <c r="C43" s="432"/>
      <c r="D43" s="433"/>
      <c r="E43" s="104">
        <f>SUM(E35:E38)</f>
        <v>56</v>
      </c>
      <c r="F43" s="103">
        <f>SUM(F35:F38)</f>
        <v>8</v>
      </c>
      <c r="G43" s="103">
        <f>SUM(G35:G38)</f>
        <v>20</v>
      </c>
      <c r="H43" s="105" t="s">
        <v>251</v>
      </c>
      <c r="I43" s="384" t="s">
        <v>253</v>
      </c>
      <c r="J43" s="382">
        <f>SUM(J35:J42)</f>
        <v>6</v>
      </c>
      <c r="K43" s="88">
        <f>SUM(K35:K42)</f>
        <v>33</v>
      </c>
      <c r="L43" s="105">
        <f>SUM(L35:L42)</f>
        <v>6</v>
      </c>
      <c r="M43" s="105">
        <f>SUM(M37:M42)</f>
        <v>16</v>
      </c>
      <c r="N43" s="105" t="s">
        <v>252</v>
      </c>
      <c r="O43" s="384" t="s">
        <v>51</v>
      </c>
      <c r="P43" s="382">
        <f>SUM(P35:P42)</f>
        <v>6</v>
      </c>
      <c r="Q43" s="72"/>
      <c r="R43" s="72"/>
      <c r="V43" s="312">
        <f>E44+K44</f>
        <v>139</v>
      </c>
    </row>
    <row r="44" spans="1:18" ht="12" customHeight="1" thickBot="1">
      <c r="A44" s="466"/>
      <c r="B44" s="467"/>
      <c r="C44" s="467"/>
      <c r="D44" s="436"/>
      <c r="E44" s="386">
        <f>SUM(E43:G43)</f>
        <v>84</v>
      </c>
      <c r="F44" s="387"/>
      <c r="G44" s="387"/>
      <c r="H44" s="388"/>
      <c r="I44" s="385"/>
      <c r="J44" s="383"/>
      <c r="K44" s="410">
        <f>SUM(K43:M43)</f>
        <v>55</v>
      </c>
      <c r="L44" s="387"/>
      <c r="M44" s="387"/>
      <c r="N44" s="388"/>
      <c r="O44" s="385"/>
      <c r="P44" s="383"/>
      <c r="Q44" s="72"/>
      <c r="R44" s="72"/>
    </row>
    <row r="45" spans="1:18" ht="6.75" customHeight="1" thickBot="1">
      <c r="A45" s="72"/>
      <c r="B45" s="72"/>
      <c r="C45" s="106"/>
      <c r="D45" s="106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1.25" customHeight="1">
      <c r="A46" s="94"/>
      <c r="B46" s="131" t="s">
        <v>12</v>
      </c>
      <c r="C46" s="106"/>
      <c r="D46" s="106"/>
      <c r="E46" s="108">
        <f>E28+E43</f>
        <v>168</v>
      </c>
      <c r="F46" s="109">
        <f>F28+F43</f>
        <v>36</v>
      </c>
      <c r="G46" s="109">
        <f>G28+G43</f>
        <v>90</v>
      </c>
      <c r="H46" s="109">
        <v>14</v>
      </c>
      <c r="I46" s="449" t="s">
        <v>154</v>
      </c>
      <c r="J46" s="420">
        <f>IF((J28+J43)&lt;&gt;30,"NU",30)</f>
        <v>30</v>
      </c>
      <c r="K46" s="110">
        <f>K28+K43</f>
        <v>132</v>
      </c>
      <c r="L46" s="109">
        <f>L28+L43</f>
        <v>30</v>
      </c>
      <c r="M46" s="109">
        <f>M28+M43</f>
        <v>80</v>
      </c>
      <c r="N46" s="109">
        <f>N28</f>
        <v>90</v>
      </c>
      <c r="O46" s="449" t="s">
        <v>155</v>
      </c>
      <c r="P46" s="420">
        <f>IF((P28+P43)&lt;&gt;30,"NU",30)</f>
        <v>30</v>
      </c>
      <c r="Q46" s="72"/>
      <c r="R46" s="72"/>
    </row>
    <row r="47" spans="1:22" ht="12" customHeight="1" thickBot="1">
      <c r="A47" s="94"/>
      <c r="B47" s="107"/>
      <c r="C47" s="106"/>
      <c r="D47" s="106"/>
      <c r="E47" s="429">
        <f>SUM(E46:H46)</f>
        <v>308</v>
      </c>
      <c r="F47" s="430"/>
      <c r="G47" s="430"/>
      <c r="H47" s="430"/>
      <c r="I47" s="450"/>
      <c r="J47" s="421"/>
      <c r="K47" s="417">
        <f>SUM(K46:N46)</f>
        <v>332</v>
      </c>
      <c r="L47" s="418"/>
      <c r="M47" s="418"/>
      <c r="N47" s="419"/>
      <c r="O47" s="450"/>
      <c r="P47" s="421"/>
      <c r="Q47" s="106"/>
      <c r="R47" s="106"/>
      <c r="V47" s="4">
        <f>E47+K47</f>
        <v>640</v>
      </c>
    </row>
    <row r="48" spans="1:18" ht="4.5" customHeight="1" thickBot="1">
      <c r="A48" s="93"/>
      <c r="B48" s="94"/>
      <c r="C48" s="94"/>
      <c r="D48" s="94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72"/>
      <c r="R48" s="72"/>
    </row>
    <row r="49" spans="1:18" ht="12.75" customHeight="1">
      <c r="A49" s="397" t="s">
        <v>10</v>
      </c>
      <c r="B49" s="397" t="s">
        <v>9</v>
      </c>
      <c r="C49" s="397" t="s">
        <v>237</v>
      </c>
      <c r="D49" s="397" t="s">
        <v>80</v>
      </c>
      <c r="E49" s="400" t="s">
        <v>14</v>
      </c>
      <c r="F49" s="401"/>
      <c r="G49" s="401"/>
      <c r="H49" s="401"/>
      <c r="I49" s="401"/>
      <c r="J49" s="402"/>
      <c r="K49" s="400" t="s">
        <v>15</v>
      </c>
      <c r="L49" s="401"/>
      <c r="M49" s="401"/>
      <c r="N49" s="401"/>
      <c r="O49" s="401"/>
      <c r="P49" s="402"/>
      <c r="Q49" s="72"/>
      <c r="R49" s="72"/>
    </row>
    <row r="50" spans="1:18" ht="12.75" customHeight="1">
      <c r="A50" s="398"/>
      <c r="B50" s="398"/>
      <c r="C50" s="398"/>
      <c r="D50" s="398"/>
      <c r="E50" s="390" t="s">
        <v>84</v>
      </c>
      <c r="F50" s="391"/>
      <c r="G50" s="391"/>
      <c r="H50" s="392"/>
      <c r="I50" s="394" t="s">
        <v>53</v>
      </c>
      <c r="J50" s="438" t="s">
        <v>54</v>
      </c>
      <c r="K50" s="390" t="s">
        <v>84</v>
      </c>
      <c r="L50" s="391"/>
      <c r="M50" s="391"/>
      <c r="N50" s="392"/>
      <c r="O50" s="394" t="s">
        <v>53</v>
      </c>
      <c r="P50" s="438" t="s">
        <v>54</v>
      </c>
      <c r="Q50" s="72"/>
      <c r="R50" s="72"/>
    </row>
    <row r="51" spans="1:18" ht="11.25" customHeight="1">
      <c r="A51" s="398"/>
      <c r="B51" s="398"/>
      <c r="C51" s="398"/>
      <c r="D51" s="425"/>
      <c r="E51" s="405" t="s">
        <v>83</v>
      </c>
      <c r="F51" s="406" t="s">
        <v>61</v>
      </c>
      <c r="G51" s="406" t="s">
        <v>62</v>
      </c>
      <c r="H51" s="406" t="s">
        <v>63</v>
      </c>
      <c r="I51" s="395"/>
      <c r="J51" s="439"/>
      <c r="K51" s="405" t="s">
        <v>83</v>
      </c>
      <c r="L51" s="406" t="s">
        <v>61</v>
      </c>
      <c r="M51" s="406" t="s">
        <v>62</v>
      </c>
      <c r="N51" s="406" t="s">
        <v>63</v>
      </c>
      <c r="O51" s="395"/>
      <c r="P51" s="439"/>
      <c r="Q51" s="72"/>
      <c r="R51" s="72"/>
    </row>
    <row r="52" spans="1:18" ht="12" thickBot="1">
      <c r="A52" s="413"/>
      <c r="B52" s="413"/>
      <c r="C52" s="399"/>
      <c r="D52" s="426"/>
      <c r="E52" s="404"/>
      <c r="F52" s="367"/>
      <c r="G52" s="367"/>
      <c r="H52" s="367"/>
      <c r="I52" s="396"/>
      <c r="J52" s="440"/>
      <c r="K52" s="404"/>
      <c r="L52" s="367"/>
      <c r="M52" s="367"/>
      <c r="N52" s="367"/>
      <c r="O52" s="396"/>
      <c r="P52" s="440"/>
      <c r="Q52" s="72"/>
      <c r="R52" s="72"/>
    </row>
    <row r="53" spans="1:22" s="2" customFormat="1" ht="12.75">
      <c r="A53" s="182">
        <v>21</v>
      </c>
      <c r="B53" s="183" t="s">
        <v>149</v>
      </c>
      <c r="C53" s="184" t="s">
        <v>254</v>
      </c>
      <c r="D53" s="67" t="s">
        <v>79</v>
      </c>
      <c r="E53" s="150"/>
      <c r="F53" s="169">
        <v>8</v>
      </c>
      <c r="G53" s="54">
        <v>20</v>
      </c>
      <c r="H53" s="54"/>
      <c r="I53" s="54" t="s">
        <v>117</v>
      </c>
      <c r="J53" s="170">
        <v>3</v>
      </c>
      <c r="K53" s="69"/>
      <c r="L53" s="54"/>
      <c r="M53" s="171"/>
      <c r="N53" s="54"/>
      <c r="O53" s="172"/>
      <c r="P53" s="173"/>
      <c r="Q53" s="34"/>
      <c r="R53" s="34"/>
      <c r="V53" s="313" t="s">
        <v>192</v>
      </c>
    </row>
    <row r="54" spans="1:22" s="2" customFormat="1" ht="12.75">
      <c r="A54" s="584">
        <v>22</v>
      </c>
      <c r="B54" s="585" t="s">
        <v>137</v>
      </c>
      <c r="C54" s="586" t="s">
        <v>255</v>
      </c>
      <c r="D54" s="100" t="s">
        <v>79</v>
      </c>
      <c r="E54" s="76">
        <v>28</v>
      </c>
      <c r="F54" s="579">
        <v>4</v>
      </c>
      <c r="G54" s="57">
        <v>10</v>
      </c>
      <c r="H54" s="57"/>
      <c r="I54" s="57" t="s">
        <v>8</v>
      </c>
      <c r="J54" s="580">
        <v>4</v>
      </c>
      <c r="K54" s="177"/>
      <c r="L54" s="57"/>
      <c r="M54" s="581"/>
      <c r="N54" s="57"/>
      <c r="O54" s="582"/>
      <c r="P54" s="583"/>
      <c r="Q54" s="34"/>
      <c r="R54" s="34"/>
      <c r="V54" s="313"/>
    </row>
    <row r="55" spans="1:22" ht="11.25">
      <c r="A55" s="174"/>
      <c r="B55" s="185" t="s">
        <v>121</v>
      </c>
      <c r="C55" s="100"/>
      <c r="D55" s="175"/>
      <c r="E55" s="160"/>
      <c r="F55" s="57"/>
      <c r="G55" s="57"/>
      <c r="H55" s="57"/>
      <c r="I55" s="57"/>
      <c r="J55" s="176"/>
      <c r="K55" s="177"/>
      <c r="L55" s="57"/>
      <c r="M55" s="57"/>
      <c r="N55" s="57"/>
      <c r="O55" s="57"/>
      <c r="P55" s="119"/>
      <c r="Q55" s="72"/>
      <c r="R55" s="72"/>
      <c r="V55" s="314">
        <f>E59+K59</f>
        <v>182</v>
      </c>
    </row>
    <row r="56" spans="1:18" ht="11.25">
      <c r="A56" s="174">
        <v>3</v>
      </c>
      <c r="B56" s="186" t="s">
        <v>150</v>
      </c>
      <c r="C56" s="187" t="s">
        <v>151</v>
      </c>
      <c r="D56" s="80" t="s">
        <v>79</v>
      </c>
      <c r="E56" s="156">
        <v>28</v>
      </c>
      <c r="F56" s="57">
        <v>8</v>
      </c>
      <c r="G56" s="57">
        <v>20</v>
      </c>
      <c r="H56" s="57"/>
      <c r="I56" s="57" t="s">
        <v>48</v>
      </c>
      <c r="J56" s="58">
        <v>5</v>
      </c>
      <c r="K56" s="99"/>
      <c r="L56" s="57"/>
      <c r="M56" s="57"/>
      <c r="N56" s="57"/>
      <c r="O56" s="57"/>
      <c r="P56" s="119"/>
      <c r="Q56" s="72"/>
      <c r="R56" s="72"/>
    </row>
    <row r="57" spans="1:19" ht="12" thickBot="1">
      <c r="A57" s="178">
        <v>4</v>
      </c>
      <c r="B57" s="188" t="s">
        <v>152</v>
      </c>
      <c r="C57" s="189" t="s">
        <v>153</v>
      </c>
      <c r="D57" s="84" t="s">
        <v>79</v>
      </c>
      <c r="E57" s="120"/>
      <c r="F57" s="64"/>
      <c r="G57" s="64"/>
      <c r="H57" s="64"/>
      <c r="I57" s="64"/>
      <c r="J57" s="65"/>
      <c r="K57" s="62">
        <v>28</v>
      </c>
      <c r="L57" s="64">
        <v>8</v>
      </c>
      <c r="M57" s="64">
        <v>20</v>
      </c>
      <c r="N57" s="64"/>
      <c r="O57" s="64" t="s">
        <v>48</v>
      </c>
      <c r="P57" s="121">
        <v>5</v>
      </c>
      <c r="Q57" s="72"/>
      <c r="R57" s="72"/>
      <c r="S57" s="7"/>
    </row>
    <row r="58" spans="1:19" ht="11.25">
      <c r="A58" s="431" t="s">
        <v>60</v>
      </c>
      <c r="B58" s="432"/>
      <c r="C58" s="432"/>
      <c r="D58" s="433"/>
      <c r="E58" s="88">
        <f>SUM(E53:E57)</f>
        <v>56</v>
      </c>
      <c r="F58" s="122">
        <f>SUM(F53:F57)</f>
        <v>20</v>
      </c>
      <c r="G58" s="122">
        <f>SUM(G53:G57)</f>
        <v>50</v>
      </c>
      <c r="H58" s="122"/>
      <c r="I58" s="447" t="s">
        <v>256</v>
      </c>
      <c r="J58" s="382">
        <f>SUM(J53:J57)</f>
        <v>12</v>
      </c>
      <c r="K58" s="104">
        <f>SUM(K53:K57)</f>
        <v>28</v>
      </c>
      <c r="L58" s="105">
        <f>SUM(L53:L57)</f>
        <v>8</v>
      </c>
      <c r="M58" s="105">
        <f>SUM(M53:M57)</f>
        <v>20</v>
      </c>
      <c r="N58" s="105"/>
      <c r="O58" s="447" t="s">
        <v>52</v>
      </c>
      <c r="P58" s="382">
        <f>SUM(P53:P57)</f>
        <v>5</v>
      </c>
      <c r="Q58" s="72"/>
      <c r="R58" s="72"/>
      <c r="S58" s="6"/>
    </row>
    <row r="59" spans="1:18" ht="12" thickBot="1">
      <c r="A59" s="434"/>
      <c r="B59" s="435"/>
      <c r="C59" s="435"/>
      <c r="D59" s="436"/>
      <c r="E59" s="386">
        <f>SUM(E58:H58)</f>
        <v>126</v>
      </c>
      <c r="F59" s="387"/>
      <c r="G59" s="387"/>
      <c r="H59" s="388"/>
      <c r="I59" s="448"/>
      <c r="J59" s="383"/>
      <c r="K59" s="386">
        <f>SUM(K58:N58)</f>
        <v>56</v>
      </c>
      <c r="L59" s="387"/>
      <c r="M59" s="387"/>
      <c r="N59" s="388"/>
      <c r="O59" s="448"/>
      <c r="P59" s="383"/>
      <c r="Q59" s="106"/>
      <c r="R59" s="106"/>
    </row>
    <row r="60" spans="1:18" s="2" customFormat="1" ht="24.75" customHeight="1">
      <c r="A60" s="123"/>
      <c r="B60" s="465" t="s">
        <v>76</v>
      </c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</row>
    <row r="61" spans="1:18" s="2" customFormat="1" ht="6" customHeight="1">
      <c r="A61" s="123"/>
      <c r="B61" s="124"/>
      <c r="C61" s="124"/>
      <c r="D61" s="125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34"/>
      <c r="R61" s="34"/>
    </row>
    <row r="62" spans="1:18" ht="12.75">
      <c r="A62" s="72"/>
      <c r="B62" s="142" t="s">
        <v>128</v>
      </c>
      <c r="C62" s="144"/>
      <c r="D62" s="2"/>
      <c r="E62" s="2"/>
      <c r="F62" s="141"/>
      <c r="G62" s="376" t="s">
        <v>129</v>
      </c>
      <c r="H62" s="376"/>
      <c r="I62" s="376"/>
      <c r="J62" s="376"/>
      <c r="K62" s="376"/>
      <c r="L62" s="376"/>
      <c r="M62" s="376"/>
      <c r="N62" s="143"/>
      <c r="O62" s="143"/>
      <c r="P62" s="143"/>
      <c r="Q62" s="143"/>
      <c r="R62" s="72"/>
    </row>
    <row r="63" spans="2:17" ht="12">
      <c r="B63" s="142" t="s">
        <v>130</v>
      </c>
      <c r="C63" s="4"/>
      <c r="D63" s="144"/>
      <c r="F63" s="141"/>
      <c r="G63" s="393" t="s">
        <v>296</v>
      </c>
      <c r="H63" s="393"/>
      <c r="I63" s="393"/>
      <c r="J63" s="393"/>
      <c r="K63" s="393"/>
      <c r="L63" s="393"/>
      <c r="M63" s="393"/>
      <c r="N63" s="144"/>
      <c r="O63" s="144"/>
      <c r="P63" s="144"/>
      <c r="Q63" s="144"/>
    </row>
    <row r="64" spans="3:17" ht="6.75" customHeight="1">
      <c r="C64" s="141"/>
      <c r="D64" s="141"/>
      <c r="E64" s="142"/>
      <c r="F64" s="141"/>
      <c r="G64" s="141"/>
      <c r="H64" s="141"/>
      <c r="I64" s="141"/>
      <c r="J64" s="141"/>
      <c r="K64" s="143"/>
      <c r="L64" s="141"/>
      <c r="M64" s="141"/>
      <c r="N64" s="141"/>
      <c r="O64" s="141"/>
      <c r="P64" s="141"/>
      <c r="Q64" s="141"/>
    </row>
    <row r="65" spans="2:17" ht="12">
      <c r="B65" s="145" t="s">
        <v>132</v>
      </c>
      <c r="C65" s="4"/>
      <c r="D65" s="4"/>
      <c r="E65" s="143"/>
      <c r="F65" s="143"/>
      <c r="G65" s="376" t="s">
        <v>297</v>
      </c>
      <c r="H65" s="376"/>
      <c r="I65" s="376"/>
      <c r="J65" s="376"/>
      <c r="K65" s="376"/>
      <c r="L65" s="376"/>
      <c r="M65" s="376"/>
      <c r="N65" s="143"/>
      <c r="O65" s="143"/>
      <c r="P65" s="143"/>
      <c r="Q65" s="143"/>
    </row>
    <row r="66" spans="2:17" ht="12">
      <c r="B66" s="146" t="s">
        <v>133</v>
      </c>
      <c r="C66" s="4"/>
      <c r="D66" s="4"/>
      <c r="E66" s="147"/>
      <c r="F66" s="143"/>
      <c r="G66" s="393" t="s">
        <v>295</v>
      </c>
      <c r="H66" s="393"/>
      <c r="I66" s="393"/>
      <c r="J66" s="393"/>
      <c r="K66" s="393"/>
      <c r="L66" s="393"/>
      <c r="M66" s="393"/>
      <c r="N66" s="143"/>
      <c r="O66" s="143"/>
      <c r="P66" s="143"/>
      <c r="Q66" s="143"/>
    </row>
  </sheetData>
  <sheetProtection/>
  <mergeCells count="135">
    <mergeCell ref="L39:L40"/>
    <mergeCell ref="M39:M40"/>
    <mergeCell ref="N39:N40"/>
    <mergeCell ref="O39:O40"/>
    <mergeCell ref="P39:P40"/>
    <mergeCell ref="E33:E34"/>
    <mergeCell ref="A11:Q11"/>
    <mergeCell ref="D49:D52"/>
    <mergeCell ref="A58:D59"/>
    <mergeCell ref="D12:D15"/>
    <mergeCell ref="A28:D29"/>
    <mergeCell ref="A43:D44"/>
    <mergeCell ref="D31:D34"/>
    <mergeCell ref="A31:A34"/>
    <mergeCell ref="E32:H32"/>
    <mergeCell ref="I32:I34"/>
    <mergeCell ref="B60:R60"/>
    <mergeCell ref="A1:C1"/>
    <mergeCell ref="A12:A15"/>
    <mergeCell ref="B12:B15"/>
    <mergeCell ref="C12:C15"/>
    <mergeCell ref="B31:B34"/>
    <mergeCell ref="C31:C34"/>
    <mergeCell ref="E31:J31"/>
    <mergeCell ref="N33:N34"/>
    <mergeCell ref="E14:E15"/>
    <mergeCell ref="F14:F15"/>
    <mergeCell ref="G14:G15"/>
    <mergeCell ref="E12:J12"/>
    <mergeCell ref="E13:H13"/>
    <mergeCell ref="F33:F34"/>
    <mergeCell ref="H33:H34"/>
    <mergeCell ref="H14:H15"/>
    <mergeCell ref="I13:I15"/>
    <mergeCell ref="G33:G34"/>
    <mergeCell ref="K12:P12"/>
    <mergeCell ref="N14:N15"/>
    <mergeCell ref="K14:K15"/>
    <mergeCell ref="M51:M52"/>
    <mergeCell ref="L14:L15"/>
    <mergeCell ref="M14:M15"/>
    <mergeCell ref="L33:L34"/>
    <mergeCell ref="P28:P29"/>
    <mergeCell ref="O43:O44"/>
    <mergeCell ref="P43:P44"/>
    <mergeCell ref="O28:O29"/>
    <mergeCell ref="N35:N36"/>
    <mergeCell ref="M35:M36"/>
    <mergeCell ref="M37:M38"/>
    <mergeCell ref="K31:P31"/>
    <mergeCell ref="L37:L38"/>
    <mergeCell ref="K33:K34"/>
    <mergeCell ref="K39:K40"/>
    <mergeCell ref="I28:I29"/>
    <mergeCell ref="I35:I36"/>
    <mergeCell ref="J41:J42"/>
    <mergeCell ref="E29:H29"/>
    <mergeCell ref="K29:N29"/>
    <mergeCell ref="E35:E36"/>
    <mergeCell ref="L35:L36"/>
    <mergeCell ref="F37:F38"/>
    <mergeCell ref="G37:G38"/>
    <mergeCell ref="E44:H44"/>
    <mergeCell ref="E37:E38"/>
    <mergeCell ref="I43:I44"/>
    <mergeCell ref="K41:K42"/>
    <mergeCell ref="H37:H38"/>
    <mergeCell ref="I37:I38"/>
    <mergeCell ref="J37:J38"/>
    <mergeCell ref="K37:K38"/>
    <mergeCell ref="F51:F52"/>
    <mergeCell ref="G51:G52"/>
    <mergeCell ref="A49:A52"/>
    <mergeCell ref="C49:C52"/>
    <mergeCell ref="B49:B52"/>
    <mergeCell ref="E49:J49"/>
    <mergeCell ref="E41:E42"/>
    <mergeCell ref="K51:K52"/>
    <mergeCell ref="E47:H47"/>
    <mergeCell ref="I46:I47"/>
    <mergeCell ref="E51:E52"/>
    <mergeCell ref="E50:H50"/>
    <mergeCell ref="J46:J47"/>
    <mergeCell ref="H51:H52"/>
    <mergeCell ref="H41:H42"/>
    <mergeCell ref="I50:I52"/>
    <mergeCell ref="I58:I59"/>
    <mergeCell ref="E59:H59"/>
    <mergeCell ref="P35:P36"/>
    <mergeCell ref="N37:N38"/>
    <mergeCell ref="O37:O38"/>
    <mergeCell ref="O35:O36"/>
    <mergeCell ref="P37:P38"/>
    <mergeCell ref="F41:F42"/>
    <mergeCell ref="G41:G42"/>
    <mergeCell ref="I41:I42"/>
    <mergeCell ref="J58:J59"/>
    <mergeCell ref="O58:O59"/>
    <mergeCell ref="K59:N59"/>
    <mergeCell ref="O41:O42"/>
    <mergeCell ref="O46:O47"/>
    <mergeCell ref="K44:N44"/>
    <mergeCell ref="K49:P49"/>
    <mergeCell ref="P41:P42"/>
    <mergeCell ref="P46:P47"/>
    <mergeCell ref="P58:P59"/>
    <mergeCell ref="J13:J15"/>
    <mergeCell ref="K13:N13"/>
    <mergeCell ref="O13:O15"/>
    <mergeCell ref="P13:P15"/>
    <mergeCell ref="K47:N47"/>
    <mergeCell ref="J28:J29"/>
    <mergeCell ref="J43:J44"/>
    <mergeCell ref="J35:J36"/>
    <mergeCell ref="M33:M34"/>
    <mergeCell ref="O50:O52"/>
    <mergeCell ref="P50:P52"/>
    <mergeCell ref="J32:J34"/>
    <mergeCell ref="K32:N32"/>
    <mergeCell ref="O32:O34"/>
    <mergeCell ref="P32:P34"/>
    <mergeCell ref="N51:N52"/>
    <mergeCell ref="L51:L52"/>
    <mergeCell ref="K35:K36"/>
    <mergeCell ref="J50:J52"/>
    <mergeCell ref="G62:M62"/>
    <mergeCell ref="G63:M63"/>
    <mergeCell ref="G65:M65"/>
    <mergeCell ref="G66:M66"/>
    <mergeCell ref="A4:F4"/>
    <mergeCell ref="A6:F6"/>
    <mergeCell ref="A7:F7"/>
    <mergeCell ref="A9:F9"/>
    <mergeCell ref="A10:P10"/>
    <mergeCell ref="K50:N50"/>
  </mergeCells>
  <printOptions/>
  <pageMargins left="0.15748031496062992" right="0.15748031496062992" top="0.15748031496062992" bottom="0.2755905511811024" header="0.3937007874015748" footer="0.11811023622047245"/>
  <pageSetup horizontalDpi="600" verticalDpi="600" orientation="portrait" r:id="rId1"/>
  <headerFooter alignWithMargins="0">
    <oddFooter>&amp;R3/6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B19">
      <selection activeCell="N60" sqref="N60"/>
    </sheetView>
  </sheetViews>
  <sheetFormatPr defaultColWidth="9.140625" defaultRowHeight="12.75"/>
  <cols>
    <col min="1" max="1" width="3.28125" style="4" customWidth="1"/>
    <col min="2" max="2" width="32.7109375" style="4" customWidth="1"/>
    <col min="3" max="3" width="11.00390625" style="5" bestFit="1" customWidth="1"/>
    <col min="4" max="4" width="8.421875" style="5" customWidth="1"/>
    <col min="5" max="6" width="3.421875" style="4" customWidth="1"/>
    <col min="7" max="7" width="3.28125" style="4" customWidth="1"/>
    <col min="8" max="8" width="3.57421875" style="4" customWidth="1"/>
    <col min="9" max="9" width="6.140625" style="4" customWidth="1"/>
    <col min="10" max="10" width="5.00390625" style="4" customWidth="1"/>
    <col min="11" max="11" width="3.28125" style="4" customWidth="1"/>
    <col min="12" max="12" width="3.140625" style="4" customWidth="1"/>
    <col min="13" max="13" width="3.421875" style="4" customWidth="1"/>
    <col min="14" max="14" width="3.57421875" style="4" customWidth="1"/>
    <col min="15" max="15" width="5.8515625" style="4" customWidth="1"/>
    <col min="16" max="16" width="5.00390625" style="4" bestFit="1" customWidth="1"/>
    <col min="17" max="18" width="9.140625" style="4" hidden="1" customWidth="1"/>
    <col min="19" max="19" width="2.28125" style="4" customWidth="1"/>
    <col min="20" max="20" width="2.57421875" style="4" customWidth="1"/>
    <col min="21" max="21" width="5.57421875" style="4" bestFit="1" customWidth="1"/>
    <col min="22" max="22" width="9.8515625" style="4" bestFit="1" customWidth="1"/>
    <col min="23" max="23" width="4.8515625" style="4" customWidth="1"/>
    <col min="24" max="24" width="9.140625" style="4" customWidth="1"/>
    <col min="25" max="25" width="5.140625" style="4" customWidth="1"/>
    <col min="26" max="26" width="4.57421875" style="4" customWidth="1"/>
    <col min="27" max="16384" width="9.140625" style="4" customWidth="1"/>
  </cols>
  <sheetData>
    <row r="1" spans="1:19" ht="12.75">
      <c r="A1" s="371" t="s">
        <v>89</v>
      </c>
      <c r="B1" s="372"/>
      <c r="C1" s="372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Q1" s="3"/>
      <c r="R1" s="3"/>
      <c r="S1" s="3"/>
    </row>
    <row r="2" spans="1:19" ht="9.75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Q2" s="3"/>
      <c r="R2" s="3"/>
      <c r="S2" s="3"/>
    </row>
    <row r="3" spans="1:19" ht="12.75">
      <c r="A3" s="375" t="s">
        <v>91</v>
      </c>
      <c r="B3" s="372"/>
      <c r="C3" s="372"/>
      <c r="D3" s="372"/>
      <c r="E3" s="372"/>
      <c r="F3" s="372"/>
      <c r="G3" s="44"/>
      <c r="H3" s="44"/>
      <c r="I3" s="43"/>
      <c r="J3" s="43"/>
      <c r="K3" s="43"/>
      <c r="L3" s="44"/>
      <c r="M3" s="44"/>
      <c r="N3" s="44"/>
      <c r="O3" s="44"/>
      <c r="Q3" s="3"/>
      <c r="R3" s="3"/>
      <c r="S3" s="3"/>
    </row>
    <row r="4" spans="1:19" ht="12.75">
      <c r="A4" s="42" t="s">
        <v>216</v>
      </c>
      <c r="B4" s="41"/>
      <c r="C4" s="41"/>
      <c r="D4" s="41"/>
      <c r="E4" s="41"/>
      <c r="F4" s="41"/>
      <c r="G4" s="44"/>
      <c r="H4" s="44"/>
      <c r="I4" s="40"/>
      <c r="J4" s="40"/>
      <c r="K4" s="40"/>
      <c r="L4" s="45"/>
      <c r="M4" s="45"/>
      <c r="N4" s="45"/>
      <c r="O4" s="45"/>
      <c r="Q4" s="3"/>
      <c r="R4" s="3"/>
      <c r="S4" s="3"/>
    </row>
    <row r="5" spans="1:19" ht="12.75">
      <c r="A5" s="371" t="s">
        <v>47</v>
      </c>
      <c r="B5" s="372"/>
      <c r="C5" s="372"/>
      <c r="D5" s="372"/>
      <c r="E5" s="372"/>
      <c r="F5" s="372"/>
      <c r="G5" s="44"/>
      <c r="H5" s="44"/>
      <c r="I5" s="40"/>
      <c r="J5" s="40"/>
      <c r="K5" s="40"/>
      <c r="L5" s="45"/>
      <c r="M5" s="45"/>
      <c r="N5" s="45"/>
      <c r="O5" s="45"/>
      <c r="Q5" s="3"/>
      <c r="R5" s="3"/>
      <c r="S5" s="3"/>
    </row>
    <row r="6" spans="1:19" ht="12.75">
      <c r="A6" s="371" t="s">
        <v>92</v>
      </c>
      <c r="B6" s="372"/>
      <c r="C6" s="372"/>
      <c r="D6" s="372"/>
      <c r="E6" s="372"/>
      <c r="F6" s="372"/>
      <c r="G6" s="45"/>
      <c r="H6" s="45"/>
      <c r="I6" s="45"/>
      <c r="J6" s="45"/>
      <c r="K6" s="45"/>
      <c r="L6" s="45"/>
      <c r="M6" s="45"/>
      <c r="N6" s="45"/>
      <c r="O6" s="45"/>
      <c r="Q6" s="3"/>
      <c r="R6" s="3"/>
      <c r="S6" s="3"/>
    </row>
    <row r="7" spans="1:24" ht="11.25" customHeight="1">
      <c r="A7" s="149" t="s">
        <v>93</v>
      </c>
      <c r="B7" s="148"/>
      <c r="C7" s="148"/>
      <c r="D7" s="148"/>
      <c r="E7" s="148"/>
      <c r="F7" s="148"/>
      <c r="G7" s="39"/>
      <c r="H7" s="39"/>
      <c r="I7" s="39"/>
      <c r="J7" s="39"/>
      <c r="K7" s="39"/>
      <c r="L7" s="39"/>
      <c r="M7" s="39"/>
      <c r="N7" s="39"/>
      <c r="O7" s="39"/>
      <c r="Q7" s="3"/>
      <c r="R7" s="3"/>
      <c r="S7" s="3"/>
      <c r="X7" s="218" t="s">
        <v>184</v>
      </c>
    </row>
    <row r="8" spans="1:24" ht="12.75">
      <c r="A8" s="375" t="s">
        <v>94</v>
      </c>
      <c r="B8" s="372"/>
      <c r="C8" s="372"/>
      <c r="D8" s="372"/>
      <c r="E8" s="372"/>
      <c r="F8" s="372"/>
      <c r="G8" s="44"/>
      <c r="H8" s="44"/>
      <c r="I8" s="44"/>
      <c r="J8" s="44"/>
      <c r="K8" s="44"/>
      <c r="L8" s="44"/>
      <c r="M8" s="44"/>
      <c r="N8" s="44"/>
      <c r="O8" s="44"/>
      <c r="Q8" s="3"/>
      <c r="R8" s="3"/>
      <c r="S8" s="3"/>
      <c r="X8" s="218">
        <f>U10+V10+U13+V13+U16+V16+U19+V19</f>
        <v>632</v>
      </c>
    </row>
    <row r="9" spans="1:22" ht="14.25">
      <c r="A9" s="491" t="s">
        <v>90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357"/>
      <c r="R9" s="3"/>
      <c r="S9" s="3"/>
      <c r="U9" s="320" t="s">
        <v>64</v>
      </c>
      <c r="V9" s="320" t="s">
        <v>65</v>
      </c>
    </row>
    <row r="10" spans="1:22" ht="12.75" customHeight="1" thickBot="1">
      <c r="A10" s="490" t="s">
        <v>162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3"/>
      <c r="S10" s="3"/>
      <c r="U10" s="320">
        <f>E17</f>
        <v>28</v>
      </c>
      <c r="V10" s="320">
        <f>SUM(F17:G17)</f>
        <v>14</v>
      </c>
    </row>
    <row r="11" spans="1:18" ht="13.5" customHeight="1">
      <c r="A11" s="397" t="s">
        <v>10</v>
      </c>
      <c r="B11" s="397" t="s">
        <v>5</v>
      </c>
      <c r="C11" s="397" t="s">
        <v>258</v>
      </c>
      <c r="D11" s="397" t="s">
        <v>80</v>
      </c>
      <c r="E11" s="400" t="s">
        <v>16</v>
      </c>
      <c r="F11" s="401"/>
      <c r="G11" s="401"/>
      <c r="H11" s="401"/>
      <c r="I11" s="401"/>
      <c r="J11" s="402"/>
      <c r="K11" s="400" t="s">
        <v>17</v>
      </c>
      <c r="L11" s="401"/>
      <c r="M11" s="401"/>
      <c r="N11" s="401"/>
      <c r="O11" s="401"/>
      <c r="P11" s="402"/>
      <c r="Q11" s="3"/>
      <c r="R11" s="3"/>
    </row>
    <row r="12" spans="1:22" ht="13.5" customHeight="1">
      <c r="A12" s="398"/>
      <c r="B12" s="398"/>
      <c r="C12" s="398"/>
      <c r="D12" s="398"/>
      <c r="E12" s="390" t="s">
        <v>84</v>
      </c>
      <c r="F12" s="391"/>
      <c r="G12" s="391"/>
      <c r="H12" s="392"/>
      <c r="I12" s="477" t="s">
        <v>53</v>
      </c>
      <c r="J12" s="379" t="s">
        <v>54</v>
      </c>
      <c r="K12" s="390" t="s">
        <v>84</v>
      </c>
      <c r="L12" s="391"/>
      <c r="M12" s="391"/>
      <c r="N12" s="392"/>
      <c r="O12" s="394" t="s">
        <v>53</v>
      </c>
      <c r="P12" s="379" t="s">
        <v>54</v>
      </c>
      <c r="Q12" s="3"/>
      <c r="R12" s="3"/>
      <c r="U12" s="318" t="s">
        <v>163</v>
      </c>
      <c r="V12" s="318" t="s">
        <v>284</v>
      </c>
    </row>
    <row r="13" spans="1:22" ht="12.75" customHeight="1">
      <c r="A13" s="398"/>
      <c r="B13" s="398"/>
      <c r="C13" s="398"/>
      <c r="D13" s="425"/>
      <c r="E13" s="403" t="s">
        <v>83</v>
      </c>
      <c r="F13" s="366" t="s">
        <v>61</v>
      </c>
      <c r="G13" s="366" t="s">
        <v>62</v>
      </c>
      <c r="H13" s="366" t="s">
        <v>63</v>
      </c>
      <c r="I13" s="478"/>
      <c r="J13" s="380"/>
      <c r="K13" s="403" t="s">
        <v>83</v>
      </c>
      <c r="L13" s="366" t="s">
        <v>61</v>
      </c>
      <c r="M13" s="366" t="s">
        <v>62</v>
      </c>
      <c r="N13" s="366" t="s">
        <v>63</v>
      </c>
      <c r="O13" s="395"/>
      <c r="P13" s="380"/>
      <c r="Q13" s="3"/>
      <c r="R13" s="3"/>
      <c r="U13" s="318">
        <f>SUM(E15)</f>
        <v>14</v>
      </c>
      <c r="V13" s="318">
        <f>SUM(H15)</f>
        <v>28</v>
      </c>
    </row>
    <row r="14" spans="1:18" ht="7.5" customHeight="1" thickBot="1">
      <c r="A14" s="413"/>
      <c r="B14" s="413"/>
      <c r="C14" s="489"/>
      <c r="D14" s="426"/>
      <c r="E14" s="405"/>
      <c r="F14" s="406"/>
      <c r="G14" s="406"/>
      <c r="H14" s="406"/>
      <c r="I14" s="479"/>
      <c r="J14" s="381"/>
      <c r="K14" s="405"/>
      <c r="L14" s="406"/>
      <c r="M14" s="406"/>
      <c r="N14" s="406"/>
      <c r="O14" s="396"/>
      <c r="P14" s="381"/>
      <c r="Q14" s="3"/>
      <c r="R14" s="3"/>
    </row>
    <row r="15" spans="1:22" ht="12.75">
      <c r="A15" s="209">
        <v>1</v>
      </c>
      <c r="B15" s="548" t="s">
        <v>259</v>
      </c>
      <c r="C15" s="587" t="s">
        <v>260</v>
      </c>
      <c r="D15" s="68" t="s">
        <v>78</v>
      </c>
      <c r="E15" s="70">
        <v>14</v>
      </c>
      <c r="F15" s="54"/>
      <c r="G15" s="54"/>
      <c r="H15" s="54">
        <v>28</v>
      </c>
      <c r="I15" s="103" t="s">
        <v>48</v>
      </c>
      <c r="J15" s="129">
        <v>6</v>
      </c>
      <c r="K15" s="69"/>
      <c r="L15" s="54"/>
      <c r="M15" s="54"/>
      <c r="N15" s="54"/>
      <c r="O15" s="54"/>
      <c r="P15" s="55"/>
      <c r="Q15" s="28"/>
      <c r="R15" s="29"/>
      <c r="U15" s="327" t="s">
        <v>159</v>
      </c>
      <c r="V15" s="327" t="s">
        <v>158</v>
      </c>
    </row>
    <row r="16" spans="1:22" ht="12.75">
      <c r="A16" s="127">
        <v>2</v>
      </c>
      <c r="B16" s="521" t="s">
        <v>261</v>
      </c>
      <c r="C16" s="588" t="s">
        <v>262</v>
      </c>
      <c r="D16" s="151" t="s">
        <v>78</v>
      </c>
      <c r="E16" s="56">
        <v>14</v>
      </c>
      <c r="F16" s="57"/>
      <c r="G16" s="57"/>
      <c r="H16" s="57">
        <v>28</v>
      </c>
      <c r="I16" s="91" t="s">
        <v>48</v>
      </c>
      <c r="J16" s="119">
        <v>4</v>
      </c>
      <c r="K16" s="177"/>
      <c r="L16" s="57"/>
      <c r="M16" s="57"/>
      <c r="N16" s="57"/>
      <c r="O16" s="77"/>
      <c r="P16" s="79"/>
      <c r="Q16" s="24"/>
      <c r="R16" s="25"/>
      <c r="U16" s="328">
        <f>SUM(E19:E20,K22:K24,K36)</f>
        <v>138</v>
      </c>
      <c r="V16" s="328">
        <f>SUM(F19:G20,L22:M24,N26,L36:M37)</f>
        <v>186</v>
      </c>
    </row>
    <row r="17" spans="1:18" ht="13.5" thickBot="1">
      <c r="A17" s="210">
        <v>3</v>
      </c>
      <c r="B17" s="589" t="s">
        <v>263</v>
      </c>
      <c r="C17" s="544" t="s">
        <v>264</v>
      </c>
      <c r="D17" s="98" t="s">
        <v>78</v>
      </c>
      <c r="E17" s="60">
        <v>28</v>
      </c>
      <c r="F17" s="83">
        <v>4</v>
      </c>
      <c r="G17" s="83">
        <v>10</v>
      </c>
      <c r="H17" s="83"/>
      <c r="I17" s="130" t="s">
        <v>48</v>
      </c>
      <c r="J17" s="79">
        <v>4</v>
      </c>
      <c r="K17" s="82"/>
      <c r="L17" s="83"/>
      <c r="M17" s="83"/>
      <c r="N17" s="83"/>
      <c r="O17" s="83"/>
      <c r="P17" s="79"/>
      <c r="Q17" s="26"/>
      <c r="R17" s="27"/>
    </row>
    <row r="18" spans="1:22" ht="12.75">
      <c r="A18" s="210">
        <v>4</v>
      </c>
      <c r="B18" s="590" t="s">
        <v>265</v>
      </c>
      <c r="C18" s="591" t="s">
        <v>266</v>
      </c>
      <c r="D18" s="98" t="s">
        <v>78</v>
      </c>
      <c r="E18" s="217">
        <v>28</v>
      </c>
      <c r="F18" s="83">
        <v>8</v>
      </c>
      <c r="G18" s="83">
        <v>20</v>
      </c>
      <c r="H18" s="83"/>
      <c r="I18" s="130" t="s">
        <v>48</v>
      </c>
      <c r="J18" s="79">
        <v>5</v>
      </c>
      <c r="K18" s="82"/>
      <c r="L18" s="83"/>
      <c r="M18" s="83"/>
      <c r="N18" s="83"/>
      <c r="O18" s="83"/>
      <c r="P18" s="155"/>
      <c r="Q18" s="24"/>
      <c r="R18" s="24"/>
      <c r="U18" s="325" t="s">
        <v>66</v>
      </c>
      <c r="V18" s="325" t="s">
        <v>67</v>
      </c>
    </row>
    <row r="19" spans="1:22" ht="12.75">
      <c r="A19" s="127">
        <v>5</v>
      </c>
      <c r="B19" s="521" t="s">
        <v>166</v>
      </c>
      <c r="C19" s="592" t="s">
        <v>267</v>
      </c>
      <c r="D19" s="98" t="s">
        <v>78</v>
      </c>
      <c r="E19" s="217">
        <v>28</v>
      </c>
      <c r="F19" s="83">
        <v>8</v>
      </c>
      <c r="G19" s="83">
        <v>20</v>
      </c>
      <c r="H19" s="83"/>
      <c r="I19" s="130" t="s">
        <v>48</v>
      </c>
      <c r="J19" s="79">
        <v>5</v>
      </c>
      <c r="K19" s="82"/>
      <c r="L19" s="83"/>
      <c r="M19" s="83"/>
      <c r="N19" s="83"/>
      <c r="O19" s="83"/>
      <c r="P19" s="155"/>
      <c r="Q19" s="24"/>
      <c r="R19" s="24"/>
      <c r="U19" s="325">
        <f>SUM(E16,E18,K21,K25,E34)</f>
        <v>118</v>
      </c>
      <c r="V19" s="325">
        <f>SUM(H16,F18:G18,L21:M21,L25:M25,F34:G35)</f>
        <v>106</v>
      </c>
    </row>
    <row r="20" spans="1:27" s="3" customFormat="1" ht="26.25" thickBot="1">
      <c r="A20" s="211">
        <v>6</v>
      </c>
      <c r="B20" s="593" t="s">
        <v>167</v>
      </c>
      <c r="C20" s="594" t="s">
        <v>268</v>
      </c>
      <c r="D20" s="85" t="s">
        <v>78</v>
      </c>
      <c r="E20" s="62">
        <v>14</v>
      </c>
      <c r="F20" s="63">
        <v>4</v>
      </c>
      <c r="G20" s="63">
        <v>10</v>
      </c>
      <c r="H20" s="63"/>
      <c r="I20" s="63" t="s">
        <v>8</v>
      </c>
      <c r="J20" s="87">
        <v>3</v>
      </c>
      <c r="K20" s="62"/>
      <c r="L20" s="63"/>
      <c r="M20" s="63"/>
      <c r="N20" s="63"/>
      <c r="O20" s="63"/>
      <c r="P20" s="190"/>
      <c r="U20" s="4"/>
      <c r="V20" s="4"/>
      <c r="W20" s="4"/>
      <c r="X20" s="4"/>
      <c r="Y20" s="4"/>
      <c r="Z20" s="4"/>
      <c r="AA20" s="4"/>
    </row>
    <row r="21" spans="1:22" ht="12.75">
      <c r="A21" s="209">
        <v>7</v>
      </c>
      <c r="B21" s="595" t="s">
        <v>269</v>
      </c>
      <c r="C21" s="587" t="s">
        <v>178</v>
      </c>
      <c r="D21" s="67" t="s">
        <v>78</v>
      </c>
      <c r="E21" s="191"/>
      <c r="F21" s="57"/>
      <c r="G21" s="57"/>
      <c r="H21" s="57"/>
      <c r="I21" s="57"/>
      <c r="J21" s="58"/>
      <c r="K21" s="192">
        <v>24</v>
      </c>
      <c r="L21" s="57">
        <v>7</v>
      </c>
      <c r="M21" s="57">
        <v>17</v>
      </c>
      <c r="N21" s="57"/>
      <c r="O21" s="57" t="s">
        <v>48</v>
      </c>
      <c r="P21" s="58">
        <v>5</v>
      </c>
      <c r="Q21" s="3"/>
      <c r="R21" s="3"/>
      <c r="V21" s="326" t="s">
        <v>38</v>
      </c>
    </row>
    <row r="22" spans="1:22" ht="12.75">
      <c r="A22" s="127">
        <v>8</v>
      </c>
      <c r="B22" s="521" t="s">
        <v>270</v>
      </c>
      <c r="C22" s="592" t="s">
        <v>271</v>
      </c>
      <c r="D22" s="193" t="s">
        <v>78</v>
      </c>
      <c r="E22" s="82"/>
      <c r="F22" s="77"/>
      <c r="G22" s="77"/>
      <c r="H22" s="77"/>
      <c r="I22" s="83"/>
      <c r="J22" s="79"/>
      <c r="K22" s="56">
        <v>24</v>
      </c>
      <c r="L22" s="77">
        <v>7</v>
      </c>
      <c r="M22" s="77">
        <v>17</v>
      </c>
      <c r="N22" s="77"/>
      <c r="O22" s="83" t="s">
        <v>48</v>
      </c>
      <c r="P22" s="79">
        <v>5</v>
      </c>
      <c r="Q22" s="3"/>
      <c r="R22" s="3"/>
      <c r="V22" s="326">
        <f>U10+V10+U13+V13+U16+V16+U19+V19</f>
        <v>632</v>
      </c>
    </row>
    <row r="23" spans="1:18" ht="12.75">
      <c r="A23" s="210">
        <v>9</v>
      </c>
      <c r="B23" s="596" t="s">
        <v>136</v>
      </c>
      <c r="C23" s="592" t="s">
        <v>171</v>
      </c>
      <c r="D23" s="193" t="s">
        <v>78</v>
      </c>
      <c r="E23" s="82"/>
      <c r="F23" s="77"/>
      <c r="G23" s="77"/>
      <c r="H23" s="77"/>
      <c r="I23" s="83"/>
      <c r="J23" s="79"/>
      <c r="K23" s="56">
        <v>24</v>
      </c>
      <c r="L23" s="77">
        <v>7</v>
      </c>
      <c r="M23" s="77">
        <v>17</v>
      </c>
      <c r="N23" s="77"/>
      <c r="O23" s="83" t="s">
        <v>48</v>
      </c>
      <c r="P23" s="79">
        <v>5</v>
      </c>
      <c r="Q23" s="3"/>
      <c r="R23" s="3"/>
    </row>
    <row r="24" spans="1:18" ht="12.75">
      <c r="A24" s="127">
        <v>10</v>
      </c>
      <c r="B24" s="523" t="s">
        <v>170</v>
      </c>
      <c r="C24" s="50" t="s">
        <v>272</v>
      </c>
      <c r="D24" s="193" t="s">
        <v>78</v>
      </c>
      <c r="E24" s="82"/>
      <c r="F24" s="77"/>
      <c r="G24" s="77"/>
      <c r="H24" s="77"/>
      <c r="I24" s="83"/>
      <c r="J24" s="79"/>
      <c r="K24" s="56">
        <v>24</v>
      </c>
      <c r="L24" s="77">
        <v>7</v>
      </c>
      <c r="M24" s="77">
        <v>17</v>
      </c>
      <c r="N24" s="77"/>
      <c r="O24" s="83" t="s">
        <v>48</v>
      </c>
      <c r="P24" s="79">
        <v>4</v>
      </c>
      <c r="Q24" s="3"/>
      <c r="R24" s="3"/>
    </row>
    <row r="25" spans="1:18" ht="12.75">
      <c r="A25" s="210">
        <v>11</v>
      </c>
      <c r="B25" s="597" t="s">
        <v>273</v>
      </c>
      <c r="C25" s="598" t="s">
        <v>274</v>
      </c>
      <c r="D25" s="193" t="s">
        <v>78</v>
      </c>
      <c r="E25" s="82"/>
      <c r="F25" s="77"/>
      <c r="G25" s="77"/>
      <c r="H25" s="77"/>
      <c r="I25" s="83"/>
      <c r="J25" s="79"/>
      <c r="K25" s="56">
        <v>24</v>
      </c>
      <c r="L25" s="77">
        <v>3</v>
      </c>
      <c r="M25" s="77">
        <v>9</v>
      </c>
      <c r="N25" s="77"/>
      <c r="O25" s="83" t="s">
        <v>8</v>
      </c>
      <c r="P25" s="79">
        <v>4</v>
      </c>
      <c r="Q25" s="3"/>
      <c r="R25" s="3"/>
    </row>
    <row r="26" spans="1:18" ht="39" thickBot="1">
      <c r="A26" s="52">
        <v>12</v>
      </c>
      <c r="B26" s="599" t="s">
        <v>172</v>
      </c>
      <c r="C26" s="52" t="s">
        <v>275</v>
      </c>
      <c r="D26" s="85" t="s">
        <v>78</v>
      </c>
      <c r="E26" s="76"/>
      <c r="F26" s="64"/>
      <c r="G26" s="64"/>
      <c r="H26" s="64"/>
      <c r="I26" s="77"/>
      <c r="J26" s="161"/>
      <c r="K26" s="62"/>
      <c r="L26" s="64"/>
      <c r="M26" s="64"/>
      <c r="N26" s="120">
        <v>60</v>
      </c>
      <c r="O26" s="77" t="s">
        <v>8</v>
      </c>
      <c r="P26" s="79">
        <v>4</v>
      </c>
      <c r="Q26" s="3"/>
      <c r="R26" s="3"/>
    </row>
    <row r="27" spans="1:22" ht="11.25">
      <c r="A27" s="431" t="s">
        <v>58</v>
      </c>
      <c r="B27" s="432"/>
      <c r="C27" s="432"/>
      <c r="D27" s="433"/>
      <c r="E27" s="88">
        <f>SUM(E15:E20)</f>
        <v>126</v>
      </c>
      <c r="F27" s="89">
        <f>SUM(F15:F20)</f>
        <v>24</v>
      </c>
      <c r="G27" s="89">
        <f>SUM(G15:G20)</f>
        <v>60</v>
      </c>
      <c r="H27" s="89">
        <f>SUM(H15:H20)</f>
        <v>56</v>
      </c>
      <c r="I27" s="480" t="str">
        <f>COUNTIF(I15:I25,"E")&amp;"E+ "&amp;COUNTIF(I15:I25,"C")&amp;"C"</f>
        <v>5E+ 1C</v>
      </c>
      <c r="J27" s="382">
        <f>SUM(J15:J20)</f>
        <v>27</v>
      </c>
      <c r="K27" s="90">
        <f>SUM(K21:K26)</f>
        <v>120</v>
      </c>
      <c r="L27" s="91">
        <f>SUM(L21:L26)</f>
        <v>31</v>
      </c>
      <c r="M27" s="91">
        <f>SUM(M21:M26)</f>
        <v>77</v>
      </c>
      <c r="N27" s="92">
        <f>SUM(N21:N26)</f>
        <v>60</v>
      </c>
      <c r="O27" s="480" t="s">
        <v>238</v>
      </c>
      <c r="P27" s="382">
        <f>SUM(P21:P26)</f>
        <v>27</v>
      </c>
      <c r="Q27" s="3"/>
      <c r="R27" s="3"/>
      <c r="V27" s="311" t="s">
        <v>190</v>
      </c>
    </row>
    <row r="28" spans="1:22" ht="12" thickBot="1">
      <c r="A28" s="466"/>
      <c r="B28" s="467"/>
      <c r="C28" s="467"/>
      <c r="D28" s="436"/>
      <c r="E28" s="386">
        <f>SUM(E27:H27)</f>
        <v>266</v>
      </c>
      <c r="F28" s="387"/>
      <c r="G28" s="387"/>
      <c r="H28" s="388"/>
      <c r="I28" s="385"/>
      <c r="J28" s="383"/>
      <c r="K28" s="386">
        <f>SUM(K27:N27)</f>
        <v>288</v>
      </c>
      <c r="L28" s="387"/>
      <c r="M28" s="387"/>
      <c r="N28" s="388"/>
      <c r="O28" s="385"/>
      <c r="P28" s="383"/>
      <c r="Q28" s="3"/>
      <c r="R28" s="3"/>
      <c r="V28" s="311">
        <f>E28+K28</f>
        <v>554</v>
      </c>
    </row>
    <row r="29" spans="1:18" ht="8.25" customHeight="1" thickBot="1">
      <c r="A29" s="94"/>
      <c r="B29" s="94"/>
      <c r="C29" s="194"/>
      <c r="D29" s="195"/>
      <c r="E29" s="95"/>
      <c r="F29" s="95"/>
      <c r="G29" s="95"/>
      <c r="H29" s="95"/>
      <c r="I29" s="96"/>
      <c r="J29" s="95"/>
      <c r="K29" s="95"/>
      <c r="L29" s="95"/>
      <c r="M29" s="95"/>
      <c r="N29" s="95"/>
      <c r="O29" s="96"/>
      <c r="P29" s="95"/>
      <c r="Q29" s="3"/>
      <c r="R29" s="3"/>
    </row>
    <row r="30" spans="1:18" ht="12.75" customHeight="1">
      <c r="A30" s="397" t="s">
        <v>10</v>
      </c>
      <c r="B30" s="397" t="s">
        <v>144</v>
      </c>
      <c r="C30" s="397" t="s">
        <v>258</v>
      </c>
      <c r="D30" s="397" t="s">
        <v>80</v>
      </c>
      <c r="E30" s="400" t="s">
        <v>16</v>
      </c>
      <c r="F30" s="401"/>
      <c r="G30" s="401"/>
      <c r="H30" s="401"/>
      <c r="I30" s="401"/>
      <c r="J30" s="402"/>
      <c r="K30" s="400" t="s">
        <v>17</v>
      </c>
      <c r="L30" s="401"/>
      <c r="M30" s="401"/>
      <c r="N30" s="401"/>
      <c r="O30" s="401"/>
      <c r="P30" s="402"/>
      <c r="Q30" s="3"/>
      <c r="R30" s="3"/>
    </row>
    <row r="31" spans="1:18" ht="12.75" customHeight="1">
      <c r="A31" s="398"/>
      <c r="B31" s="398"/>
      <c r="C31" s="398"/>
      <c r="D31" s="398"/>
      <c r="E31" s="390" t="s">
        <v>84</v>
      </c>
      <c r="F31" s="391"/>
      <c r="G31" s="391"/>
      <c r="H31" s="392"/>
      <c r="I31" s="394" t="s">
        <v>53</v>
      </c>
      <c r="J31" s="379" t="s">
        <v>54</v>
      </c>
      <c r="K31" s="390" t="s">
        <v>84</v>
      </c>
      <c r="L31" s="391"/>
      <c r="M31" s="391"/>
      <c r="N31" s="392"/>
      <c r="O31" s="394" t="s">
        <v>53</v>
      </c>
      <c r="P31" s="379" t="s">
        <v>54</v>
      </c>
      <c r="Q31" s="3"/>
      <c r="R31" s="3"/>
    </row>
    <row r="32" spans="1:18" ht="11.25" customHeight="1">
      <c r="A32" s="398"/>
      <c r="B32" s="398"/>
      <c r="C32" s="398"/>
      <c r="D32" s="425"/>
      <c r="E32" s="405" t="s">
        <v>83</v>
      </c>
      <c r="F32" s="406" t="s">
        <v>61</v>
      </c>
      <c r="G32" s="406" t="s">
        <v>62</v>
      </c>
      <c r="H32" s="406" t="s">
        <v>63</v>
      </c>
      <c r="I32" s="395"/>
      <c r="J32" s="380"/>
      <c r="K32" s="405" t="s">
        <v>83</v>
      </c>
      <c r="L32" s="406" t="s">
        <v>61</v>
      </c>
      <c r="M32" s="406" t="s">
        <v>62</v>
      </c>
      <c r="N32" s="406" t="s">
        <v>63</v>
      </c>
      <c r="O32" s="395"/>
      <c r="P32" s="380"/>
      <c r="Q32" s="3"/>
      <c r="R32" s="3"/>
    </row>
    <row r="33" spans="1:18" ht="6" customHeight="1" thickBot="1">
      <c r="A33" s="413"/>
      <c r="B33" s="413"/>
      <c r="C33" s="489"/>
      <c r="D33" s="426"/>
      <c r="E33" s="404"/>
      <c r="F33" s="367"/>
      <c r="G33" s="367"/>
      <c r="H33" s="367"/>
      <c r="I33" s="396"/>
      <c r="J33" s="381"/>
      <c r="K33" s="404"/>
      <c r="L33" s="367"/>
      <c r="M33" s="367"/>
      <c r="N33" s="367"/>
      <c r="O33" s="396"/>
      <c r="P33" s="381"/>
      <c r="Q33" s="3"/>
      <c r="R33" s="3"/>
    </row>
    <row r="34" spans="1:18" ht="12.75">
      <c r="A34" s="362">
        <v>13</v>
      </c>
      <c r="B34" s="600" t="s">
        <v>276</v>
      </c>
      <c r="C34" s="601" t="s">
        <v>277</v>
      </c>
      <c r="D34" s="66" t="s">
        <v>82</v>
      </c>
      <c r="E34" s="464">
        <v>28</v>
      </c>
      <c r="F34" s="366">
        <v>4</v>
      </c>
      <c r="G34" s="366">
        <v>10</v>
      </c>
      <c r="H34" s="366"/>
      <c r="I34" s="366" t="s">
        <v>8</v>
      </c>
      <c r="J34" s="488">
        <v>3</v>
      </c>
      <c r="K34" s="482"/>
      <c r="L34" s="463"/>
      <c r="M34" s="463"/>
      <c r="N34" s="463"/>
      <c r="O34" s="463"/>
      <c r="P34" s="445"/>
      <c r="Q34" s="3"/>
      <c r="R34" s="3"/>
    </row>
    <row r="35" spans="1:18" ht="11.25" customHeight="1" thickBot="1">
      <c r="A35" s="565">
        <v>14</v>
      </c>
      <c r="B35" s="602" t="s">
        <v>278</v>
      </c>
      <c r="C35" s="603" t="s">
        <v>279</v>
      </c>
      <c r="D35" s="85" t="s">
        <v>82</v>
      </c>
      <c r="E35" s="483"/>
      <c r="F35" s="406"/>
      <c r="G35" s="406"/>
      <c r="H35" s="406"/>
      <c r="I35" s="406"/>
      <c r="J35" s="487"/>
      <c r="K35" s="405"/>
      <c r="L35" s="406"/>
      <c r="M35" s="406"/>
      <c r="N35" s="406"/>
      <c r="O35" s="406"/>
      <c r="P35" s="487"/>
      <c r="Q35" s="3"/>
      <c r="R35" s="3"/>
    </row>
    <row r="36" spans="1:18" ht="12.75">
      <c r="A36" s="362">
        <v>15</v>
      </c>
      <c r="B36" s="604" t="s">
        <v>280</v>
      </c>
      <c r="C36" s="605" t="s">
        <v>281</v>
      </c>
      <c r="D36" s="100" t="s">
        <v>82</v>
      </c>
      <c r="E36" s="471"/>
      <c r="F36" s="463"/>
      <c r="G36" s="463"/>
      <c r="H36" s="463"/>
      <c r="I36" s="463"/>
      <c r="J36" s="445"/>
      <c r="K36" s="468">
        <v>24</v>
      </c>
      <c r="L36" s="469">
        <v>3</v>
      </c>
      <c r="M36" s="469">
        <v>9</v>
      </c>
      <c r="N36" s="469"/>
      <c r="O36" s="469" t="s">
        <v>48</v>
      </c>
      <c r="P36" s="470">
        <v>3</v>
      </c>
      <c r="Q36" s="3"/>
      <c r="R36" s="3"/>
    </row>
    <row r="37" spans="1:18" ht="12" customHeight="1" thickBot="1">
      <c r="A37" s="565">
        <v>16</v>
      </c>
      <c r="B37" s="606" t="s">
        <v>282</v>
      </c>
      <c r="C37" s="607" t="s">
        <v>283</v>
      </c>
      <c r="D37" s="85" t="s">
        <v>82</v>
      </c>
      <c r="E37" s="472"/>
      <c r="F37" s="367"/>
      <c r="G37" s="367"/>
      <c r="H37" s="367"/>
      <c r="I37" s="367"/>
      <c r="J37" s="446"/>
      <c r="K37" s="460"/>
      <c r="L37" s="444"/>
      <c r="M37" s="444"/>
      <c r="N37" s="444"/>
      <c r="O37" s="444"/>
      <c r="P37" s="452"/>
      <c r="Q37" s="3"/>
      <c r="R37" s="3"/>
    </row>
    <row r="38" spans="1:22" ht="12.75" customHeight="1">
      <c r="A38" s="431" t="s">
        <v>59</v>
      </c>
      <c r="B38" s="432"/>
      <c r="C38" s="432"/>
      <c r="D38" s="433"/>
      <c r="E38" s="104">
        <f>SUM(E34:E37)</f>
        <v>28</v>
      </c>
      <c r="F38" s="104">
        <f>SUM(F34:F37)</f>
        <v>4</v>
      </c>
      <c r="G38" s="104">
        <f>SUM(G34:G37)</f>
        <v>10</v>
      </c>
      <c r="H38" s="104"/>
      <c r="I38" s="484" t="s">
        <v>49</v>
      </c>
      <c r="J38" s="382">
        <f>SUM(J34:J36)</f>
        <v>3</v>
      </c>
      <c r="K38" s="88">
        <f>SUM(K34:K37)</f>
        <v>24</v>
      </c>
      <c r="L38" s="196">
        <f>SUM(L34:L37)</f>
        <v>3</v>
      </c>
      <c r="M38" s="103">
        <f>SUM(M34:M37)</f>
        <v>9</v>
      </c>
      <c r="N38" s="196"/>
      <c r="O38" s="480" t="s">
        <v>52</v>
      </c>
      <c r="P38" s="382">
        <f>SUM(P34:P37)</f>
        <v>3</v>
      </c>
      <c r="Q38" s="3"/>
      <c r="R38" s="3"/>
      <c r="V38" s="312" t="s">
        <v>191</v>
      </c>
    </row>
    <row r="39" spans="1:22" ht="12.75" customHeight="1" thickBot="1">
      <c r="A39" s="466"/>
      <c r="B39" s="467"/>
      <c r="C39" s="467"/>
      <c r="D39" s="436"/>
      <c r="E39" s="386">
        <f>SUM(E38:H38)</f>
        <v>42</v>
      </c>
      <c r="F39" s="387"/>
      <c r="G39" s="387"/>
      <c r="H39" s="388"/>
      <c r="I39" s="385"/>
      <c r="J39" s="383"/>
      <c r="K39" s="386">
        <f>SUM(K38:N38)</f>
        <v>36</v>
      </c>
      <c r="L39" s="387"/>
      <c r="M39" s="387"/>
      <c r="N39" s="388"/>
      <c r="O39" s="385"/>
      <c r="P39" s="383"/>
      <c r="Q39" s="3"/>
      <c r="R39" s="3"/>
      <c r="V39" s="312">
        <f>E39+K39</f>
        <v>78</v>
      </c>
    </row>
    <row r="40" spans="1:18" ht="6" customHeight="1" thickBot="1">
      <c r="A40" s="72"/>
      <c r="B40" s="72"/>
      <c r="C40" s="106"/>
      <c r="D40" s="106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"/>
      <c r="R40" s="3"/>
    </row>
    <row r="41" spans="1:18" ht="12.75" customHeight="1">
      <c r="A41" s="94"/>
      <c r="B41" s="131" t="s">
        <v>12</v>
      </c>
      <c r="C41" s="106"/>
      <c r="D41" s="106"/>
      <c r="E41" s="108">
        <f>E27+E38</f>
        <v>154</v>
      </c>
      <c r="F41" s="109">
        <f>F27+F38</f>
        <v>28</v>
      </c>
      <c r="G41" s="109">
        <f>G27+G38</f>
        <v>70</v>
      </c>
      <c r="H41" s="109">
        <f>H27+H38</f>
        <v>56</v>
      </c>
      <c r="I41" s="480" t="s">
        <v>182</v>
      </c>
      <c r="J41" s="420">
        <f>IF((J27+J38)&lt;&gt;30,"NU",30)</f>
        <v>30</v>
      </c>
      <c r="K41" s="110">
        <f>K27+K38</f>
        <v>144</v>
      </c>
      <c r="L41" s="109">
        <f>L27+L38</f>
        <v>34</v>
      </c>
      <c r="M41" s="109">
        <f>M27+M38</f>
        <v>86</v>
      </c>
      <c r="N41" s="109">
        <f>N27+N38</f>
        <v>60</v>
      </c>
      <c r="O41" s="480" t="s">
        <v>182</v>
      </c>
      <c r="P41" s="420">
        <f>IF((P27+P38)&lt;&gt;30,"NU",30)</f>
        <v>30</v>
      </c>
      <c r="Q41" s="3"/>
      <c r="R41" s="3"/>
    </row>
    <row r="42" spans="1:18" ht="12.75" customHeight="1" thickBot="1">
      <c r="A42" s="94"/>
      <c r="B42" s="107"/>
      <c r="C42" s="106"/>
      <c r="D42" s="106"/>
      <c r="E42" s="429">
        <f>SUM(E41:H41)</f>
        <v>308</v>
      </c>
      <c r="F42" s="430"/>
      <c r="G42" s="430"/>
      <c r="H42" s="430"/>
      <c r="I42" s="481"/>
      <c r="J42" s="421"/>
      <c r="K42" s="417">
        <f>SUM(K41:N41)</f>
        <v>324</v>
      </c>
      <c r="L42" s="418"/>
      <c r="M42" s="418"/>
      <c r="N42" s="419"/>
      <c r="O42" s="481"/>
      <c r="P42" s="421"/>
      <c r="Q42" s="3"/>
      <c r="R42" s="3"/>
    </row>
    <row r="43" spans="1:18" ht="6.75" customHeight="1" thickBot="1">
      <c r="A43" s="93"/>
      <c r="B43" s="94"/>
      <c r="C43" s="94"/>
      <c r="D43" s="94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3"/>
      <c r="R43" s="3"/>
    </row>
    <row r="44" spans="1:18" ht="12.75" customHeight="1">
      <c r="A44" s="397" t="s">
        <v>10</v>
      </c>
      <c r="B44" s="397" t="s">
        <v>9</v>
      </c>
      <c r="C44" s="397" t="s">
        <v>173</v>
      </c>
      <c r="D44" s="397" t="s">
        <v>80</v>
      </c>
      <c r="E44" s="400" t="s">
        <v>16</v>
      </c>
      <c r="F44" s="401"/>
      <c r="G44" s="401"/>
      <c r="H44" s="401"/>
      <c r="I44" s="401"/>
      <c r="J44" s="402"/>
      <c r="K44" s="400" t="s">
        <v>17</v>
      </c>
      <c r="L44" s="401"/>
      <c r="M44" s="401"/>
      <c r="N44" s="401"/>
      <c r="O44" s="401"/>
      <c r="P44" s="402"/>
      <c r="Q44" s="3"/>
      <c r="R44" s="3"/>
    </row>
    <row r="45" spans="1:18" ht="12.75" customHeight="1">
      <c r="A45" s="398"/>
      <c r="B45" s="398"/>
      <c r="C45" s="398"/>
      <c r="D45" s="398"/>
      <c r="E45" s="390" t="s">
        <v>84</v>
      </c>
      <c r="F45" s="391"/>
      <c r="G45" s="391"/>
      <c r="H45" s="392"/>
      <c r="I45" s="394" t="s">
        <v>53</v>
      </c>
      <c r="J45" s="438" t="s">
        <v>54</v>
      </c>
      <c r="K45" s="390" t="s">
        <v>84</v>
      </c>
      <c r="L45" s="391"/>
      <c r="M45" s="391"/>
      <c r="N45" s="392"/>
      <c r="O45" s="394" t="s">
        <v>53</v>
      </c>
      <c r="P45" s="379" t="s">
        <v>54</v>
      </c>
      <c r="Q45" s="3"/>
      <c r="R45" s="3"/>
    </row>
    <row r="46" spans="1:18" ht="12.75" customHeight="1">
      <c r="A46" s="398"/>
      <c r="B46" s="398"/>
      <c r="C46" s="398"/>
      <c r="D46" s="425"/>
      <c r="E46" s="405" t="s">
        <v>83</v>
      </c>
      <c r="F46" s="406" t="s">
        <v>61</v>
      </c>
      <c r="G46" s="406" t="s">
        <v>62</v>
      </c>
      <c r="H46" s="406" t="s">
        <v>63</v>
      </c>
      <c r="I46" s="395"/>
      <c r="J46" s="439"/>
      <c r="K46" s="405" t="s">
        <v>83</v>
      </c>
      <c r="L46" s="406" t="s">
        <v>61</v>
      </c>
      <c r="M46" s="406" t="s">
        <v>62</v>
      </c>
      <c r="N46" s="406" t="s">
        <v>63</v>
      </c>
      <c r="O46" s="395"/>
      <c r="P46" s="380"/>
      <c r="Q46" s="3"/>
      <c r="R46" s="3"/>
    </row>
    <row r="47" spans="1:16" s="3" customFormat="1" ht="6.75" customHeight="1" thickBot="1">
      <c r="A47" s="413"/>
      <c r="B47" s="413"/>
      <c r="C47" s="399"/>
      <c r="D47" s="426"/>
      <c r="E47" s="404"/>
      <c r="F47" s="367"/>
      <c r="G47" s="367"/>
      <c r="H47" s="367"/>
      <c r="I47" s="396"/>
      <c r="J47" s="440"/>
      <c r="K47" s="404"/>
      <c r="L47" s="367"/>
      <c r="M47" s="367"/>
      <c r="N47" s="367"/>
      <c r="O47" s="396"/>
      <c r="P47" s="381"/>
    </row>
    <row r="48" spans="1:22" s="3" customFormat="1" ht="11.25">
      <c r="A48" s="100"/>
      <c r="B48" s="212" t="s">
        <v>121</v>
      </c>
      <c r="C48" s="197"/>
      <c r="D48" s="198"/>
      <c r="E48" s="167"/>
      <c r="F48" s="89"/>
      <c r="G48" s="91"/>
      <c r="H48" s="91"/>
      <c r="I48" s="199"/>
      <c r="J48" s="200"/>
      <c r="K48" s="177"/>
      <c r="L48" s="91"/>
      <c r="M48" s="91"/>
      <c r="N48" s="91"/>
      <c r="O48" s="199"/>
      <c r="P48" s="201"/>
      <c r="Q48" s="30"/>
      <c r="R48" s="30"/>
      <c r="V48" s="4"/>
    </row>
    <row r="49" spans="1:18" ht="12.75">
      <c r="A49" s="74">
        <v>5</v>
      </c>
      <c r="B49" s="136" t="s">
        <v>174</v>
      </c>
      <c r="C49" s="213" t="s">
        <v>175</v>
      </c>
      <c r="D49" s="118" t="s">
        <v>79</v>
      </c>
      <c r="E49" s="59">
        <v>14</v>
      </c>
      <c r="F49" s="77">
        <v>4</v>
      </c>
      <c r="G49" s="77">
        <v>10</v>
      </c>
      <c r="H49" s="77"/>
      <c r="I49" s="77" t="s">
        <v>8</v>
      </c>
      <c r="J49" s="78">
        <v>2</v>
      </c>
      <c r="K49" s="82"/>
      <c r="L49" s="83"/>
      <c r="M49" s="83"/>
      <c r="N49" s="83"/>
      <c r="O49" s="83"/>
      <c r="P49" s="155"/>
      <c r="Q49" s="3"/>
      <c r="R49" s="3"/>
    </row>
    <row r="50" spans="1:18" ht="25.5">
      <c r="A50" s="74">
        <v>6</v>
      </c>
      <c r="B50" s="214" t="s">
        <v>176</v>
      </c>
      <c r="C50" s="215" t="s">
        <v>168</v>
      </c>
      <c r="D50" s="118" t="s">
        <v>79</v>
      </c>
      <c r="E50" s="59"/>
      <c r="F50" s="57">
        <v>12</v>
      </c>
      <c r="G50" s="57">
        <v>30</v>
      </c>
      <c r="H50" s="57"/>
      <c r="I50" s="57" t="s">
        <v>8</v>
      </c>
      <c r="J50" s="58">
        <v>3</v>
      </c>
      <c r="K50" s="82"/>
      <c r="L50" s="83"/>
      <c r="M50" s="83"/>
      <c r="N50" s="83"/>
      <c r="O50" s="83"/>
      <c r="P50" s="155"/>
      <c r="Q50" s="3"/>
      <c r="R50" s="3"/>
    </row>
    <row r="51" spans="1:22" ht="12.75">
      <c r="A51" s="74">
        <v>7</v>
      </c>
      <c r="B51" s="214" t="s">
        <v>177</v>
      </c>
      <c r="C51" s="215" t="s">
        <v>178</v>
      </c>
      <c r="D51" s="80" t="s">
        <v>79</v>
      </c>
      <c r="E51" s="153"/>
      <c r="F51" s="77"/>
      <c r="G51" s="77"/>
      <c r="H51" s="77"/>
      <c r="I51" s="77"/>
      <c r="J51" s="78"/>
      <c r="K51" s="59">
        <v>14</v>
      </c>
      <c r="L51" s="77">
        <v>4</v>
      </c>
      <c r="M51" s="77">
        <v>10</v>
      </c>
      <c r="N51" s="77"/>
      <c r="O51" s="77" t="s">
        <v>48</v>
      </c>
      <c r="P51" s="117">
        <v>3</v>
      </c>
      <c r="Q51" s="3"/>
      <c r="R51" s="3"/>
      <c r="V51" s="313" t="s">
        <v>192</v>
      </c>
    </row>
    <row r="52" spans="1:22" ht="25.5">
      <c r="A52" s="100">
        <v>8</v>
      </c>
      <c r="B52" s="214" t="s">
        <v>179</v>
      </c>
      <c r="C52" s="215" t="s">
        <v>169</v>
      </c>
      <c r="D52" s="118" t="s">
        <v>79</v>
      </c>
      <c r="E52" s="82"/>
      <c r="F52" s="83"/>
      <c r="G52" s="83"/>
      <c r="H52" s="83"/>
      <c r="I52" s="83"/>
      <c r="J52" s="79"/>
      <c r="K52" s="59"/>
      <c r="L52" s="83">
        <v>12</v>
      </c>
      <c r="M52" s="83">
        <v>30</v>
      </c>
      <c r="N52" s="83"/>
      <c r="O52" s="83" t="s">
        <v>8</v>
      </c>
      <c r="P52" s="155">
        <v>2</v>
      </c>
      <c r="Q52" s="3"/>
      <c r="R52" s="3"/>
      <c r="V52" s="314">
        <f>E55+K55</f>
        <v>140</v>
      </c>
    </row>
    <row r="53" spans="1:18" ht="13.5" thickBot="1">
      <c r="A53" s="202">
        <v>9</v>
      </c>
      <c r="B53" s="138" t="s">
        <v>180</v>
      </c>
      <c r="C53" s="216" t="s">
        <v>181</v>
      </c>
      <c r="D53" s="162" t="s">
        <v>79</v>
      </c>
      <c r="E53" s="112"/>
      <c r="F53" s="203"/>
      <c r="G53" s="203"/>
      <c r="H53" s="63"/>
      <c r="I53" s="203"/>
      <c r="J53" s="204"/>
      <c r="K53" s="168"/>
      <c r="L53" s="205"/>
      <c r="M53" s="205"/>
      <c r="N53" s="206"/>
      <c r="O53" s="63" t="s">
        <v>48</v>
      </c>
      <c r="P53" s="190">
        <v>5</v>
      </c>
      <c r="Q53" s="3"/>
      <c r="R53" s="3"/>
    </row>
    <row r="54" spans="1:18" ht="11.25">
      <c r="A54" s="431" t="s">
        <v>60</v>
      </c>
      <c r="B54" s="432"/>
      <c r="C54" s="432"/>
      <c r="D54" s="473"/>
      <c r="E54" s="88">
        <f>SUM(E48:E53)</f>
        <v>14</v>
      </c>
      <c r="F54" s="122">
        <f>SUM(F48:F53)</f>
        <v>16</v>
      </c>
      <c r="G54" s="122">
        <f>SUM(G48:G53)</f>
        <v>40</v>
      </c>
      <c r="H54" s="122"/>
      <c r="I54" s="377" t="s">
        <v>51</v>
      </c>
      <c r="J54" s="382">
        <f>SUM(J48:J53)</f>
        <v>5</v>
      </c>
      <c r="K54" s="104">
        <f>SUM(K48:K53)</f>
        <v>14</v>
      </c>
      <c r="L54" s="105">
        <f>SUM(L48:L53)</f>
        <v>16</v>
      </c>
      <c r="M54" s="105">
        <f>SUM(M48:M53)</f>
        <v>40</v>
      </c>
      <c r="N54" s="105"/>
      <c r="O54" s="485" t="s">
        <v>183</v>
      </c>
      <c r="P54" s="382">
        <f>SUM(P48:P53)</f>
        <v>10</v>
      </c>
      <c r="Q54" s="3"/>
      <c r="R54" s="3"/>
    </row>
    <row r="55" spans="1:18" ht="12" thickBot="1">
      <c r="A55" s="474"/>
      <c r="B55" s="475"/>
      <c r="C55" s="475"/>
      <c r="D55" s="476"/>
      <c r="E55" s="386">
        <f>SUM(E54:H54)</f>
        <v>70</v>
      </c>
      <c r="F55" s="387"/>
      <c r="G55" s="387"/>
      <c r="H55" s="388"/>
      <c r="I55" s="378"/>
      <c r="J55" s="383"/>
      <c r="K55" s="386">
        <f>SUM(K54:N54)</f>
        <v>70</v>
      </c>
      <c r="L55" s="387"/>
      <c r="M55" s="387"/>
      <c r="N55" s="388"/>
      <c r="O55" s="486"/>
      <c r="P55" s="383"/>
      <c r="Q55" s="3"/>
      <c r="R55" s="3"/>
    </row>
    <row r="56" spans="1:22" s="31" customFormat="1" ht="6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32"/>
      <c r="V56" s="4"/>
    </row>
    <row r="57" spans="1:20" s="31" customFormat="1" ht="12.75">
      <c r="A57" s="72"/>
      <c r="B57" s="142" t="s">
        <v>128</v>
      </c>
      <c r="C57" s="144"/>
      <c r="D57" s="2"/>
      <c r="E57" s="2"/>
      <c r="F57" s="141"/>
      <c r="G57" s="376" t="s">
        <v>129</v>
      </c>
      <c r="H57" s="376"/>
      <c r="I57" s="376"/>
      <c r="J57" s="376"/>
      <c r="K57" s="376"/>
      <c r="L57" s="376"/>
      <c r="M57" s="376"/>
      <c r="N57" s="143"/>
      <c r="O57" s="143"/>
      <c r="P57" s="143"/>
      <c r="Q57" s="32"/>
      <c r="T57" s="33"/>
    </row>
    <row r="58" spans="1:20" s="31" customFormat="1" ht="12">
      <c r="A58" s="4"/>
      <c r="B58" s="142" t="s">
        <v>130</v>
      </c>
      <c r="C58" s="4"/>
      <c r="D58" s="144"/>
      <c r="E58" s="4"/>
      <c r="F58" s="141"/>
      <c r="G58" s="393" t="s">
        <v>296</v>
      </c>
      <c r="H58" s="393"/>
      <c r="I58" s="393"/>
      <c r="J58" s="393"/>
      <c r="K58" s="393"/>
      <c r="L58" s="393"/>
      <c r="M58" s="393"/>
      <c r="N58" s="144"/>
      <c r="O58" s="144"/>
      <c r="P58" s="144"/>
      <c r="Q58" s="32"/>
      <c r="T58" s="33"/>
    </row>
    <row r="59" spans="1:20" s="31" customFormat="1" ht="5.25" customHeight="1">
      <c r="A59" s="4"/>
      <c r="B59" s="4"/>
      <c r="C59" s="141"/>
      <c r="D59" s="141"/>
      <c r="E59" s="142"/>
      <c r="F59" s="141"/>
      <c r="G59" s="141"/>
      <c r="H59" s="141"/>
      <c r="I59" s="141"/>
      <c r="J59" s="141"/>
      <c r="K59" s="143"/>
      <c r="L59" s="141"/>
      <c r="M59" s="141"/>
      <c r="N59" s="141"/>
      <c r="O59" s="141"/>
      <c r="P59" s="141"/>
      <c r="T59" s="33"/>
    </row>
    <row r="60" spans="2:16" ht="12">
      <c r="B60" s="145" t="s">
        <v>132</v>
      </c>
      <c r="C60" s="4"/>
      <c r="D60" s="4"/>
      <c r="E60" s="143"/>
      <c r="F60" s="143"/>
      <c r="G60" s="376" t="s">
        <v>297</v>
      </c>
      <c r="H60" s="376"/>
      <c r="I60" s="376"/>
      <c r="J60" s="376"/>
      <c r="K60" s="376"/>
      <c r="L60" s="376"/>
      <c r="M60" s="376"/>
      <c r="N60" s="143"/>
      <c r="O60" s="143"/>
      <c r="P60" s="143"/>
    </row>
    <row r="61" spans="2:16" ht="12">
      <c r="B61" s="146" t="s">
        <v>133</v>
      </c>
      <c r="C61" s="4"/>
      <c r="D61" s="4"/>
      <c r="E61" s="147"/>
      <c r="F61" s="143"/>
      <c r="G61" s="393" t="s">
        <v>295</v>
      </c>
      <c r="H61" s="393"/>
      <c r="I61" s="393"/>
      <c r="J61" s="393"/>
      <c r="K61" s="393"/>
      <c r="L61" s="393"/>
      <c r="M61" s="393"/>
      <c r="N61" s="143"/>
      <c r="O61" s="143"/>
      <c r="P61" s="143"/>
    </row>
  </sheetData>
  <sheetProtection/>
  <mergeCells count="122">
    <mergeCell ref="A10:Q10"/>
    <mergeCell ref="A3:F3"/>
    <mergeCell ref="A5:F5"/>
    <mergeCell ref="A6:F6"/>
    <mergeCell ref="A8:F8"/>
    <mergeCell ref="A9:P9"/>
    <mergeCell ref="C11:C14"/>
    <mergeCell ref="N13:N14"/>
    <mergeCell ref="K11:P11"/>
    <mergeCell ref="J12:J14"/>
    <mergeCell ref="K12:N12"/>
    <mergeCell ref="O12:O14"/>
    <mergeCell ref="P12:P14"/>
    <mergeCell ref="K13:K14"/>
    <mergeCell ref="L13:L14"/>
    <mergeCell ref="F13:F14"/>
    <mergeCell ref="E11:J11"/>
    <mergeCell ref="P27:P28"/>
    <mergeCell ref="O27:O28"/>
    <mergeCell ref="A30:A33"/>
    <mergeCell ref="B30:B33"/>
    <mergeCell ref="C30:C33"/>
    <mergeCell ref="E30:J30"/>
    <mergeCell ref="D30:D33"/>
    <mergeCell ref="M32:M33"/>
    <mergeCell ref="D11:D14"/>
    <mergeCell ref="E32:E33"/>
    <mergeCell ref="F32:F33"/>
    <mergeCell ref="G32:G33"/>
    <mergeCell ref="H32:H33"/>
    <mergeCell ref="K32:K33"/>
    <mergeCell ref="M13:M14"/>
    <mergeCell ref="G13:G14"/>
    <mergeCell ref="I27:I28"/>
    <mergeCell ref="J27:J28"/>
    <mergeCell ref="K28:N28"/>
    <mergeCell ref="J34:J35"/>
    <mergeCell ref="K30:P30"/>
    <mergeCell ref="M34:M35"/>
    <mergeCell ref="N32:N33"/>
    <mergeCell ref="L32:L33"/>
    <mergeCell ref="P38:P39"/>
    <mergeCell ref="O38:O39"/>
    <mergeCell ref="O36:O37"/>
    <mergeCell ref="P34:P35"/>
    <mergeCell ref="N34:N35"/>
    <mergeCell ref="O34:O35"/>
    <mergeCell ref="M36:M37"/>
    <mergeCell ref="E55:H55"/>
    <mergeCell ref="K55:N55"/>
    <mergeCell ref="E46:E47"/>
    <mergeCell ref="N46:N47"/>
    <mergeCell ref="I54:I55"/>
    <mergeCell ref="G46:G47"/>
    <mergeCell ref="H46:H47"/>
    <mergeCell ref="F46:F47"/>
    <mergeCell ref="I38:I39"/>
    <mergeCell ref="P54:P55"/>
    <mergeCell ref="J54:J55"/>
    <mergeCell ref="O54:O55"/>
    <mergeCell ref="L46:L47"/>
    <mergeCell ref="M46:M47"/>
    <mergeCell ref="K46:K47"/>
    <mergeCell ref="K44:P44"/>
    <mergeCell ref="O41:O42"/>
    <mergeCell ref="P41:P42"/>
    <mergeCell ref="K39:N39"/>
    <mergeCell ref="A1:C1"/>
    <mergeCell ref="E28:H28"/>
    <mergeCell ref="B11:B14"/>
    <mergeCell ref="A27:D28"/>
    <mergeCell ref="E34:E35"/>
    <mergeCell ref="F34:F35"/>
    <mergeCell ref="A11:A14"/>
    <mergeCell ref="K34:K35"/>
    <mergeCell ref="L34:L35"/>
    <mergeCell ref="I34:I35"/>
    <mergeCell ref="G34:G35"/>
    <mergeCell ref="H34:H35"/>
    <mergeCell ref="J38:J39"/>
    <mergeCell ref="A44:A47"/>
    <mergeCell ref="B44:B47"/>
    <mergeCell ref="C44:C47"/>
    <mergeCell ref="E44:J44"/>
    <mergeCell ref="D44:D47"/>
    <mergeCell ref="J41:J42"/>
    <mergeCell ref="A38:D39"/>
    <mergeCell ref="I41:I42"/>
    <mergeCell ref="E39:H39"/>
    <mergeCell ref="A54:D55"/>
    <mergeCell ref="E12:H12"/>
    <mergeCell ref="I12:I14"/>
    <mergeCell ref="E31:H31"/>
    <mergeCell ref="I31:I33"/>
    <mergeCell ref="E45:H45"/>
    <mergeCell ref="I45:I47"/>
    <mergeCell ref="H13:H14"/>
    <mergeCell ref="E42:H42"/>
    <mergeCell ref="E13:E14"/>
    <mergeCell ref="P45:P47"/>
    <mergeCell ref="J31:J33"/>
    <mergeCell ref="K31:N31"/>
    <mergeCell ref="O31:O33"/>
    <mergeCell ref="P31:P33"/>
    <mergeCell ref="K42:N42"/>
    <mergeCell ref="J45:J47"/>
    <mergeCell ref="E36:E37"/>
    <mergeCell ref="F36:F37"/>
    <mergeCell ref="G36:G37"/>
    <mergeCell ref="H36:H37"/>
    <mergeCell ref="I36:I37"/>
    <mergeCell ref="J36:J37"/>
    <mergeCell ref="G60:M60"/>
    <mergeCell ref="G61:M61"/>
    <mergeCell ref="K36:K37"/>
    <mergeCell ref="L36:L37"/>
    <mergeCell ref="N36:N37"/>
    <mergeCell ref="P36:P37"/>
    <mergeCell ref="G57:M57"/>
    <mergeCell ref="G58:M58"/>
    <mergeCell ref="K45:N45"/>
    <mergeCell ref="O45:O47"/>
  </mergeCells>
  <printOptions/>
  <pageMargins left="0.1968503937007874" right="0.1968503937007874" top="0.15748031496062992" bottom="0.15748031496062992" header="0.2755905511811024" footer="0"/>
  <pageSetup horizontalDpi="600" verticalDpi="600" orientation="portrait" r:id="rId3"/>
  <headerFooter alignWithMargins="0">
    <oddFooter>&amp;R4/6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13">
      <selection activeCell="I53" sqref="I53"/>
    </sheetView>
  </sheetViews>
  <sheetFormatPr defaultColWidth="9.140625" defaultRowHeight="12.75"/>
  <cols>
    <col min="1" max="1" width="2.8515625" style="34" customWidth="1"/>
    <col min="2" max="2" width="5.28125" style="34" customWidth="1"/>
    <col min="3" max="3" width="30.8515625" style="34" customWidth="1"/>
    <col min="4" max="4" width="10.8515625" style="34" customWidth="1"/>
    <col min="5" max="5" width="9.140625" style="34" customWidth="1"/>
    <col min="6" max="6" width="9.28125" style="34" customWidth="1"/>
    <col min="7" max="7" width="8.28125" style="34" customWidth="1"/>
    <col min="8" max="8" width="9.421875" style="34" bestFit="1" customWidth="1"/>
    <col min="9" max="9" width="6.57421875" style="34" customWidth="1"/>
    <col min="10" max="10" width="7.00390625" style="34" customWidth="1"/>
    <col min="11" max="12" width="9.140625" style="34" customWidth="1"/>
    <col min="13" max="13" width="0" style="34" hidden="1" customWidth="1"/>
    <col min="14" max="14" width="3.57421875" style="34" hidden="1" customWidth="1"/>
    <col min="15" max="15" width="4.140625" style="34" bestFit="1" customWidth="1"/>
    <col min="16" max="16384" width="9.140625" style="34" customWidth="1"/>
  </cols>
  <sheetData>
    <row r="1" spans="1:15" ht="15" customHeight="1">
      <c r="A1" s="371" t="s">
        <v>89</v>
      </c>
      <c r="B1" s="372"/>
      <c r="C1" s="372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</row>
    <row r="2" spans="1:15" ht="15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</row>
    <row r="3" spans="1:15" ht="15" customHeight="1">
      <c r="A3" s="375" t="s">
        <v>91</v>
      </c>
      <c r="B3" s="372"/>
      <c r="C3" s="372"/>
      <c r="D3" s="372"/>
      <c r="E3" s="372"/>
      <c r="F3" s="372"/>
      <c r="G3" s="44"/>
      <c r="H3" s="44"/>
      <c r="I3" s="43"/>
      <c r="J3" s="43"/>
      <c r="K3" s="43"/>
      <c r="L3" s="44"/>
      <c r="M3" s="44"/>
      <c r="N3" s="44"/>
      <c r="O3" s="44"/>
    </row>
    <row r="4" spans="1:15" ht="15" customHeight="1">
      <c r="A4" s="42" t="s">
        <v>216</v>
      </c>
      <c r="B4" s="41"/>
      <c r="C4" s="41"/>
      <c r="D4" s="41"/>
      <c r="E4" s="41"/>
      <c r="F4" s="41"/>
      <c r="G4" s="44"/>
      <c r="H4" s="44"/>
      <c r="I4" s="40"/>
      <c r="J4" s="40"/>
      <c r="K4" s="40"/>
      <c r="L4" s="45"/>
      <c r="M4" s="45"/>
      <c r="N4" s="45"/>
      <c r="O4" s="45"/>
    </row>
    <row r="5" spans="1:15" ht="15" customHeight="1">
      <c r="A5" s="371" t="s">
        <v>47</v>
      </c>
      <c r="B5" s="372"/>
      <c r="C5" s="372"/>
      <c r="D5" s="372"/>
      <c r="E5" s="372"/>
      <c r="F5" s="372"/>
      <c r="G5" s="44"/>
      <c r="H5" s="44"/>
      <c r="I5" s="40"/>
      <c r="J5" s="40"/>
      <c r="K5" s="40"/>
      <c r="L5" s="45"/>
      <c r="M5" s="45"/>
      <c r="N5" s="45"/>
      <c r="O5" s="45"/>
    </row>
    <row r="6" spans="1:15" ht="15" customHeight="1">
      <c r="A6" s="371" t="s">
        <v>92</v>
      </c>
      <c r="B6" s="372"/>
      <c r="C6" s="372"/>
      <c r="D6" s="372"/>
      <c r="E6" s="372"/>
      <c r="F6" s="372"/>
      <c r="G6" s="45"/>
      <c r="H6" s="45"/>
      <c r="I6" s="45"/>
      <c r="J6" s="45"/>
      <c r="K6" s="45"/>
      <c r="L6" s="45"/>
      <c r="M6" s="45"/>
      <c r="N6" s="45"/>
      <c r="O6" s="45"/>
    </row>
    <row r="7" spans="1:15" ht="15" customHeight="1">
      <c r="A7" s="149" t="s">
        <v>93</v>
      </c>
      <c r="B7" s="148"/>
      <c r="C7" s="148"/>
      <c r="D7" s="148"/>
      <c r="E7" s="148"/>
      <c r="F7" s="148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>
      <c r="A8" s="375" t="s">
        <v>94</v>
      </c>
      <c r="B8" s="372"/>
      <c r="C8" s="372"/>
      <c r="D8" s="372"/>
      <c r="E8" s="372"/>
      <c r="F8" s="372"/>
      <c r="G8" s="44"/>
      <c r="H8" s="44"/>
      <c r="I8" s="44"/>
      <c r="J8" s="44"/>
      <c r="K8" s="44"/>
      <c r="L8" s="44"/>
      <c r="M8" s="44"/>
      <c r="N8" s="44"/>
      <c r="O8" s="44"/>
    </row>
    <row r="9" ht="15" customHeight="1"/>
    <row r="10" spans="1:10" ht="15" customHeight="1">
      <c r="A10" s="492" t="s">
        <v>90</v>
      </c>
      <c r="B10" s="492"/>
      <c r="C10" s="492"/>
      <c r="D10" s="492"/>
      <c r="E10" s="492"/>
      <c r="F10" s="492"/>
      <c r="G10" s="492"/>
      <c r="H10" s="492"/>
      <c r="I10" s="492"/>
      <c r="J10" s="492"/>
    </row>
    <row r="11" ht="15" customHeight="1" thickBot="1"/>
    <row r="12" spans="3:9" s="223" customFormat="1" ht="30" customHeight="1">
      <c r="C12" s="224" t="s">
        <v>43</v>
      </c>
      <c r="D12" s="505" t="s">
        <v>42</v>
      </c>
      <c r="E12" s="506"/>
      <c r="F12" s="510" t="s">
        <v>68</v>
      </c>
      <c r="G12" s="511"/>
      <c r="H12" s="510" t="s">
        <v>44</v>
      </c>
      <c r="I12" s="511"/>
    </row>
    <row r="13" spans="3:9" s="223" customFormat="1" ht="15" customHeight="1" thickBot="1">
      <c r="C13" s="225" t="s">
        <v>41</v>
      </c>
      <c r="D13" s="226" t="s">
        <v>0</v>
      </c>
      <c r="E13" s="227" t="s">
        <v>1</v>
      </c>
      <c r="F13" s="228" t="s">
        <v>0</v>
      </c>
      <c r="G13" s="227" t="s">
        <v>1</v>
      </c>
      <c r="H13" s="228" t="s">
        <v>0</v>
      </c>
      <c r="I13" s="227" t="s">
        <v>1</v>
      </c>
    </row>
    <row r="14" spans="3:9" s="223" customFormat="1" ht="15" customHeight="1">
      <c r="C14" s="229" t="s">
        <v>2</v>
      </c>
      <c r="D14" s="230">
        <v>14</v>
      </c>
      <c r="E14" s="231">
        <v>14</v>
      </c>
      <c r="F14" s="219" t="s">
        <v>55</v>
      </c>
      <c r="G14" s="232" t="s">
        <v>55</v>
      </c>
      <c r="H14" s="233">
        <v>22</v>
      </c>
      <c r="I14" s="232">
        <v>22</v>
      </c>
    </row>
    <row r="15" spans="3:9" s="223" customFormat="1" ht="15" customHeight="1">
      <c r="C15" s="234" t="s">
        <v>3</v>
      </c>
      <c r="D15" s="235">
        <v>14</v>
      </c>
      <c r="E15" s="236">
        <v>14</v>
      </c>
      <c r="F15" s="220" t="s">
        <v>55</v>
      </c>
      <c r="G15" s="236">
        <v>90</v>
      </c>
      <c r="H15" s="235">
        <v>22</v>
      </c>
      <c r="I15" s="236">
        <v>22</v>
      </c>
    </row>
    <row r="16" spans="3:9" s="223" customFormat="1" ht="15" customHeight="1" thickBot="1">
      <c r="C16" s="237" t="s">
        <v>4</v>
      </c>
      <c r="D16" s="228">
        <v>14</v>
      </c>
      <c r="E16" s="238" t="s">
        <v>75</v>
      </c>
      <c r="F16" s="221" t="s">
        <v>55</v>
      </c>
      <c r="G16" s="227" t="s">
        <v>55</v>
      </c>
      <c r="H16" s="239">
        <v>22</v>
      </c>
      <c r="I16" s="240">
        <v>22</v>
      </c>
    </row>
    <row r="17" spans="3:6" s="223" customFormat="1" ht="15" customHeight="1">
      <c r="C17" s="241" t="s">
        <v>45</v>
      </c>
      <c r="F17" s="242"/>
    </row>
    <row r="18" spans="3:4" s="223" customFormat="1" ht="15" customHeight="1">
      <c r="C18" s="243" t="s">
        <v>189</v>
      </c>
      <c r="D18" s="244"/>
    </row>
    <row r="19" spans="3:7" s="223" customFormat="1" ht="15.75" customHeight="1">
      <c r="C19" s="507" t="s">
        <v>23</v>
      </c>
      <c r="D19" s="508"/>
      <c r="E19" s="508"/>
      <c r="F19" s="508"/>
      <c r="G19" s="508"/>
    </row>
    <row r="20" s="223" customFormat="1" ht="5.25" customHeight="1" thickBot="1"/>
    <row r="21" spans="2:10" s="223" customFormat="1" ht="14.25" customHeight="1">
      <c r="B21" s="500" t="s">
        <v>10</v>
      </c>
      <c r="C21" s="500" t="s">
        <v>24</v>
      </c>
      <c r="D21" s="512" t="s">
        <v>28</v>
      </c>
      <c r="E21" s="245" t="s">
        <v>19</v>
      </c>
      <c r="F21" s="245" t="s">
        <v>19</v>
      </c>
      <c r="G21" s="509"/>
      <c r="H21" s="509"/>
      <c r="I21" s="509"/>
      <c r="J21" s="509"/>
    </row>
    <row r="22" spans="2:10" s="223" customFormat="1" ht="13.5" customHeight="1" thickBot="1">
      <c r="B22" s="501"/>
      <c r="C22" s="501"/>
      <c r="D22" s="513"/>
      <c r="E22" s="247" t="s">
        <v>20</v>
      </c>
      <c r="F22" s="246" t="s">
        <v>21</v>
      </c>
      <c r="G22" s="271"/>
      <c r="H22" s="271"/>
      <c r="I22" s="271"/>
      <c r="J22" s="271"/>
    </row>
    <row r="23" spans="2:13" s="223" customFormat="1" ht="19.5" customHeight="1">
      <c r="B23" s="497">
        <v>1</v>
      </c>
      <c r="C23" s="249" t="s">
        <v>70</v>
      </c>
      <c r="D23" s="316">
        <f>'an I'!V30+'an II'!V32+'an III'!V28</f>
        <v>1671</v>
      </c>
      <c r="E23" s="250">
        <f>D23*100/D26</f>
        <v>88.50635593220339</v>
      </c>
      <c r="F23" s="250" t="s">
        <v>186</v>
      </c>
      <c r="G23" s="306"/>
      <c r="H23" s="306"/>
      <c r="I23" s="306"/>
      <c r="J23" s="307"/>
      <c r="M23" s="223" t="e">
        <f>'an I'!V30+'an II'!#REF!+'an III'!#REF!</f>
        <v>#REF!</v>
      </c>
    </row>
    <row r="24" spans="2:10" s="223" customFormat="1" ht="15" customHeight="1">
      <c r="B24" s="498"/>
      <c r="C24" s="251" t="s">
        <v>214</v>
      </c>
      <c r="D24" s="252">
        <v>90</v>
      </c>
      <c r="E24" s="253"/>
      <c r="F24" s="253"/>
      <c r="G24" s="306"/>
      <c r="H24" s="306"/>
      <c r="I24" s="306"/>
      <c r="J24" s="308"/>
    </row>
    <row r="25" spans="2:13" s="223" customFormat="1" ht="15" customHeight="1">
      <c r="B25" s="254">
        <v>2</v>
      </c>
      <c r="C25" s="255" t="s">
        <v>25</v>
      </c>
      <c r="D25" s="259">
        <f>'an II'!V43+'an III'!V39</f>
        <v>217</v>
      </c>
      <c r="E25" s="256">
        <f>D25*100/D26</f>
        <v>11.49364406779661</v>
      </c>
      <c r="F25" s="315" t="s">
        <v>57</v>
      </c>
      <c r="G25" s="306"/>
      <c r="H25" s="306"/>
      <c r="I25" s="306"/>
      <c r="J25" s="308"/>
      <c r="M25" s="223" t="e">
        <f>'an I'!#REF!+'an II'!V44+'an III'!#REF!</f>
        <v>#REF!</v>
      </c>
    </row>
    <row r="26" spans="2:10" s="223" customFormat="1" ht="15.75" customHeight="1">
      <c r="B26" s="257">
        <v>3</v>
      </c>
      <c r="C26" s="258" t="s">
        <v>26</v>
      </c>
      <c r="D26" s="259">
        <f>D23+D25</f>
        <v>1888</v>
      </c>
      <c r="E26" s="260">
        <v>100</v>
      </c>
      <c r="F26" s="260">
        <v>100</v>
      </c>
      <c r="G26" s="268"/>
      <c r="H26" s="306"/>
      <c r="I26" s="306"/>
      <c r="J26" s="309"/>
    </row>
    <row r="27" spans="2:10" s="223" customFormat="1" ht="13.5" thickBot="1">
      <c r="B27" s="261">
        <v>4</v>
      </c>
      <c r="C27" s="262" t="s">
        <v>22</v>
      </c>
      <c r="D27" s="263">
        <f>'an I'!V44+'an II'!V55+'an III'!V52</f>
        <v>462</v>
      </c>
      <c r="E27" s="256">
        <f>D27*100/D28</f>
        <v>19.659574468085108</v>
      </c>
      <c r="F27" s="264" t="s">
        <v>55</v>
      </c>
      <c r="G27" s="306"/>
      <c r="H27" s="306"/>
      <c r="I27" s="306"/>
      <c r="J27" s="308"/>
    </row>
    <row r="28" spans="2:13" s="223" customFormat="1" ht="15.75" customHeight="1" thickBot="1">
      <c r="B28" s="495" t="s">
        <v>71</v>
      </c>
      <c r="C28" s="496"/>
      <c r="D28" s="265">
        <f>SUM(D23,D25,D27)</f>
        <v>2350</v>
      </c>
      <c r="E28" s="266">
        <v>100</v>
      </c>
      <c r="F28" s="266">
        <v>100</v>
      </c>
      <c r="G28" s="268"/>
      <c r="H28" s="268"/>
      <c r="I28" s="268"/>
      <c r="J28" s="310"/>
      <c r="K28" s="241"/>
      <c r="M28" s="223" t="e">
        <f>'an I'!V44+'an II'!V53+'an III'!V39</f>
        <v>#VALUE!</v>
      </c>
    </row>
    <row r="29" spans="2:6" s="223" customFormat="1" ht="13.5" thickBot="1">
      <c r="B29" s="268"/>
      <c r="C29" s="269"/>
      <c r="D29" s="241"/>
      <c r="E29" s="270"/>
      <c r="F29" s="271"/>
    </row>
    <row r="30" spans="2:10" s="223" customFormat="1" ht="12.75">
      <c r="B30" s="500" t="s">
        <v>10</v>
      </c>
      <c r="C30" s="500" t="s">
        <v>24</v>
      </c>
      <c r="D30" s="500" t="s">
        <v>28</v>
      </c>
      <c r="E30" s="272" t="s">
        <v>19</v>
      </c>
      <c r="F30" s="272" t="s">
        <v>19</v>
      </c>
      <c r="G30" s="505" t="s">
        <v>27</v>
      </c>
      <c r="H30" s="506"/>
      <c r="I30" s="493" t="s">
        <v>69</v>
      </c>
      <c r="J30" s="494"/>
    </row>
    <row r="31" spans="2:10" s="223" customFormat="1" ht="15.75" customHeight="1" thickBot="1">
      <c r="B31" s="501"/>
      <c r="C31" s="501"/>
      <c r="D31" s="501"/>
      <c r="E31" s="273" t="s">
        <v>20</v>
      </c>
      <c r="F31" s="273" t="s">
        <v>21</v>
      </c>
      <c r="G31" s="263" t="s">
        <v>198</v>
      </c>
      <c r="H31" s="202" t="s">
        <v>74</v>
      </c>
      <c r="I31" s="274" t="s">
        <v>20</v>
      </c>
      <c r="J31" s="248" t="s">
        <v>21</v>
      </c>
    </row>
    <row r="32" spans="2:13" s="223" customFormat="1" ht="15.75" customHeight="1" thickBot="1">
      <c r="B32" s="329" t="s">
        <v>185</v>
      </c>
      <c r="C32" s="330" t="s">
        <v>11</v>
      </c>
      <c r="D32" s="331">
        <f>G32+H32</f>
        <v>560</v>
      </c>
      <c r="E32" s="332">
        <f>D32*100/D36</f>
        <v>29.661016949152543</v>
      </c>
      <c r="F32" s="333" t="s">
        <v>195</v>
      </c>
      <c r="G32" s="334">
        <f>'an I'!U13+'an III'!U13</f>
        <v>294</v>
      </c>
      <c r="H32" s="279">
        <f>'an I'!V13+'an III'!V13</f>
        <v>266</v>
      </c>
      <c r="I32" s="280">
        <v>60</v>
      </c>
      <c r="J32" s="335">
        <v>60</v>
      </c>
      <c r="M32" s="223" t="e">
        <f>'an I'!U13+'an II'!U13+'an III'!#REF!</f>
        <v>#REF!</v>
      </c>
    </row>
    <row r="33" spans="2:13" s="223" customFormat="1" ht="15" customHeight="1" thickBot="1">
      <c r="B33" s="336" t="s">
        <v>187</v>
      </c>
      <c r="C33" s="337" t="s">
        <v>193</v>
      </c>
      <c r="D33" s="338">
        <f>G33+H33</f>
        <v>719</v>
      </c>
      <c r="E33" s="266">
        <f>D33*100/D36</f>
        <v>38.08262711864407</v>
      </c>
      <c r="F33" s="333" t="s">
        <v>196</v>
      </c>
      <c r="G33" s="279">
        <f>'an I'!U19+'an II'!U22+'an III'!U16</f>
        <v>355</v>
      </c>
      <c r="H33" s="279">
        <f>'an I'!V19+'an II'!V22+'an III'!V16</f>
        <v>364</v>
      </c>
      <c r="I33" s="267">
        <v>66</v>
      </c>
      <c r="J33" s="335" t="s">
        <v>55</v>
      </c>
      <c r="M33" s="223">
        <f>'an I'!U19+'an II'!U19+'an III'!U13</f>
        <v>42</v>
      </c>
    </row>
    <row r="34" spans="2:10" s="223" customFormat="1" ht="13.5" thickBot="1">
      <c r="B34" s="336" t="s">
        <v>188</v>
      </c>
      <c r="C34" s="337" t="s">
        <v>294</v>
      </c>
      <c r="D34" s="338">
        <f>G34+H34</f>
        <v>497</v>
      </c>
      <c r="E34" s="266">
        <f>D34*100/D36</f>
        <v>26.324152542372882</v>
      </c>
      <c r="F34" s="333" t="s">
        <v>195</v>
      </c>
      <c r="G34" s="279">
        <f>'an II'!U13+'an II'!U19+'an III'!U19</f>
        <v>229</v>
      </c>
      <c r="H34" s="279">
        <f>'an II'!V13+'an III'!V19</f>
        <v>268</v>
      </c>
      <c r="I34" s="267">
        <v>46</v>
      </c>
      <c r="J34" s="335" t="s">
        <v>55</v>
      </c>
    </row>
    <row r="35" spans="2:13" s="223" customFormat="1" ht="15.75" customHeight="1" thickBot="1">
      <c r="B35" s="339" t="s">
        <v>194</v>
      </c>
      <c r="C35" s="340" t="s">
        <v>72</v>
      </c>
      <c r="D35" s="275">
        <f>G35+H35</f>
        <v>112</v>
      </c>
      <c r="E35" s="341">
        <f>D35*100/D36</f>
        <v>5.932203389830509</v>
      </c>
      <c r="F35" s="342" t="s">
        <v>197</v>
      </c>
      <c r="G35" s="263">
        <f>'an I'!U16+'an II'!U16+'an III'!U10</f>
        <v>28</v>
      </c>
      <c r="H35" s="257">
        <f>'an I'!V16+'an II'!V16+'an III'!V10</f>
        <v>84</v>
      </c>
      <c r="I35" s="343">
        <v>8</v>
      </c>
      <c r="J35" s="344" t="s">
        <v>55</v>
      </c>
      <c r="M35" s="223">
        <f>'an I'!U16+'an II'!U16+'an III'!U10</f>
        <v>28</v>
      </c>
    </row>
    <row r="36" spans="2:10" s="35" customFormat="1" ht="14.25" customHeight="1" thickBot="1">
      <c r="B36" s="276"/>
      <c r="C36" s="277" t="s">
        <v>38</v>
      </c>
      <c r="D36" s="277">
        <f>SUM(D32:D34,D35)</f>
        <v>1888</v>
      </c>
      <c r="E36" s="277">
        <f>SUM(E32:E34,E35)</f>
        <v>100</v>
      </c>
      <c r="F36" s="278">
        <v>100</v>
      </c>
      <c r="G36" s="277">
        <f>SUM(G32:G34,G35)</f>
        <v>906</v>
      </c>
      <c r="H36" s="277">
        <f>SUM(H32:H34,H35)</f>
        <v>982</v>
      </c>
      <c r="I36" s="280">
        <f>SUM(I32:I35)</f>
        <v>180</v>
      </c>
      <c r="J36" s="317" t="s">
        <v>55</v>
      </c>
    </row>
    <row r="37" spans="3:8" s="223" customFormat="1" ht="13.5" customHeight="1" thickBot="1">
      <c r="C37" s="35"/>
      <c r="G37" s="241"/>
      <c r="H37" s="241"/>
    </row>
    <row r="38" spans="2:8" s="223" customFormat="1" ht="13.5" customHeight="1">
      <c r="B38" s="282" t="s">
        <v>29</v>
      </c>
      <c r="C38" s="283" t="s">
        <v>30</v>
      </c>
      <c r="D38" s="502" t="s">
        <v>40</v>
      </c>
      <c r="E38" s="503"/>
      <c r="F38" s="504"/>
      <c r="G38" s="502" t="s">
        <v>18</v>
      </c>
      <c r="H38" s="504"/>
    </row>
    <row r="39" spans="2:8" s="223" customFormat="1" ht="13.5" customHeight="1" thickBot="1">
      <c r="B39" s="237" t="s">
        <v>31</v>
      </c>
      <c r="C39" s="284" t="s">
        <v>32</v>
      </c>
      <c r="D39" s="226" t="s">
        <v>33</v>
      </c>
      <c r="E39" s="285" t="s">
        <v>34</v>
      </c>
      <c r="F39" s="227" t="s">
        <v>39</v>
      </c>
      <c r="G39" s="286" t="s">
        <v>29</v>
      </c>
      <c r="H39" s="240" t="s">
        <v>35</v>
      </c>
    </row>
    <row r="40" spans="2:8" s="223" customFormat="1" ht="13.5" customHeight="1">
      <c r="B40" s="229">
        <v>1</v>
      </c>
      <c r="C40" s="287" t="s">
        <v>36</v>
      </c>
      <c r="D40" s="288">
        <v>10</v>
      </c>
      <c r="E40" s="289">
        <v>10</v>
      </c>
      <c r="F40" s="232">
        <v>10</v>
      </c>
      <c r="G40" s="290">
        <f>SUM(D40:F40)</f>
        <v>30</v>
      </c>
      <c r="H40" s="291">
        <f>G40/G$43*100</f>
        <v>68.18181818181817</v>
      </c>
    </row>
    <row r="41" spans="2:8" s="223" customFormat="1" ht="13.5" customHeight="1">
      <c r="B41" s="292">
        <v>2</v>
      </c>
      <c r="C41" s="293" t="s">
        <v>37</v>
      </c>
      <c r="D41" s="288">
        <v>3</v>
      </c>
      <c r="E41" s="289">
        <v>5</v>
      </c>
      <c r="F41" s="236">
        <v>4</v>
      </c>
      <c r="G41" s="294">
        <v>12</v>
      </c>
      <c r="H41" s="295">
        <f>G41/G$43*100</f>
        <v>27.27272727272727</v>
      </c>
    </row>
    <row r="42" spans="2:8" s="223" customFormat="1" ht="13.5" customHeight="1" thickBot="1">
      <c r="B42" s="292">
        <v>3</v>
      </c>
      <c r="C42" s="293" t="s">
        <v>56</v>
      </c>
      <c r="D42" s="296">
        <v>1</v>
      </c>
      <c r="E42" s="297">
        <v>1</v>
      </c>
      <c r="F42" s="298" t="s">
        <v>55</v>
      </c>
      <c r="G42" s="226">
        <f>SUM(D42:F42)</f>
        <v>2</v>
      </c>
      <c r="H42" s="299">
        <f>G42/G$43*100</f>
        <v>4.545454545454546</v>
      </c>
    </row>
    <row r="43" spans="2:8" s="223" customFormat="1" ht="13.5" customHeight="1" thickBot="1">
      <c r="B43" s="300"/>
      <c r="C43" s="301" t="s">
        <v>38</v>
      </c>
      <c r="D43" s="302">
        <f>SUM(D40:D42)</f>
        <v>14</v>
      </c>
      <c r="E43" s="303">
        <f>SUM(E40:E42)</f>
        <v>16</v>
      </c>
      <c r="F43" s="304">
        <f>SUM(F40:F42)</f>
        <v>14</v>
      </c>
      <c r="G43" s="305">
        <f>SUM(G40:G42)</f>
        <v>44</v>
      </c>
      <c r="H43" s="304">
        <v>100</v>
      </c>
    </row>
    <row r="44" ht="9" customHeight="1"/>
    <row r="45" spans="2:8" ht="12.75" customHeight="1">
      <c r="B45" s="499" t="s">
        <v>199</v>
      </c>
      <c r="C45" s="499"/>
      <c r="D45" s="499"/>
      <c r="E45" s="499"/>
      <c r="F45" s="499"/>
      <c r="G45" s="499"/>
      <c r="H45" s="499"/>
    </row>
    <row r="46" spans="2:8" ht="12.75">
      <c r="B46" s="499"/>
      <c r="C46" s="499"/>
      <c r="D46" s="499"/>
      <c r="E46" s="499"/>
      <c r="F46" s="499"/>
      <c r="G46" s="499"/>
      <c r="H46" s="499"/>
    </row>
    <row r="47" spans="2:8" ht="12.75">
      <c r="B47" s="499"/>
      <c r="C47" s="499"/>
      <c r="D47" s="499"/>
      <c r="E47" s="499"/>
      <c r="F47" s="499"/>
      <c r="G47" s="499"/>
      <c r="H47" s="499"/>
    </row>
    <row r="48" spans="2:8" ht="15.75" customHeight="1">
      <c r="B48" s="499"/>
      <c r="C48" s="499"/>
      <c r="D48" s="499"/>
      <c r="E48" s="499"/>
      <c r="F48" s="499"/>
      <c r="G48" s="499"/>
      <c r="H48" s="499"/>
    </row>
    <row r="49" spans="2:8" ht="12" customHeight="1">
      <c r="B49" s="499"/>
      <c r="C49" s="499"/>
      <c r="D49" s="499"/>
      <c r="E49" s="499"/>
      <c r="F49" s="499"/>
      <c r="G49" s="499"/>
      <c r="H49" s="499"/>
    </row>
    <row r="50" spans="2:15" ht="12.75">
      <c r="B50" s="72"/>
      <c r="C50" s="142" t="s">
        <v>128</v>
      </c>
      <c r="D50" s="144"/>
      <c r="E50" s="376" t="s">
        <v>129</v>
      </c>
      <c r="F50" s="376"/>
      <c r="G50" s="376"/>
      <c r="H50" s="376"/>
      <c r="I50" s="143"/>
      <c r="J50" s="143"/>
      <c r="K50" s="143"/>
      <c r="L50" s="143"/>
      <c r="M50" s="143"/>
      <c r="N50" s="143"/>
      <c r="O50" s="143"/>
    </row>
    <row r="51" spans="2:15" ht="12.75" customHeight="1">
      <c r="B51" s="4"/>
      <c r="C51" s="142" t="s">
        <v>130</v>
      </c>
      <c r="D51" s="4"/>
      <c r="E51" s="393" t="s">
        <v>296</v>
      </c>
      <c r="F51" s="393"/>
      <c r="G51" s="393"/>
      <c r="H51" s="393"/>
      <c r="I51" s="144"/>
      <c r="J51" s="144"/>
      <c r="K51" s="144"/>
      <c r="L51" s="144"/>
      <c r="M51" s="144"/>
      <c r="N51" s="144"/>
      <c r="O51" s="144"/>
    </row>
    <row r="52" spans="2:15" ht="13.5" customHeight="1">
      <c r="B52" s="4"/>
      <c r="C52" s="4"/>
      <c r="D52" s="141"/>
      <c r="E52" s="141"/>
      <c r="F52" s="142"/>
      <c r="G52" s="141"/>
      <c r="H52" s="141"/>
      <c r="I52" s="141"/>
      <c r="J52" s="141"/>
      <c r="K52" s="141"/>
      <c r="L52" s="143"/>
      <c r="M52" s="141"/>
      <c r="N52" s="141"/>
      <c r="O52" s="141"/>
    </row>
    <row r="53" spans="2:15" ht="12.75">
      <c r="B53" s="4"/>
      <c r="C53" s="145" t="s">
        <v>132</v>
      </c>
      <c r="D53" s="4"/>
      <c r="E53" s="376" t="s">
        <v>297</v>
      </c>
      <c r="F53" s="376"/>
      <c r="G53" s="376"/>
      <c r="H53" s="376"/>
      <c r="I53" s="143"/>
      <c r="J53" s="143"/>
      <c r="K53" s="143"/>
      <c r="L53" s="143"/>
      <c r="M53" s="143"/>
      <c r="N53" s="143"/>
      <c r="O53" s="143"/>
    </row>
    <row r="54" spans="2:15" ht="12.75">
      <c r="B54" s="4"/>
      <c r="C54" s="146" t="s">
        <v>133</v>
      </c>
      <c r="D54" s="4"/>
      <c r="E54" s="393" t="s">
        <v>295</v>
      </c>
      <c r="F54" s="393"/>
      <c r="G54" s="393"/>
      <c r="H54" s="393"/>
      <c r="I54" s="143"/>
      <c r="J54" s="143"/>
      <c r="K54" s="143"/>
      <c r="L54" s="143"/>
      <c r="M54" s="143"/>
      <c r="N54" s="143"/>
      <c r="O54" s="143"/>
    </row>
  </sheetData>
  <sheetProtection/>
  <mergeCells count="29">
    <mergeCell ref="A1:C1"/>
    <mergeCell ref="C19:G19"/>
    <mergeCell ref="B21:B22"/>
    <mergeCell ref="C21:C22"/>
    <mergeCell ref="I21:J21"/>
    <mergeCell ref="F12:G12"/>
    <mergeCell ref="D21:D22"/>
    <mergeCell ref="G21:H21"/>
    <mergeCell ref="H12:I12"/>
    <mergeCell ref="D12:E12"/>
    <mergeCell ref="E51:H51"/>
    <mergeCell ref="E53:H53"/>
    <mergeCell ref="E54:H54"/>
    <mergeCell ref="B45:H49"/>
    <mergeCell ref="C30:C31"/>
    <mergeCell ref="D38:F38"/>
    <mergeCell ref="G38:H38"/>
    <mergeCell ref="D30:D31"/>
    <mergeCell ref="G30:H30"/>
    <mergeCell ref="B30:B31"/>
    <mergeCell ref="E50:H50"/>
    <mergeCell ref="A3:F3"/>
    <mergeCell ref="A5:F5"/>
    <mergeCell ref="A6:F6"/>
    <mergeCell ref="A8:F8"/>
    <mergeCell ref="A10:J10"/>
    <mergeCell ref="I30:J30"/>
    <mergeCell ref="B28:C28"/>
    <mergeCell ref="B23:B24"/>
  </mergeCells>
  <printOptions/>
  <pageMargins left="0.4724409448818898" right="0.31496062992125984" top="0.2755905511811024" bottom="0.2755905511811024" header="0.5118110236220472" footer="0.11811023622047245"/>
  <pageSetup horizontalDpi="600" verticalDpi="600" orientation="portrait" paperSize="9" scale="97" r:id="rId1"/>
  <headerFooter alignWithMargins="0">
    <oddFooter>&amp;R5/6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">
      <selection activeCell="E32" sqref="E32"/>
    </sheetView>
  </sheetViews>
  <sheetFormatPr defaultColWidth="9.140625" defaultRowHeight="12.75"/>
  <sheetData>
    <row r="1" spans="1:16" ht="12.75">
      <c r="A1" s="371" t="s">
        <v>89</v>
      </c>
      <c r="B1" s="372"/>
      <c r="C1" s="372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P1" s="4"/>
    </row>
    <row r="2" spans="1:16" ht="12.75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P2" s="4"/>
    </row>
    <row r="3" spans="1:16" ht="12.75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"/>
    </row>
    <row r="4" spans="1:16" ht="12.75">
      <c r="A4" s="375" t="s">
        <v>91</v>
      </c>
      <c r="B4" s="372"/>
      <c r="C4" s="372"/>
      <c r="D4" s="372"/>
      <c r="E4" s="372"/>
      <c r="F4" s="372"/>
      <c r="G4" s="44"/>
      <c r="H4" s="44"/>
      <c r="I4" s="43"/>
      <c r="J4" s="43"/>
      <c r="K4" s="43"/>
      <c r="L4" s="44"/>
      <c r="M4" s="44"/>
      <c r="N4" s="44"/>
      <c r="O4" s="44"/>
      <c r="P4" s="4"/>
    </row>
    <row r="5" spans="1:16" ht="12.75">
      <c r="A5" s="42" t="s">
        <v>216</v>
      </c>
      <c r="B5" s="41"/>
      <c r="C5" s="41"/>
      <c r="D5" s="41"/>
      <c r="E5" s="41"/>
      <c r="F5" s="41"/>
      <c r="G5" s="44"/>
      <c r="H5" s="44"/>
      <c r="I5" s="40"/>
      <c r="J5" s="40"/>
      <c r="K5" s="40"/>
      <c r="L5" s="45"/>
      <c r="M5" s="45"/>
      <c r="N5" s="45"/>
      <c r="O5" s="45"/>
      <c r="P5" s="4"/>
    </row>
    <row r="6" spans="1:16" ht="12.75">
      <c r="A6" s="371" t="s">
        <v>47</v>
      </c>
      <c r="B6" s="372"/>
      <c r="C6" s="372"/>
      <c r="D6" s="372"/>
      <c r="E6" s="372"/>
      <c r="F6" s="372"/>
      <c r="G6" s="44"/>
      <c r="H6" s="44"/>
      <c r="I6" s="40"/>
      <c r="J6" s="40"/>
      <c r="K6" s="40"/>
      <c r="L6" s="45"/>
      <c r="M6" s="45"/>
      <c r="N6" s="45"/>
      <c r="O6" s="45"/>
      <c r="P6" s="4"/>
    </row>
    <row r="7" spans="1:16" ht="12.75">
      <c r="A7" s="371" t="s">
        <v>92</v>
      </c>
      <c r="B7" s="372"/>
      <c r="C7" s="372"/>
      <c r="D7" s="372"/>
      <c r="E7" s="372"/>
      <c r="F7" s="372"/>
      <c r="G7" s="45"/>
      <c r="H7" s="45"/>
      <c r="I7" s="45"/>
      <c r="J7" s="45"/>
      <c r="K7" s="45"/>
      <c r="L7" s="45"/>
      <c r="M7" s="45"/>
      <c r="N7" s="45"/>
      <c r="O7" s="45"/>
      <c r="P7" s="4"/>
    </row>
    <row r="8" spans="1:16" ht="12.75">
      <c r="A8" s="149" t="s">
        <v>93</v>
      </c>
      <c r="B8" s="148"/>
      <c r="C8" s="148"/>
      <c r="D8" s="148"/>
      <c r="E8" s="148"/>
      <c r="F8" s="148"/>
      <c r="G8" s="39"/>
      <c r="H8" s="39"/>
      <c r="I8" s="39"/>
      <c r="J8" s="39"/>
      <c r="K8" s="39"/>
      <c r="L8" s="39"/>
      <c r="M8" s="39"/>
      <c r="N8" s="39"/>
      <c r="O8" s="39"/>
      <c r="P8" s="4"/>
    </row>
    <row r="9" spans="1:16" ht="12.75">
      <c r="A9" s="375" t="s">
        <v>94</v>
      </c>
      <c r="B9" s="372"/>
      <c r="C9" s="372"/>
      <c r="D9" s="372"/>
      <c r="E9" s="372"/>
      <c r="F9" s="372"/>
      <c r="G9" s="44"/>
      <c r="H9" s="44"/>
      <c r="I9" s="44"/>
      <c r="J9" s="44"/>
      <c r="K9" s="44"/>
      <c r="L9" s="44"/>
      <c r="M9" s="44"/>
      <c r="N9" s="44"/>
      <c r="O9" s="44"/>
      <c r="P9" s="4"/>
    </row>
    <row r="11" spans="1:10" ht="12.75">
      <c r="A11" s="517" t="s">
        <v>200</v>
      </c>
      <c r="B11" s="517"/>
      <c r="C11" s="517"/>
      <c r="D11" s="517"/>
      <c r="E11" s="517"/>
      <c r="F11" s="517"/>
      <c r="G11" s="517"/>
      <c r="H11" s="517"/>
      <c r="I11" s="517"/>
      <c r="J11" s="517"/>
    </row>
    <row r="12" spans="1:10" ht="18.75" customHeight="1">
      <c r="A12" s="359" t="s">
        <v>201</v>
      </c>
      <c r="B12" s="515" t="s">
        <v>288</v>
      </c>
      <c r="C12" s="515"/>
      <c r="D12" s="515"/>
      <c r="E12" s="515"/>
      <c r="F12" s="515"/>
      <c r="G12" s="515"/>
      <c r="H12" s="515"/>
      <c r="I12" s="515"/>
      <c r="J12" s="515"/>
    </row>
    <row r="13" spans="1:10" ht="18" customHeight="1">
      <c r="A13" s="359" t="s">
        <v>202</v>
      </c>
      <c r="B13" s="516" t="s">
        <v>289</v>
      </c>
      <c r="C13" s="516"/>
      <c r="D13" s="516"/>
      <c r="E13" s="516"/>
      <c r="F13" s="516"/>
      <c r="G13" s="516"/>
      <c r="H13" s="516"/>
      <c r="I13" s="516"/>
      <c r="J13" s="516"/>
    </row>
    <row r="14" spans="1:10" ht="16.5" customHeight="1">
      <c r="A14" s="359" t="s">
        <v>203</v>
      </c>
      <c r="B14" s="516" t="s">
        <v>290</v>
      </c>
      <c r="C14" s="516"/>
      <c r="D14" s="516"/>
      <c r="E14" s="516"/>
      <c r="F14" s="516"/>
      <c r="G14" s="516"/>
      <c r="H14" s="516"/>
      <c r="I14" s="516"/>
      <c r="J14" s="516"/>
    </row>
    <row r="15" spans="1:10" ht="18.75" customHeight="1">
      <c r="A15" s="359" t="s">
        <v>204</v>
      </c>
      <c r="B15" s="516" t="s">
        <v>291</v>
      </c>
      <c r="C15" s="516"/>
      <c r="D15" s="516"/>
      <c r="E15" s="516"/>
      <c r="F15" s="516"/>
      <c r="G15" s="516"/>
      <c r="H15" s="516"/>
      <c r="I15" s="516"/>
      <c r="J15" s="516"/>
    </row>
    <row r="16" spans="1:10" ht="16.5" customHeight="1">
      <c r="A16" s="359" t="s">
        <v>205</v>
      </c>
      <c r="B16" s="516" t="s">
        <v>292</v>
      </c>
      <c r="C16" s="516"/>
      <c r="D16" s="516"/>
      <c r="E16" s="516"/>
      <c r="F16" s="516"/>
      <c r="G16" s="516"/>
      <c r="H16" s="516"/>
      <c r="I16" s="516"/>
      <c r="J16" s="516"/>
    </row>
    <row r="17" spans="1:10" ht="12.75">
      <c r="A17" s="359" t="s">
        <v>287</v>
      </c>
      <c r="B17" s="608" t="s">
        <v>293</v>
      </c>
      <c r="C17" s="608"/>
      <c r="D17" s="608"/>
      <c r="E17" s="608"/>
      <c r="F17" s="608"/>
      <c r="G17" s="608"/>
      <c r="H17" s="608"/>
      <c r="I17" s="608"/>
      <c r="J17" s="608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517" t="s">
        <v>206</v>
      </c>
      <c r="B19" s="517"/>
      <c r="C19" s="517"/>
      <c r="D19" s="517"/>
      <c r="E19" s="517"/>
      <c r="F19" s="517"/>
      <c r="G19" s="517"/>
      <c r="H19" s="517"/>
      <c r="I19" s="517"/>
      <c r="J19" s="517"/>
    </row>
    <row r="20" spans="1:10" ht="29.25" customHeight="1">
      <c r="A20" s="346" t="s">
        <v>207</v>
      </c>
      <c r="B20" s="514" t="s">
        <v>285</v>
      </c>
      <c r="C20" s="514"/>
      <c r="D20" s="514"/>
      <c r="E20" s="514"/>
      <c r="F20" s="514"/>
      <c r="G20" s="514"/>
      <c r="H20" s="514"/>
      <c r="I20" s="514"/>
      <c r="J20" s="514"/>
    </row>
    <row r="21" spans="1:10" ht="29.25" customHeight="1">
      <c r="A21" s="346" t="s">
        <v>208</v>
      </c>
      <c r="B21" s="515" t="s">
        <v>286</v>
      </c>
      <c r="C21" s="515"/>
      <c r="D21" s="515"/>
      <c r="E21" s="515"/>
      <c r="F21" s="515"/>
      <c r="G21" s="515"/>
      <c r="H21" s="515"/>
      <c r="I21" s="515"/>
      <c r="J21" s="515"/>
    </row>
    <row r="22" spans="1:10" ht="30" customHeight="1">
      <c r="A22" s="346" t="s">
        <v>209</v>
      </c>
      <c r="B22" s="514" t="s">
        <v>210</v>
      </c>
      <c r="C22" s="514"/>
      <c r="D22" s="514"/>
      <c r="E22" s="514"/>
      <c r="F22" s="514"/>
      <c r="G22" s="514"/>
      <c r="H22" s="514"/>
      <c r="I22" s="514"/>
      <c r="J22" s="514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6" spans="2:9" ht="12.75">
      <c r="B26" s="72"/>
      <c r="C26" s="142" t="s">
        <v>128</v>
      </c>
      <c r="D26" s="144"/>
      <c r="E26" s="376" t="s">
        <v>129</v>
      </c>
      <c r="F26" s="376"/>
      <c r="G26" s="376"/>
      <c r="H26" s="376"/>
      <c r="I26" s="143"/>
    </row>
    <row r="27" spans="2:9" ht="12.75">
      <c r="B27" s="4"/>
      <c r="C27" s="142" t="s">
        <v>130</v>
      </c>
      <c r="D27" s="4"/>
      <c r="E27" s="393" t="s">
        <v>131</v>
      </c>
      <c r="F27" s="393"/>
      <c r="G27" s="393"/>
      <c r="H27" s="393"/>
      <c r="I27" s="144"/>
    </row>
    <row r="28" spans="2:9" ht="12.75">
      <c r="B28" s="4"/>
      <c r="C28" s="4"/>
      <c r="D28" s="141"/>
      <c r="E28" s="141"/>
      <c r="F28" s="142"/>
      <c r="G28" s="141"/>
      <c r="H28" s="141"/>
      <c r="I28" s="141"/>
    </row>
    <row r="29" spans="2:9" ht="12.75">
      <c r="B29" s="4"/>
      <c r="C29" s="145" t="s">
        <v>132</v>
      </c>
      <c r="D29" s="4"/>
      <c r="E29" s="376" t="s">
        <v>297</v>
      </c>
      <c r="F29" s="376"/>
      <c r="G29" s="376"/>
      <c r="H29" s="376"/>
      <c r="I29" s="143"/>
    </row>
    <row r="30" spans="2:9" ht="12.75">
      <c r="B30" s="4"/>
      <c r="C30" s="146" t="s">
        <v>133</v>
      </c>
      <c r="D30" s="4"/>
      <c r="E30" s="393" t="s">
        <v>295</v>
      </c>
      <c r="F30" s="393"/>
      <c r="G30" s="393"/>
      <c r="H30" s="393"/>
      <c r="I30" s="143"/>
    </row>
    <row r="31" spans="2:9" ht="12.75">
      <c r="B31" s="34"/>
      <c r="C31" s="34"/>
      <c r="D31" s="34"/>
      <c r="E31" s="34"/>
      <c r="F31" s="34"/>
      <c r="G31" s="34"/>
      <c r="H31" s="34"/>
      <c r="I31" s="34"/>
    </row>
  </sheetData>
  <sheetProtection/>
  <mergeCells count="20">
    <mergeCell ref="A1:C1"/>
    <mergeCell ref="A4:F4"/>
    <mergeCell ref="A6:F6"/>
    <mergeCell ref="A7:F7"/>
    <mergeCell ref="A9:F9"/>
    <mergeCell ref="A11:J11"/>
    <mergeCell ref="B12:J12"/>
    <mergeCell ref="B13:J13"/>
    <mergeCell ref="B14:J14"/>
    <mergeCell ref="B15:J15"/>
    <mergeCell ref="B16:J16"/>
    <mergeCell ref="A19:J19"/>
    <mergeCell ref="B17:J17"/>
    <mergeCell ref="E26:H26"/>
    <mergeCell ref="E27:H27"/>
    <mergeCell ref="E29:H29"/>
    <mergeCell ref="E30:H30"/>
    <mergeCell ref="B20:J20"/>
    <mergeCell ref="B21:J21"/>
    <mergeCell ref="B22:J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User03</cp:lastModifiedBy>
  <cp:lastPrinted>2021-05-21T08:26:59Z</cp:lastPrinted>
  <dcterms:created xsi:type="dcterms:W3CDTF">1998-09-29T12:25:23Z</dcterms:created>
  <dcterms:modified xsi:type="dcterms:W3CDTF">2021-09-06T16:46:44Z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