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9440" windowHeight="9450" activeTab="0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definedNames>
    <definedName name="_xlnm.Print_Area" localSheetId="1">'an I'!$A$1:$R$52</definedName>
    <definedName name="_xlnm.Print_Area" localSheetId="2">'an II'!$A$1:$P$65</definedName>
    <definedName name="_xlnm.Print_Area" localSheetId="3">'an III'!$A$1:$P$64</definedName>
    <definedName name="_xlnm.Print_Area" localSheetId="5">'Competente'!$A$1:$J$53</definedName>
    <definedName name="_xlnm.Print_Area" localSheetId="0">'pagina 1'!$A$1:$I$42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<sst xmlns="http://schemas.openxmlformats.org/spreadsheetml/2006/main" count="684" uniqueCount="302">
  <si>
    <t>Sem. I</t>
  </si>
  <si>
    <t>Sem. II</t>
  </si>
  <si>
    <t>I</t>
  </si>
  <si>
    <t>II</t>
  </si>
  <si>
    <t>III</t>
  </si>
  <si>
    <t>Discipline obligatorii</t>
  </si>
  <si>
    <t>Sem. 1</t>
  </si>
  <si>
    <t>Sem. 2</t>
  </si>
  <si>
    <t>C</t>
  </si>
  <si>
    <t>Discipline facultative</t>
  </si>
  <si>
    <t>Nr. crt.</t>
  </si>
  <si>
    <t>RECAPITULAŢIE</t>
  </si>
  <si>
    <t>PLAN DE ÎNVĂŢĂMÂNT</t>
  </si>
  <si>
    <t>Sem. 3</t>
  </si>
  <si>
    <t>Sem. 4</t>
  </si>
  <si>
    <t>Sem. 5</t>
  </si>
  <si>
    <t>Sem. 6</t>
  </si>
  <si>
    <t>Total</t>
  </si>
  <si>
    <t xml:space="preserve">% </t>
  </si>
  <si>
    <t>realizat</t>
  </si>
  <si>
    <t>recom.</t>
  </si>
  <si>
    <t>DISCIPLINE FACULTATIVE</t>
  </si>
  <si>
    <t xml:space="preserve">                                  BILANŢ</t>
  </si>
  <si>
    <t>CATEGORIA DISCIPLINEI</t>
  </si>
  <si>
    <t xml:space="preserve">DISCIPLINE OPŢIONALE </t>
  </si>
  <si>
    <t>TOTAL Obligatorii şi opţionale</t>
  </si>
  <si>
    <t>Nr. de ore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</si>
  <si>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</si>
  <si>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</si>
  <si>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</si>
  <si>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</si>
  <si>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</si>
  <si>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</si>
  <si>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</si>
  <si>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</si>
  <si>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</si>
  <si>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</si>
  <si>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</si>
  <si>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</si>
  <si>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</si>
  <si>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</si>
  <si>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</si>
  <si>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</si>
  <si>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</si>
  <si>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</si>
  <si>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</si>
  <si>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Durata studiilor: 3 ani</t>
  </si>
  <si>
    <t>E</t>
  </si>
  <si>
    <t>Discipline facultative - Modulul DPPD</t>
  </si>
  <si>
    <t>2C</t>
  </si>
  <si>
    <t>1E</t>
  </si>
  <si>
    <t>Forma
verificare</t>
  </si>
  <si>
    <t>Nr.
credite</t>
  </si>
  <si>
    <t>-</t>
  </si>
  <si>
    <t>Proiect/Verificare practică</t>
  </si>
  <si>
    <t>Total ore obligatorii pe semestru</t>
  </si>
  <si>
    <t>Total ore opţionale pe semestru</t>
  </si>
  <si>
    <t>Total ore facultative pe semestru</t>
  </si>
  <si>
    <t>AT</t>
  </si>
  <si>
    <t>TC</t>
  </si>
  <si>
    <t>AA</t>
  </si>
  <si>
    <t>si DC</t>
  </si>
  <si>
    <t>Aplicatii DC</t>
  </si>
  <si>
    <t>si DS</t>
  </si>
  <si>
    <t>Aplicatii DS</t>
  </si>
  <si>
    <t xml:space="preserve"> Nr.ore practică</t>
  </si>
  <si>
    <t>Nr. discipline</t>
  </si>
  <si>
    <t>DISCIPLINE OBLIGATORII</t>
  </si>
  <si>
    <t>TOTAL program de studiu</t>
  </si>
  <si>
    <t>DISCIPLINE COMPLEMENTARE</t>
  </si>
  <si>
    <t>Cerinţe pentru obţinerea diplomei de licență:</t>
  </si>
  <si>
    <t>AT+TC+AA</t>
  </si>
  <si>
    <t>12+2**</t>
  </si>
  <si>
    <t xml:space="preserve">*Disciplina Educație fizică se finalizează cu colocviu, se acordă calificativ ADMIS/RESPINS, iar creditele se acordă peste cele obligatorii și nu se pot transfera pentru a atinge numărul de credite obligatorii. </t>
  </si>
  <si>
    <t>Anul universitar: valabil începând cu anul universitar 2021-2022</t>
  </si>
  <si>
    <t>DOb</t>
  </si>
  <si>
    <t>DFc</t>
  </si>
  <si>
    <t>Categorie disciplină</t>
  </si>
  <si>
    <t>DOp</t>
  </si>
  <si>
    <t>AI</t>
  </si>
  <si>
    <t>Tip activitate</t>
  </si>
  <si>
    <t>Promoţia:  2024</t>
  </si>
  <si>
    <t>Facultatea de Economie, Administrație și Afaceri</t>
  </si>
  <si>
    <t>Forma de învăţământ: la distanță (ID)</t>
  </si>
  <si>
    <t>Universitatea ”Ştefan cel Mare” din Suceava</t>
  </si>
  <si>
    <t xml:space="preserve">PLAN  DE ÎNVĂŢĂMÂNT </t>
  </si>
  <si>
    <t>Domeniul:  Administrarea afacerilor</t>
  </si>
  <si>
    <t>Programul de studii: Administrarea afacerilor</t>
  </si>
  <si>
    <t>Forma de învăţământ:  la distanță (ID)</t>
  </si>
  <si>
    <t>Promoția: 2024</t>
  </si>
  <si>
    <t>Valabil începând cu anul universitar: 2021-2022</t>
  </si>
  <si>
    <t>Economie 1 (Microeconomie)</t>
  </si>
  <si>
    <t>Statistică</t>
  </si>
  <si>
    <t>DF.01.01</t>
  </si>
  <si>
    <t>Economie 2 (Macroeconomie)</t>
  </si>
  <si>
    <t>Contabilitate</t>
  </si>
  <si>
    <t>Informatică</t>
  </si>
  <si>
    <t>Management</t>
  </si>
  <si>
    <t>Educaţie fizică şi sport</t>
  </si>
  <si>
    <t>DC.02.14</t>
  </si>
  <si>
    <t>PV</t>
  </si>
  <si>
    <t>2**</t>
  </si>
  <si>
    <t>5E +2C</t>
  </si>
  <si>
    <t>Modulul DPPD NIV 1</t>
  </si>
  <si>
    <t>DC.01.15</t>
  </si>
  <si>
    <t>Psihologia educaţiei</t>
  </si>
  <si>
    <t>Pedagogie I</t>
  </si>
  <si>
    <t>DF.02.02</t>
  </si>
  <si>
    <t>1E+1PV</t>
  </si>
  <si>
    <t>Rector,</t>
  </si>
  <si>
    <t>Decan,</t>
  </si>
  <si>
    <t>Prof. univ. dr. ing. Valentin POPA</t>
  </si>
  <si>
    <t>Prodecan,</t>
  </si>
  <si>
    <t>Conf. univ. dr. Mariana LUPAN</t>
  </si>
  <si>
    <t>DD.03.02</t>
  </si>
  <si>
    <t>Managementul resurselor umane</t>
  </si>
  <si>
    <t>Inițierea afacerilor</t>
  </si>
  <si>
    <t>Tip disciplină USV.FEEA. AF</t>
  </si>
  <si>
    <t xml:space="preserve">Practică  (90 ore) </t>
  </si>
  <si>
    <t>5E+1C</t>
  </si>
  <si>
    <t>Discipline opționale</t>
  </si>
  <si>
    <t>DD.03.14</t>
  </si>
  <si>
    <t>Economia întreprinderii</t>
  </si>
  <si>
    <t>DD.03.15</t>
  </si>
  <si>
    <t>DRS.04.16</t>
  </si>
  <si>
    <t>Contabilitate financiară</t>
  </si>
  <si>
    <t>DRS.04.17</t>
  </si>
  <si>
    <t>DRS.04.19</t>
  </si>
  <si>
    <t>DC.03.20</t>
  </si>
  <si>
    <t>Pedagogie II</t>
  </si>
  <si>
    <t>DF.03.03</t>
  </si>
  <si>
    <t>Didactica specialităţii</t>
  </si>
  <si>
    <t>DF.04.04</t>
  </si>
  <si>
    <t>5E+2C +1PV</t>
  </si>
  <si>
    <t>5E+3C</t>
  </si>
  <si>
    <t>si DRS</t>
  </si>
  <si>
    <t>Aplicatii DrS</t>
  </si>
  <si>
    <t>Aplicatii DD</t>
  </si>
  <si>
    <t>si DD</t>
  </si>
  <si>
    <t>ANUl II</t>
  </si>
  <si>
    <t>ANUL I</t>
  </si>
  <si>
    <t>ANUL III</t>
  </si>
  <si>
    <t>Analiză economico-financiară</t>
  </si>
  <si>
    <t>Metodologia elaborării lucrării de licență</t>
  </si>
  <si>
    <t>DS.05.06</t>
  </si>
  <si>
    <t>DS.06.08</t>
  </si>
  <si>
    <t>Contabilitate managerială</t>
  </si>
  <si>
    <t>Baze de date</t>
  </si>
  <si>
    <t>Etică în afaceri</t>
  </si>
  <si>
    <t>DRS.06.18</t>
  </si>
  <si>
    <t>Cod disciplină 
DPPD NIV1</t>
  </si>
  <si>
    <t>Instruire asistată de calculator</t>
  </si>
  <si>
    <t>DS.05.05</t>
  </si>
  <si>
    <t xml:space="preserve">Practică pedagogică (în învăţământul preuniversitar obligatoriu) (1) </t>
  </si>
  <si>
    <t>Managementul clasei de elevi</t>
  </si>
  <si>
    <t>DS.06.07</t>
  </si>
  <si>
    <t xml:space="preserve">Practică pedagogică (în învăţământul preuniversitar obligatoriu) (2) </t>
  </si>
  <si>
    <t>Evaluare finală - Portofoliu didactic</t>
  </si>
  <si>
    <t>DS.06.09</t>
  </si>
  <si>
    <t>5E+2C</t>
  </si>
  <si>
    <t>2E+1C</t>
  </si>
  <si>
    <t>total</t>
  </si>
  <si>
    <t>1.</t>
  </si>
  <si>
    <t>2.</t>
  </si>
  <si>
    <t>3.</t>
  </si>
  <si>
    <t>**Săptămâni pentru elaborarea lucrării de licență</t>
  </si>
  <si>
    <t>Obligatorii</t>
  </si>
  <si>
    <t>Opționale</t>
  </si>
  <si>
    <t>Facultative</t>
  </si>
  <si>
    <t>DISCIPLINE ÎN DOMENIU</t>
  </si>
  <si>
    <t>4.</t>
  </si>
  <si>
    <t>DISCIPLINE DE SPECIALITATE RELEVANTE</t>
  </si>
  <si>
    <t>25-30%</t>
  </si>
  <si>
    <t>5-10%</t>
  </si>
  <si>
    <t>SI</t>
  </si>
  <si>
    <t>Aplicatii DRS</t>
  </si>
  <si>
    <r>
      <rPr>
        <sz val="10"/>
        <color indexed="8"/>
        <rFont val="Times New Roman"/>
        <family val="1"/>
      </rPr>
      <t>Legendă:</t>
    </r>
    <r>
      <rPr>
        <sz val="10"/>
        <color indexed="8"/>
        <rFont val="Times New Roman"/>
        <family val="1"/>
      </rPr>
      <t xml:space="preserve"> AI - activități de autoinstruire, AT - activităţi tutoriale, TC - teme de control, AA -activităţi asistate
Observaţii:  AT+TC = numărul orelor de seminar din planul de învăţământ cu frecvenţă AA = numărul orelor de laborator, lucrări practice, proiect, practică din planul de învăţământ cu frecvenţă
</t>
    </r>
  </si>
  <si>
    <t>Competenţe profesionale</t>
  </si>
  <si>
    <t>CP1.</t>
  </si>
  <si>
    <t>CP2.</t>
  </si>
  <si>
    <t>CP3.</t>
  </si>
  <si>
    <t>CP4.</t>
  </si>
  <si>
    <t>CP5.</t>
  </si>
  <si>
    <t>Competenţe  transversale</t>
  </si>
  <si>
    <t>CT1.</t>
  </si>
  <si>
    <t>CT2.</t>
  </si>
  <si>
    <t>CT3.</t>
  </si>
  <si>
    <r>
      <rPr>
        <b/>
        <sz val="12"/>
        <color indexed="8"/>
        <rFont val="Times New Roman"/>
        <family val="1"/>
      </rPr>
      <t>180 credite</t>
    </r>
    <r>
      <rPr>
        <sz val="12"/>
        <color indexed="8"/>
        <rFont val="Times New Roman"/>
        <family val="1"/>
      </rPr>
      <t xml:space="preserve"> conform planului de învățământ;</t>
    </r>
  </si>
  <si>
    <r>
      <rPr>
        <b/>
        <sz val="12"/>
        <color indexed="8"/>
        <rFont val="Times New Roman"/>
        <family val="1"/>
      </rPr>
      <t>10 credite</t>
    </r>
    <r>
      <rPr>
        <sz val="12"/>
        <color indexed="8"/>
        <rFont val="Times New Roman"/>
        <family val="1"/>
      </rPr>
      <t xml:space="preserve"> pentru promovarea examenului de licență;</t>
    </r>
  </si>
  <si>
    <r>
      <rPr>
        <b/>
        <sz val="10"/>
        <color indexed="8"/>
        <rFont val="Times New Roman"/>
        <family val="1"/>
      </rPr>
      <t>4 credite</t>
    </r>
    <r>
      <rPr>
        <sz val="10"/>
        <color indexed="8"/>
        <rFont val="Times New Roman"/>
        <family val="1"/>
      </rPr>
      <t xml:space="preserve"> pentru promovarea disciplinei Educație fizică, în afara celor 180 de credite obligatorii; fără promovarea disciplinei Educație fizică nu se poate intra în examenul de licență.</t>
    </r>
  </si>
  <si>
    <t>Domeniul de licenţă: Științe Administrative</t>
  </si>
  <si>
    <t>Programul de studiu:  Asistență managerială și administrativă</t>
  </si>
  <si>
    <t>Domeniul:  Științe Administrative</t>
  </si>
  <si>
    <t>Programul de studii: Asistență managerială și administrativă</t>
  </si>
  <si>
    <t>Tip disciplină
USV.FEAA.AMA</t>
  </si>
  <si>
    <t>DD.01.01</t>
  </si>
  <si>
    <t>DRS.01.02</t>
  </si>
  <si>
    <t>Bazele tehnologiei informației</t>
  </si>
  <si>
    <t>DRS.01.03</t>
  </si>
  <si>
    <t>DRS.01.04</t>
  </si>
  <si>
    <t>DRS.01.05</t>
  </si>
  <si>
    <t>DRS.01.06</t>
  </si>
  <si>
    <t xml:space="preserve">Limba străină </t>
  </si>
  <si>
    <t>DRS.01.07</t>
  </si>
  <si>
    <t>DD.02.08</t>
  </si>
  <si>
    <t>Planificare strategică</t>
  </si>
  <si>
    <t>DD.02.09</t>
  </si>
  <si>
    <t>Finanţe publice</t>
  </si>
  <si>
    <t>DD.02.10</t>
  </si>
  <si>
    <t>Management public</t>
  </si>
  <si>
    <t>DD.02.11</t>
  </si>
  <si>
    <t>DRS.02.12</t>
  </si>
  <si>
    <t>DRS.02.13</t>
  </si>
  <si>
    <t>Comunicare în limbă străină I</t>
  </si>
  <si>
    <t>4E+2C+1PV</t>
  </si>
  <si>
    <t>Tip disciplină USV.FEEA. AMA</t>
  </si>
  <si>
    <t>Comunicarea în administrația publică</t>
  </si>
  <si>
    <t>DS.03.01</t>
  </si>
  <si>
    <t>Știința administrației</t>
  </si>
  <si>
    <t>DRS.03.03</t>
  </si>
  <si>
    <t>Drept financiar și fiscal</t>
  </si>
  <si>
    <t>DC.04.04</t>
  </si>
  <si>
    <t>DRS.04.05</t>
  </si>
  <si>
    <t>Contabilitatea instituțiilor publice</t>
  </si>
  <si>
    <t>DS.04.06</t>
  </si>
  <si>
    <t>Drept administrativ</t>
  </si>
  <si>
    <t>DD.04.07</t>
  </si>
  <si>
    <t>DS.04.08</t>
  </si>
  <si>
    <t>DC.04.09</t>
  </si>
  <si>
    <t>Managementul proiectelor</t>
  </si>
  <si>
    <t>DS.03.10</t>
  </si>
  <si>
    <t>Fundamentele calității în sectorul public</t>
  </si>
  <si>
    <t>DS.03.11</t>
  </si>
  <si>
    <t>Logică</t>
  </si>
  <si>
    <t>DD.03.12</t>
  </si>
  <si>
    <t>Etică și deontologie în administrația publică</t>
  </si>
  <si>
    <t>DD.03.13</t>
  </si>
  <si>
    <t>Managementul serviciilor publice</t>
  </si>
  <si>
    <t>Sociologie</t>
  </si>
  <si>
    <t>Management strategic</t>
  </si>
  <si>
    <t>Managementul cunoștințelor</t>
  </si>
  <si>
    <t>DRS.04.18</t>
  </si>
  <si>
    <t>Evaluarea firmei</t>
  </si>
  <si>
    <t>4E+1C +1PV</t>
  </si>
  <si>
    <t>3E</t>
  </si>
  <si>
    <t>1E+1C</t>
  </si>
  <si>
    <t>Comunicare în limbă străină II</t>
  </si>
  <si>
    <t>DRS.03.21</t>
  </si>
  <si>
    <t>APLICATII DD</t>
  </si>
  <si>
    <t>Politici publice europene</t>
  </si>
  <si>
    <t>DC.05.01</t>
  </si>
  <si>
    <t>Marketing public</t>
  </si>
  <si>
    <t>DC.05.02</t>
  </si>
  <si>
    <t>Dreptul muncii și securității sociale</t>
  </si>
  <si>
    <t>DS.05.03</t>
  </si>
  <si>
    <t>DS.05.04</t>
  </si>
  <si>
    <t>DRS.06.05</t>
  </si>
  <si>
    <t>Tehnici și tranzacții comerciale</t>
  </si>
  <si>
    <t>DRS.06.06</t>
  </si>
  <si>
    <t>DRS.06.07</t>
  </si>
  <si>
    <t>Drept constituțional</t>
  </si>
  <si>
    <t>DD.06.08</t>
  </si>
  <si>
    <t>Elaborarea lucrării de licență (ultimele 2 săptămâni: 5 zile x 6 ore/zi x 2 săptămâni)</t>
  </si>
  <si>
    <t>Tip disciplină
USV.FEAA. AMA</t>
  </si>
  <si>
    <t>3E+2C</t>
  </si>
  <si>
    <t>Protocol și relații publice</t>
  </si>
  <si>
    <t>DS.05.10</t>
  </si>
  <si>
    <t>Arhivistică și documentaristică</t>
  </si>
  <si>
    <t>DRS.05.11</t>
  </si>
  <si>
    <t>Instituții și afaceri europene</t>
  </si>
  <si>
    <t>DRS.05.12</t>
  </si>
  <si>
    <t>Istoria și evoluția UE</t>
  </si>
  <si>
    <t>DRS.05.13</t>
  </si>
  <si>
    <t>Sisteme administrative comparate</t>
  </si>
  <si>
    <t>DS.05.14</t>
  </si>
  <si>
    <t>Tehnici și metode ale adoptării deciziei publice</t>
  </si>
  <si>
    <t>DS.05.15</t>
  </si>
  <si>
    <t>DRS.06.16</t>
  </si>
  <si>
    <t>Control și audit financiar</t>
  </si>
  <si>
    <t>DRS.06.17</t>
  </si>
  <si>
    <t>Managementul IMM-urilor</t>
  </si>
  <si>
    <t>DRS.06.19</t>
  </si>
  <si>
    <t>70-80</t>
  </si>
  <si>
    <t>20-30</t>
  </si>
  <si>
    <t>DISCIPLINE DE SPECIALITATE</t>
  </si>
  <si>
    <t>60-65%</t>
  </si>
  <si>
    <t>1E+2C</t>
  </si>
  <si>
    <t>2E</t>
  </si>
  <si>
    <t>din care Practică</t>
  </si>
  <si>
    <t>Utilizarea conceptelor şi principiilor fundamentale de organizare şi funcţionare a structurilor administrative pentru inserţia profesională în instituţii publice şi/sau private.</t>
  </si>
  <si>
    <t>Identificarea şi aplicarea dispoziţiilor legale cu privire la sistemul administrativ, inclusiv iniţierea şi formularea de propuneri de acte normative şi/sau administrative.</t>
  </si>
  <si>
    <t>Comunicarea orală şi scrisă, în limba programului de studii şi într-o limbă de circulaţie Internaţională, a unor mesaje structurate referitoare la o problemă dată din specialitate.</t>
  </si>
  <si>
    <t>Aplicarea tehnicilor şi instrumentelor procedurale specifice activităţilor administrative şi asistare a managerului cu utilizarea tehnologiei informaţiei şi comunicaţiei (TIC).</t>
  </si>
  <si>
    <t>CP6.</t>
  </si>
  <si>
    <t>Utilizarea cunoştinţelor de specialitate necesare în organizarea diverselor manifestări profesionale.</t>
  </si>
  <si>
    <t>Elaborarea, implementarea şi evaluarea de programe şi proiecte diverse inclusiv cu atragerea de fonduri europene.</t>
  </si>
  <si>
    <t>Îndeplinirea la termen, în mod riguros, eficient şi responsabil, a sarcinilor profesionale, cu respectarea principiilor etice şi a deontologiei profesionale.</t>
  </si>
  <si>
    <t>Aplicarea tehnicilor de relaţionare în grup, deprinderea şi exercitarea rolurilor specifice în munca de echipă, prin dezvoltarea abilităţilor de comunicare interpersonală.</t>
  </si>
  <si>
    <t>Autoevaluarea nevoii de formare profesională și identificarea resurselor şi modalităţilor de formare și dezvoltare personală şi profesională, în scopul inserţiei şi adaptării la cerinţele pieţei muncii.</t>
  </si>
  <si>
    <t>Coordonator program de studii,</t>
  </si>
  <si>
    <t>Lect. univ. dr. Ruxandra BEJINARIU</t>
  </si>
  <si>
    <t>Prof. univ. dr. Carmen NASTASE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</si>
</sst>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0.0000000"/>
    <numFmt numFmtId="198" formatCode="0.0%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rgb="FF000000"/>
      </top>
      <bottom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rgb="FF000000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20" fillId="33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vertical="top" wrapText="1"/>
    </xf>
    <xf numFmtId="49" fontId="16" fillId="0" borderId="39" xfId="0" applyNumberFormat="1" applyFont="1" applyFill="1" applyBorder="1" applyAlignment="1">
      <alignment horizontal="center"/>
    </xf>
    <xf numFmtId="49" fontId="16" fillId="0" borderId="44" xfId="0" applyNumberFormat="1" applyFont="1" applyFill="1" applyBorder="1" applyAlignment="1">
      <alignment vertical="top" wrapText="1"/>
    </xf>
    <xf numFmtId="49" fontId="16" fillId="0" borderId="44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74" fillId="0" borderId="0" xfId="0" applyFont="1" applyAlignment="1">
      <alignment/>
    </xf>
    <xf numFmtId="0" fontId="25" fillId="0" borderId="0" xfId="0" applyFont="1" applyAlignment="1">
      <alignment/>
    </xf>
    <xf numFmtId="0" fontId="74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7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wrapText="1"/>
    </xf>
    <xf numFmtId="49" fontId="20" fillId="0" borderId="39" xfId="0" applyNumberFormat="1" applyFont="1" applyBorder="1" applyAlignment="1">
      <alignment vertical="top" wrapText="1"/>
    </xf>
    <xf numFmtId="49" fontId="20" fillId="33" borderId="39" xfId="0" applyNumberFormat="1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vertical="top" wrapText="1"/>
    </xf>
    <xf numFmtId="49" fontId="20" fillId="0" borderId="39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vertical="top" wrapText="1"/>
    </xf>
    <xf numFmtId="49" fontId="20" fillId="0" borderId="44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62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64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1" fontId="16" fillId="0" borderId="67" xfId="0" applyNumberFormat="1" applyFont="1" applyBorder="1" applyAlignment="1">
      <alignment horizontal="center"/>
    </xf>
    <xf numFmtId="1" fontId="16" fillId="0" borderId="68" xfId="0" applyNumberFormat="1" applyFont="1" applyFill="1" applyBorder="1" applyAlignment="1">
      <alignment horizontal="center"/>
    </xf>
    <xf numFmtId="1" fontId="16" fillId="0" borderId="6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22" fillId="0" borderId="70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71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vertical="center" wrapText="1"/>
    </xf>
    <xf numFmtId="2" fontId="6" fillId="0" borderId="71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justify" vertical="top" wrapText="1"/>
    </xf>
    <xf numFmtId="0" fontId="6" fillId="0" borderId="51" xfId="0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2" fontId="6" fillId="0" borderId="74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top" wrapText="1"/>
    </xf>
    <xf numFmtId="0" fontId="6" fillId="0" borderId="73" xfId="0" applyFont="1" applyFill="1" applyBorder="1" applyAlignment="1">
      <alignment vertical="center"/>
    </xf>
    <xf numFmtId="0" fontId="22" fillId="0" borderId="73" xfId="0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75" fillId="0" borderId="79" xfId="0" applyFont="1" applyFill="1" applyBorder="1" applyAlignment="1">
      <alignment horizontal="center" vertical="top"/>
    </xf>
    <xf numFmtId="0" fontId="9" fillId="3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11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76" fillId="37" borderId="0" xfId="0" applyFont="1" applyFill="1" applyAlignment="1">
      <alignment/>
    </xf>
    <xf numFmtId="0" fontId="9" fillId="3" borderId="0" xfId="0" applyFont="1" applyFill="1" applyAlignment="1">
      <alignment vertical="top"/>
    </xf>
    <xf numFmtId="0" fontId="9" fillId="18" borderId="0" xfId="0" applyFont="1" applyFill="1" applyAlignment="1">
      <alignment/>
    </xf>
    <xf numFmtId="0" fontId="9" fillId="16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9" fillId="14" borderId="0" xfId="0" applyFont="1" applyFill="1" applyAlignment="1">
      <alignment/>
    </xf>
    <xf numFmtId="0" fontId="9" fillId="14" borderId="0" xfId="0" applyFont="1" applyFill="1" applyAlignment="1">
      <alignment vertical="top"/>
    </xf>
    <xf numFmtId="0" fontId="16" fillId="0" borderId="73" xfId="0" applyFont="1" applyFill="1" applyBorder="1" applyAlignment="1">
      <alignment horizontal="center"/>
    </xf>
    <xf numFmtId="2" fontId="16" fillId="0" borderId="73" xfId="0" applyNumberFormat="1" applyFont="1" applyFill="1" applyBorder="1" applyAlignment="1">
      <alignment horizontal="center" vertical="center"/>
    </xf>
    <xf numFmtId="0" fontId="75" fillId="0" borderId="79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left" wrapText="1"/>
    </xf>
    <xf numFmtId="0" fontId="6" fillId="0" borderId="73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/>
    </xf>
    <xf numFmtId="0" fontId="16" fillId="0" borderId="82" xfId="0" applyFont="1" applyFill="1" applyBorder="1" applyAlignment="1">
      <alignment horizontal="left"/>
    </xf>
    <xf numFmtId="49" fontId="16" fillId="0" borderId="51" xfId="0" applyNumberFormat="1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73" fillId="0" borderId="0" xfId="0" applyFont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49" fontId="16" fillId="0" borderId="73" xfId="0" applyNumberFormat="1" applyFont="1" applyBorder="1" applyAlignment="1">
      <alignment vertical="top" wrapText="1"/>
    </xf>
    <xf numFmtId="49" fontId="16" fillId="0" borderId="73" xfId="0" applyNumberFormat="1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/>
    </xf>
    <xf numFmtId="0" fontId="16" fillId="38" borderId="55" xfId="0" applyFont="1" applyFill="1" applyBorder="1" applyAlignment="1">
      <alignment wrapText="1"/>
    </xf>
    <xf numFmtId="0" fontId="6" fillId="0" borderId="84" xfId="0" applyFont="1" applyFill="1" applyBorder="1" applyAlignment="1">
      <alignment horizontal="center"/>
    </xf>
    <xf numFmtId="0" fontId="16" fillId="38" borderId="52" xfId="0" applyFont="1" applyFill="1" applyBorder="1" applyAlignment="1">
      <alignment wrapText="1"/>
    </xf>
    <xf numFmtId="0" fontId="16" fillId="0" borderId="8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wrapText="1"/>
    </xf>
    <xf numFmtId="0" fontId="16" fillId="0" borderId="85" xfId="0" applyFont="1" applyFill="1" applyBorder="1" applyAlignment="1">
      <alignment horizontal="center" wrapText="1"/>
    </xf>
    <xf numFmtId="0" fontId="16" fillId="38" borderId="63" xfId="0" applyFont="1" applyFill="1" applyBorder="1" applyAlignment="1">
      <alignment wrapText="1"/>
    </xf>
    <xf numFmtId="0" fontId="16" fillId="0" borderId="86" xfId="0" applyFont="1" applyFill="1" applyBorder="1" applyAlignment="1">
      <alignment horizontal="center" wrapText="1"/>
    </xf>
    <xf numFmtId="0" fontId="16" fillId="38" borderId="53" xfId="0" applyFont="1" applyFill="1" applyBorder="1" applyAlignment="1">
      <alignment wrapText="1"/>
    </xf>
    <xf numFmtId="0" fontId="1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16" fillId="38" borderId="85" xfId="0" applyFont="1" applyFill="1" applyBorder="1" applyAlignment="1">
      <alignment vertical="center" wrapText="1"/>
    </xf>
    <xf numFmtId="0" fontId="16" fillId="0" borderId="85" xfId="0" applyFont="1" applyFill="1" applyBorder="1" applyAlignment="1">
      <alignment wrapText="1"/>
    </xf>
    <xf numFmtId="0" fontId="16" fillId="0" borderId="85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16" fillId="38" borderId="86" xfId="0" applyFont="1" applyFill="1" applyBorder="1" applyAlignment="1">
      <alignment wrapText="1"/>
    </xf>
    <xf numFmtId="0" fontId="6" fillId="38" borderId="85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wrapText="1"/>
    </xf>
    <xf numFmtId="0" fontId="25" fillId="0" borderId="53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/>
    </xf>
    <xf numFmtId="0" fontId="25" fillId="0" borderId="52" xfId="0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0" fontId="25" fillId="38" borderId="44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wrapText="1"/>
    </xf>
    <xf numFmtId="0" fontId="25" fillId="0" borderId="40" xfId="0" applyFont="1" applyFill="1" applyBorder="1" applyAlignment="1">
      <alignment/>
    </xf>
    <xf numFmtId="0" fontId="25" fillId="0" borderId="88" xfId="0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vertical="top" wrapText="1"/>
    </xf>
    <xf numFmtId="0" fontId="25" fillId="0" borderId="52" xfId="0" applyFont="1" applyFill="1" applyBorder="1" applyAlignment="1">
      <alignment horizontal="center" vertical="top" shrinkToFit="1"/>
    </xf>
    <xf numFmtId="0" fontId="25" fillId="0" borderId="44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25" fillId="0" borderId="89" xfId="0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top" wrapText="1"/>
    </xf>
    <xf numFmtId="0" fontId="25" fillId="0" borderId="92" xfId="0" applyFont="1" applyFill="1" applyBorder="1" applyAlignment="1">
      <alignment vertical="top" wrapText="1"/>
    </xf>
    <xf numFmtId="0" fontId="25" fillId="0" borderId="72" xfId="0" applyFont="1" applyFill="1" applyBorder="1" applyAlignment="1">
      <alignment horizontal="center" vertical="top" wrapText="1"/>
    </xf>
    <xf numFmtId="0" fontId="25" fillId="0" borderId="93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/>
    </xf>
    <xf numFmtId="0" fontId="25" fillId="0" borderId="94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wrapText="1"/>
    </xf>
    <xf numFmtId="0" fontId="25" fillId="0" borderId="95" xfId="0" applyFont="1" applyFill="1" applyBorder="1" applyAlignment="1">
      <alignment horizontal="center" vertical="center" shrinkToFit="1"/>
    </xf>
    <xf numFmtId="0" fontId="74" fillId="0" borderId="54" xfId="0" applyFont="1" applyFill="1" applyBorder="1" applyAlignment="1">
      <alignment/>
    </xf>
    <xf numFmtId="0" fontId="25" fillId="0" borderId="91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/>
    </xf>
    <xf numFmtId="0" fontId="25" fillId="0" borderId="50" xfId="0" applyFont="1" applyFill="1" applyBorder="1" applyAlignment="1">
      <alignment horizontal="center" shrinkToFit="1"/>
    </xf>
    <xf numFmtId="0" fontId="25" fillId="0" borderId="89" xfId="0" applyFont="1" applyFill="1" applyBorder="1" applyAlignment="1">
      <alignment horizontal="left" vertical="center" shrinkToFit="1"/>
    </xf>
    <xf numFmtId="0" fontId="25" fillId="0" borderId="51" xfId="0" applyFont="1" applyFill="1" applyBorder="1" applyAlignment="1">
      <alignment horizontal="left" shrinkToFi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left" vertical="top" wrapText="1" shrinkToFi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left" vertical="top" shrinkToFit="1"/>
    </xf>
    <xf numFmtId="0" fontId="74" fillId="0" borderId="51" xfId="0" applyFont="1" applyBorder="1" applyAlignment="1">
      <alignment horizontal="center" vertical="top"/>
    </xf>
    <xf numFmtId="0" fontId="6" fillId="0" borderId="19" xfId="0" applyFont="1" applyFill="1" applyBorder="1" applyAlignment="1">
      <alignment/>
    </xf>
    <xf numFmtId="0" fontId="25" fillId="0" borderId="37" xfId="0" applyFont="1" applyFill="1" applyBorder="1" applyAlignment="1">
      <alignment horizontal="center" shrinkToFit="1"/>
    </xf>
    <xf numFmtId="0" fontId="25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wrapText="1"/>
    </xf>
    <xf numFmtId="49" fontId="20" fillId="0" borderId="44" xfId="0" applyNumberFormat="1" applyFont="1" applyBorder="1" applyAlignment="1">
      <alignment vertical="top" wrapText="1"/>
    </xf>
    <xf numFmtId="49" fontId="20" fillId="33" borderId="44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shrinkToFit="1"/>
    </xf>
    <xf numFmtId="0" fontId="25" fillId="38" borderId="37" xfId="0" applyFont="1" applyFill="1" applyBorder="1" applyAlignment="1">
      <alignment shrinkToFit="1"/>
    </xf>
    <xf numFmtId="0" fontId="28" fillId="38" borderId="97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 vertical="center" shrinkToFit="1"/>
    </xf>
    <xf numFmtId="0" fontId="25" fillId="38" borderId="40" xfId="0" applyFont="1" applyFill="1" applyBorder="1" applyAlignment="1">
      <alignment shrinkToFit="1"/>
    </xf>
    <xf numFmtId="0" fontId="28" fillId="38" borderId="85" xfId="0" applyFont="1" applyFill="1" applyBorder="1" applyAlignment="1">
      <alignment horizontal="center"/>
    </xf>
    <xf numFmtId="0" fontId="25" fillId="38" borderId="40" xfId="0" applyFont="1" applyFill="1" applyBorder="1" applyAlignment="1">
      <alignment wrapText="1" shrinkToFit="1"/>
    </xf>
    <xf numFmtId="0" fontId="28" fillId="0" borderId="85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shrinkToFit="1"/>
    </xf>
    <xf numFmtId="0" fontId="74" fillId="0" borderId="98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top" shrinkToFit="1"/>
    </xf>
    <xf numFmtId="0" fontId="25" fillId="0" borderId="39" xfId="0" applyFont="1" applyFill="1" applyBorder="1" applyAlignment="1">
      <alignment vertical="top" wrapText="1"/>
    </xf>
    <xf numFmtId="0" fontId="77" fillId="0" borderId="84" xfId="0" applyFont="1" applyFill="1" applyBorder="1" applyAlignment="1">
      <alignment horizontal="center" vertical="top" wrapText="1"/>
    </xf>
    <xf numFmtId="0" fontId="25" fillId="38" borderId="40" xfId="0" applyFont="1" applyFill="1" applyBorder="1" applyAlignment="1">
      <alignment wrapText="1"/>
    </xf>
    <xf numFmtId="0" fontId="25" fillId="0" borderId="40" xfId="0" applyFont="1" applyFill="1" applyBorder="1" applyAlignment="1">
      <alignment horizontal="left" shrinkToFit="1"/>
    </xf>
    <xf numFmtId="0" fontId="28" fillId="0" borderId="87" xfId="0" applyFont="1" applyFill="1" applyBorder="1" applyAlignment="1">
      <alignment horizontal="center"/>
    </xf>
    <xf numFmtId="0" fontId="74" fillId="0" borderId="44" xfId="0" applyFont="1" applyBorder="1" applyAlignment="1">
      <alignment wrapText="1"/>
    </xf>
    <xf numFmtId="0" fontId="28" fillId="0" borderId="8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28" fillId="38" borderId="48" xfId="0" applyFont="1" applyFill="1" applyBorder="1" applyAlignment="1">
      <alignment horizontal="center" vertical="top" wrapText="1"/>
    </xf>
    <xf numFmtId="0" fontId="74" fillId="0" borderId="37" xfId="0" applyFont="1" applyFill="1" applyBorder="1" applyAlignment="1">
      <alignment vertical="top" wrapText="1"/>
    </xf>
    <xf numFmtId="0" fontId="28" fillId="38" borderId="37" xfId="0" applyFont="1" applyFill="1" applyBorder="1" applyAlignment="1">
      <alignment horizontal="center" vertical="top"/>
    </xf>
    <xf numFmtId="0" fontId="28" fillId="38" borderId="50" xfId="0" applyFont="1" applyFill="1" applyBorder="1" applyAlignment="1">
      <alignment horizontal="center" vertical="top" wrapText="1"/>
    </xf>
    <xf numFmtId="0" fontId="25" fillId="0" borderId="44" xfId="0" applyFont="1" applyFill="1" applyBorder="1" applyAlignment="1">
      <alignment vertical="top" wrapText="1"/>
    </xf>
    <xf numFmtId="0" fontId="28" fillId="38" borderId="44" xfId="0" applyFont="1" applyFill="1" applyBorder="1" applyAlignment="1">
      <alignment horizontal="center" vertical="top"/>
    </xf>
    <xf numFmtId="0" fontId="28" fillId="38" borderId="48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/>
    </xf>
    <xf numFmtId="0" fontId="28" fillId="38" borderId="50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wrapText="1"/>
    </xf>
    <xf numFmtId="0" fontId="28" fillId="38" borderId="44" xfId="0" applyFont="1" applyFill="1" applyBorder="1" applyAlignment="1">
      <alignment horizontal="center"/>
    </xf>
    <xf numFmtId="0" fontId="25" fillId="0" borderId="37" xfId="0" applyFont="1" applyFill="1" applyBorder="1" applyAlignment="1">
      <alignment vertical="center" wrapText="1"/>
    </xf>
    <xf numFmtId="0" fontId="28" fillId="38" borderId="89" xfId="0" applyFont="1" applyFill="1" applyBorder="1" applyAlignment="1">
      <alignment horizontal="center" vertical="center"/>
    </xf>
    <xf numFmtId="0" fontId="25" fillId="0" borderId="44" xfId="0" applyFont="1" applyBorder="1" applyAlignment="1">
      <alignment wrapText="1"/>
    </xf>
    <xf numFmtId="0" fontId="28" fillId="0" borderId="91" xfId="0" applyFont="1" applyFill="1" applyBorder="1" applyAlignment="1">
      <alignment horizontal="center" vertical="center"/>
    </xf>
    <xf numFmtId="0" fontId="25" fillId="38" borderId="37" xfId="0" applyFont="1" applyFill="1" applyBorder="1" applyAlignment="1">
      <alignment vertical="center" shrinkToFit="1"/>
    </xf>
    <xf numFmtId="0" fontId="28" fillId="0" borderId="55" xfId="0" applyFont="1" applyFill="1" applyBorder="1" applyAlignment="1">
      <alignment horizontal="center"/>
    </xf>
    <xf numFmtId="0" fontId="25" fillId="38" borderId="44" xfId="0" applyFont="1" applyFill="1" applyBorder="1" applyAlignment="1">
      <alignment vertical="center" shrinkToFit="1"/>
    </xf>
    <xf numFmtId="0" fontId="28" fillId="0" borderId="63" xfId="0" applyFont="1" applyFill="1" applyBorder="1" applyAlignment="1">
      <alignment horizontal="center"/>
    </xf>
    <xf numFmtId="0" fontId="28" fillId="38" borderId="37" xfId="0" applyFont="1" applyFill="1" applyBorder="1" applyAlignment="1">
      <alignment horizontal="center" vertical="center" wrapText="1"/>
    </xf>
    <xf numFmtId="0" fontId="74" fillId="0" borderId="56" xfId="0" applyFont="1" applyBorder="1" applyAlignment="1">
      <alignment/>
    </xf>
    <xf numFmtId="0" fontId="28" fillId="0" borderId="37" xfId="0" applyFont="1" applyFill="1" applyBorder="1" applyAlignment="1">
      <alignment horizontal="center"/>
    </xf>
    <xf numFmtId="0" fontId="28" fillId="38" borderId="44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/>
    </xf>
    <xf numFmtId="0" fontId="28" fillId="0" borderId="5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justify" vertical="top" wrapText="1"/>
    </xf>
    <xf numFmtId="0" fontId="75" fillId="0" borderId="21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8" fillId="0" borderId="99" xfId="0" applyFont="1" applyFill="1" applyBorder="1" applyAlignment="1">
      <alignment horizontal="center" vertical="center"/>
    </xf>
    <xf numFmtId="184" fontId="6" fillId="0" borderId="74" xfId="0" applyNumberFormat="1" applyFont="1" applyFill="1" applyBorder="1" applyAlignment="1">
      <alignment horizontal="center" vertical="center" wrapText="1"/>
    </xf>
    <xf numFmtId="184" fontId="6" fillId="0" borderId="24" xfId="0" applyNumberFormat="1" applyFont="1" applyFill="1" applyBorder="1" applyAlignment="1">
      <alignment horizontal="center" vertical="center" wrapText="1"/>
    </xf>
    <xf numFmtId="184" fontId="6" fillId="0" borderId="76" xfId="0" applyNumberFormat="1" applyFont="1" applyFill="1" applyBorder="1" applyAlignment="1">
      <alignment horizontal="center" vertical="center" wrapText="1"/>
    </xf>
    <xf numFmtId="184" fontId="22" fillId="0" borderId="7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3" fillId="0" borderId="0" xfId="0" applyFont="1" applyAlignment="1">
      <alignment/>
    </xf>
    <xf numFmtId="0" fontId="17" fillId="0" borderId="0" xfId="0" applyFont="1" applyAlignment="1">
      <alignment horizontal="center"/>
    </xf>
    <xf numFmtId="0" fontId="78" fillId="0" borderId="0" xfId="0" applyFont="1" applyAlignment="1">
      <alignment/>
    </xf>
    <xf numFmtId="0" fontId="15" fillId="0" borderId="0" xfId="0" applyFont="1" applyAlignment="1">
      <alignment horizontal="left"/>
    </xf>
    <xf numFmtId="0" fontId="21" fillId="0" borderId="43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/>
    </xf>
    <xf numFmtId="0" fontId="19" fillId="0" borderId="50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8" fillId="0" borderId="0" xfId="59" applyFont="1" applyBorder="1" applyAlignment="1">
      <alignment horizontal="left" wrapText="1"/>
      <protection/>
    </xf>
    <xf numFmtId="0" fontId="8" fillId="0" borderId="47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/>
    </xf>
    <xf numFmtId="0" fontId="19" fillId="0" borderId="95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8" fillId="0" borderId="7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19" fillId="0" borderId="10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6" fillId="0" borderId="8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1" fillId="0" borderId="5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0" fontId="19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wrapText="1"/>
    </xf>
    <xf numFmtId="0" fontId="19" fillId="0" borderId="8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/>
    </xf>
    <xf numFmtId="0" fontId="31" fillId="0" borderId="102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30" fillId="0" borderId="101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/>
    </xf>
    <xf numFmtId="0" fontId="8" fillId="0" borderId="10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0" fillId="0" borderId="101" xfId="0" applyFont="1" applyFill="1" applyBorder="1" applyAlignment="1">
      <alignment horizontal="center" vertical="center" wrapText="1"/>
    </xf>
    <xf numFmtId="0" fontId="30" fillId="0" borderId="102" xfId="0" applyFont="1" applyFill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/>
    </xf>
    <xf numFmtId="0" fontId="21" fillId="0" borderId="0" xfId="59" applyFont="1" applyBorder="1" applyAlignment="1">
      <alignment horizontal="left" wrapText="1"/>
      <protection/>
    </xf>
    <xf numFmtId="0" fontId="8" fillId="0" borderId="104" xfId="0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16" fillId="0" borderId="8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21" fillId="0" borderId="60" xfId="0" applyFont="1" applyFill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/>
    </xf>
    <xf numFmtId="0" fontId="29" fillId="0" borderId="101" xfId="0" applyFont="1" applyFill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/>
    </xf>
    <xf numFmtId="0" fontId="8" fillId="0" borderId="54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2" fontId="16" fillId="0" borderId="71" xfId="0" applyNumberFormat="1" applyFont="1" applyFill="1" applyBorder="1" applyAlignment="1">
      <alignment horizontal="center" vertical="center"/>
    </xf>
    <xf numFmtId="2" fontId="16" fillId="0" borderId="5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top" wrapText="1"/>
    </xf>
    <xf numFmtId="0" fontId="6" fillId="0" borderId="74" xfId="0" applyFont="1" applyBorder="1" applyAlignment="1">
      <alignment horizontal="center"/>
    </xf>
    <xf numFmtId="0" fontId="6" fillId="0" borderId="7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1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="93" zoomScaleNormal="93" zoomScalePageLayoutView="0" workbookViewId="0" topLeftCell="A7">
      <selection activeCell="E40" sqref="E40"/>
    </sheetView>
  </sheetViews>
  <sheetFormatPr defaultColWidth="9.140625" defaultRowHeight="12.75"/>
  <cols>
    <col min="1" max="1" width="38.140625" style="30" bestFit="1" customWidth="1"/>
    <col min="2" max="2" width="4.7109375" style="30" hidden="1" customWidth="1"/>
    <col min="3" max="3" width="9.140625" style="30" hidden="1" customWidth="1"/>
    <col min="4" max="40" width="9.140625" style="30" customWidth="1"/>
    <col min="41" max="41" width="0.2890625" style="30" hidden="1" customWidth="1"/>
    <col min="42" max="47" width="9.140625" style="30" hidden="1" customWidth="1"/>
    <col min="48" max="16384" width="9.140625" style="30" customWidth="1"/>
  </cols>
  <sheetData>
    <row r="3" spans="1:3" ht="12.75">
      <c r="A3" s="310" t="s">
        <v>45</v>
      </c>
      <c r="B3" s="194"/>
      <c r="C3" s="194"/>
    </row>
    <row r="4" spans="1:3" ht="12.75">
      <c r="A4" s="310" t="s">
        <v>82</v>
      </c>
      <c r="B4" s="194"/>
      <c r="C4" s="194"/>
    </row>
    <row r="5" spans="1:3" ht="12.75">
      <c r="A5" s="310"/>
      <c r="B5" s="194"/>
      <c r="C5" s="194"/>
    </row>
    <row r="6" spans="1:3" ht="12.75">
      <c r="A6" s="310" t="s">
        <v>190</v>
      </c>
      <c r="B6" s="194"/>
      <c r="C6" s="194"/>
    </row>
    <row r="7" spans="1:3" ht="12.75">
      <c r="A7" s="124" t="s">
        <v>191</v>
      </c>
      <c r="B7" s="194"/>
      <c r="C7" s="194"/>
    </row>
    <row r="8" spans="1:3" ht="12.75">
      <c r="A8" s="124" t="s">
        <v>46</v>
      </c>
      <c r="B8" s="194"/>
      <c r="C8" s="194"/>
    </row>
    <row r="9" spans="1:3" ht="12.75">
      <c r="A9" s="124" t="s">
        <v>83</v>
      </c>
      <c r="B9" s="194"/>
      <c r="C9" s="194"/>
    </row>
    <row r="10" spans="1:3" ht="12.75">
      <c r="A10" s="311" t="s">
        <v>81</v>
      </c>
      <c r="B10" s="194"/>
      <c r="C10" s="194"/>
    </row>
    <row r="11" spans="1:3" ht="12.75">
      <c r="A11" s="124" t="s">
        <v>74</v>
      </c>
      <c r="B11" s="194"/>
      <c r="C11" s="194"/>
    </row>
    <row r="12" spans="1:3" ht="12.75">
      <c r="A12" s="310"/>
      <c r="B12" s="194"/>
      <c r="C12" s="194"/>
    </row>
    <row r="13" spans="1:3" ht="12.75">
      <c r="A13" s="310"/>
      <c r="B13" s="194"/>
      <c r="C13" s="194"/>
    </row>
    <row r="14" spans="1:3" ht="12.75">
      <c r="A14" s="310"/>
      <c r="B14" s="194"/>
      <c r="C14" s="194"/>
    </row>
    <row r="15" spans="1:3" ht="12.75">
      <c r="A15" s="310"/>
      <c r="B15" s="194"/>
      <c r="C15" s="194"/>
    </row>
    <row r="16" spans="1:3" ht="12.75">
      <c r="A16" s="310"/>
      <c r="B16" s="194"/>
      <c r="C16" s="194"/>
    </row>
    <row r="18" spans="1:3" ht="14.25" customHeight="1">
      <c r="A18" s="312"/>
      <c r="B18" s="312"/>
      <c r="C18" s="312"/>
    </row>
    <row r="19" spans="1:3" ht="14.25" customHeight="1">
      <c r="A19" s="312"/>
      <c r="B19" s="312"/>
      <c r="C19" s="312"/>
    </row>
    <row r="20" spans="1:9" ht="35.25" customHeight="1">
      <c r="A20" s="468" t="s">
        <v>12</v>
      </c>
      <c r="B20" s="468"/>
      <c r="C20" s="468"/>
      <c r="D20" s="468"/>
      <c r="E20" s="468"/>
      <c r="F20" s="468"/>
      <c r="G20" s="468"/>
      <c r="H20" s="468"/>
      <c r="I20" s="468"/>
    </row>
    <row r="21" spans="1:3" ht="14.25" customHeight="1">
      <c r="A21" s="312"/>
      <c r="B21" s="312"/>
      <c r="C21" s="312"/>
    </row>
    <row r="22" spans="1:3" ht="14.25" customHeight="1">
      <c r="A22" s="312"/>
      <c r="B22" s="312"/>
      <c r="C22" s="312"/>
    </row>
    <row r="23" spans="1:3" ht="14.25" customHeight="1">
      <c r="A23" s="312"/>
      <c r="B23" s="312"/>
      <c r="C23" s="312"/>
    </row>
    <row r="24" spans="1:3" ht="14.25" customHeight="1">
      <c r="A24" s="312"/>
      <c r="B24" s="312"/>
      <c r="C24" s="312"/>
    </row>
    <row r="25" spans="1:3" ht="12.75">
      <c r="A25" s="313"/>
      <c r="B25" s="313"/>
      <c r="C25" s="313"/>
    </row>
    <row r="26" spans="1:3" ht="15.75">
      <c r="A26" s="314"/>
      <c r="B26" s="315"/>
      <c r="C26" s="315"/>
    </row>
    <row r="27" spans="1:3" ht="15.75">
      <c r="A27" s="314"/>
      <c r="B27" s="313"/>
      <c r="C27" s="313"/>
    </row>
    <row r="28" spans="1:3" ht="15.75">
      <c r="A28" s="314"/>
      <c r="B28" s="313"/>
      <c r="C28" s="313"/>
    </row>
    <row r="29" spans="1:3" ht="15.75">
      <c r="A29" s="1" t="s">
        <v>70</v>
      </c>
      <c r="B29" s="34"/>
      <c r="C29" s="34"/>
    </row>
    <row r="30" spans="2:3" ht="12.75">
      <c r="B30" s="34"/>
      <c r="C30" s="34"/>
    </row>
    <row r="31" spans="1:3" ht="15.75">
      <c r="A31" s="33" t="s">
        <v>187</v>
      </c>
      <c r="B31" s="34"/>
      <c r="C31" s="34"/>
    </row>
    <row r="32" spans="1:3" ht="15.75">
      <c r="A32" s="32" t="s">
        <v>188</v>
      </c>
      <c r="B32" s="34"/>
      <c r="C32" s="34"/>
    </row>
    <row r="33" spans="1:9" ht="24.75" customHeight="1">
      <c r="A33" s="469" t="s">
        <v>189</v>
      </c>
      <c r="B33" s="470"/>
      <c r="C33" s="470"/>
      <c r="D33" s="470"/>
      <c r="E33" s="470"/>
      <c r="F33" s="470"/>
      <c r="G33" s="470"/>
      <c r="H33" s="470"/>
      <c r="I33" s="470"/>
    </row>
    <row r="36" ht="24" customHeight="1"/>
    <row r="37" spans="1:3" ht="12.75">
      <c r="A37" s="34"/>
      <c r="B37" s="34"/>
      <c r="C37" s="34"/>
    </row>
    <row r="38" spans="1:3" ht="12.75">
      <c r="A38" s="34"/>
      <c r="B38" s="34"/>
      <c r="C38" s="34"/>
    </row>
    <row r="39" spans="1:3" ht="12.75">
      <c r="A39" s="34"/>
      <c r="B39" s="34"/>
      <c r="C39" s="34"/>
    </row>
    <row r="40" spans="1:3" ht="12.75">
      <c r="A40" s="34"/>
      <c r="B40" s="34"/>
      <c r="C40" s="34"/>
    </row>
    <row r="41" spans="1:3" ht="12.75">
      <c r="A41" s="34"/>
      <c r="B41" s="34"/>
      <c r="C41" s="34"/>
    </row>
    <row r="42" spans="1:3" ht="12.75">
      <c r="A42" s="34"/>
      <c r="B42" s="34"/>
      <c r="C42" s="34"/>
    </row>
    <row r="43" spans="1:3" ht="12.75">
      <c r="A43" s="34"/>
      <c r="B43" s="34"/>
      <c r="C43" s="34"/>
    </row>
    <row r="44" spans="1:3" ht="12.75">
      <c r="A44" s="34"/>
      <c r="B44" s="34"/>
      <c r="C44" s="34"/>
    </row>
    <row r="45" spans="1:3" ht="12.75">
      <c r="A45" s="34"/>
      <c r="B45" s="34"/>
      <c r="C45" s="34"/>
    </row>
    <row r="46" spans="1:3" ht="12.75">
      <c r="A46" s="316"/>
      <c r="B46" s="316"/>
      <c r="C46" s="316"/>
    </row>
    <row r="47" spans="1:3" ht="12.75">
      <c r="A47" s="34"/>
      <c r="B47" s="34"/>
      <c r="C47" s="34"/>
    </row>
    <row r="48" spans="1:3" ht="12.75">
      <c r="A48" s="251"/>
      <c r="B48" s="251"/>
      <c r="C48" s="251"/>
    </row>
    <row r="49" spans="1:3" ht="12.75">
      <c r="A49" s="251"/>
      <c r="B49" s="251"/>
      <c r="C49" s="251"/>
    </row>
    <row r="50" spans="1:3" ht="12.75">
      <c r="A50" s="251"/>
      <c r="B50" s="251"/>
      <c r="C50" s="251"/>
    </row>
    <row r="51" spans="1:3" ht="12.75">
      <c r="A51" s="251"/>
      <c r="B51" s="251"/>
      <c r="C51" s="251"/>
    </row>
    <row r="52" spans="1:3" ht="12.75">
      <c r="A52" s="251"/>
      <c r="B52" s="251"/>
      <c r="C52" s="251"/>
    </row>
    <row r="53" spans="1:3" ht="12.75">
      <c r="A53" s="251"/>
      <c r="B53" s="251"/>
      <c r="C53" s="251"/>
    </row>
    <row r="54" spans="1:3" ht="12.75">
      <c r="A54" s="251"/>
      <c r="B54" s="251"/>
      <c r="C54" s="251"/>
    </row>
    <row r="55" spans="1:3" ht="12.75">
      <c r="A55" s="34"/>
      <c r="B55" s="34"/>
      <c r="C55" s="34"/>
    </row>
    <row r="56" spans="1:3" ht="12.75">
      <c r="A56" s="34"/>
      <c r="B56" s="34"/>
      <c r="C56" s="34"/>
    </row>
    <row r="57" spans="1:3" ht="12.75">
      <c r="A57" s="34"/>
      <c r="B57" s="34"/>
      <c r="C57" s="34"/>
    </row>
    <row r="58" spans="1:3" ht="12.75">
      <c r="A58" s="34"/>
      <c r="B58" s="316"/>
      <c r="C58" s="316"/>
    </row>
    <row r="59" spans="1:3" ht="12.75">
      <c r="A59" s="34"/>
      <c r="B59" s="34"/>
      <c r="C59" s="34"/>
    </row>
    <row r="60" spans="1:3" ht="12.75">
      <c r="A60" s="34"/>
      <c r="B60" s="34"/>
      <c r="C60" s="34"/>
    </row>
    <row r="61" spans="1:3" ht="12.75">
      <c r="A61" s="34"/>
      <c r="B61" s="34"/>
      <c r="C61" s="34"/>
    </row>
    <row r="62" spans="1:3" ht="12.75">
      <c r="A62" s="34"/>
      <c r="B62" s="34"/>
      <c r="C62" s="34"/>
    </row>
    <row r="63" spans="1:3" ht="12.75">
      <c r="A63" s="34"/>
      <c r="B63" s="34"/>
      <c r="C63" s="34"/>
    </row>
    <row r="64" spans="1:3" ht="12.75">
      <c r="A64" s="34"/>
      <c r="B64" s="34"/>
      <c r="C64" s="34"/>
    </row>
    <row r="65" spans="1:3" ht="12.75">
      <c r="A65" s="34"/>
      <c r="B65" s="317"/>
      <c r="C65" s="317"/>
    </row>
    <row r="66" spans="2:3" ht="12.75">
      <c r="B66" s="318"/>
      <c r="C66" s="318"/>
    </row>
    <row r="67" spans="2:3" ht="12.75">
      <c r="B67" s="308"/>
      <c r="C67" s="319"/>
    </row>
  </sheetData>
  <sheetProtection/>
  <mergeCells count="2">
    <mergeCell ref="A20:I20"/>
    <mergeCell ref="A33:I33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0" r:id="rId1"/>
  <headerFooter alignWithMargins="0">
    <oddFooter>&amp;R1/6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6">
      <selection activeCell="I54" sqref="I54"/>
    </sheetView>
  </sheetViews>
  <sheetFormatPr defaultColWidth="9.140625" defaultRowHeight="12.75"/>
  <cols>
    <col min="1" max="1" width="3.28125" style="4" customWidth="1"/>
    <col min="2" max="2" width="27.140625" style="4" customWidth="1"/>
    <col min="3" max="3" width="9.421875" style="5" customWidth="1"/>
    <col min="4" max="4" width="8.00390625" style="5" customWidth="1"/>
    <col min="5" max="5" width="3.28125" style="4" customWidth="1"/>
    <col min="6" max="6" width="3.00390625" style="4" customWidth="1"/>
    <col min="7" max="7" width="3.57421875" style="4" bestFit="1" customWidth="1"/>
    <col min="8" max="8" width="3.7109375" style="4" customWidth="1"/>
    <col min="9" max="9" width="6.8515625" style="4" bestFit="1" customWidth="1"/>
    <col min="10" max="10" width="5.00390625" style="4" customWidth="1"/>
    <col min="11" max="11" width="3.421875" style="4" customWidth="1"/>
    <col min="12" max="12" width="3.28125" style="4" customWidth="1"/>
    <col min="13" max="13" width="3.57421875" style="4" bestFit="1" customWidth="1"/>
    <col min="14" max="14" width="3.57421875" style="4" customWidth="1"/>
    <col min="15" max="15" width="6.7109375" style="4" bestFit="1" customWidth="1"/>
    <col min="16" max="16" width="5.00390625" style="4" customWidth="1"/>
    <col min="17" max="18" width="9.140625" style="4" hidden="1" customWidth="1"/>
    <col min="19" max="19" width="2.00390625" style="4" customWidth="1"/>
    <col min="20" max="20" width="2.140625" style="4" customWidth="1"/>
    <col min="21" max="21" width="5.421875" style="4" customWidth="1"/>
    <col min="22" max="22" width="10.00390625" style="4" bestFit="1" customWidth="1"/>
    <col min="23" max="23" width="6.00390625" style="4" customWidth="1"/>
    <col min="24" max="24" width="9.140625" style="4" customWidth="1"/>
    <col min="25" max="25" width="5.57421875" style="4" customWidth="1"/>
    <col min="26" max="26" width="7.7109375" style="4" customWidth="1"/>
    <col min="27" max="16384" width="9.140625" style="4" customWidth="1"/>
  </cols>
  <sheetData>
    <row r="1" spans="1:15" ht="12.75">
      <c r="A1" s="479" t="s">
        <v>84</v>
      </c>
      <c r="B1" s="480"/>
      <c r="C1" s="480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</row>
    <row r="2" spans="1:15" ht="12.75">
      <c r="A2" s="38" t="s">
        <v>82</v>
      </c>
      <c r="B2" s="37"/>
      <c r="C2" s="37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</row>
    <row r="3" spans="1:15" ht="8.25" customHeight="1">
      <c r="A3" s="38"/>
      <c r="B3" s="37"/>
      <c r="C3" s="37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</row>
    <row r="4" spans="1:15" ht="12.75">
      <c r="A4" s="483" t="s">
        <v>192</v>
      </c>
      <c r="B4" s="480"/>
      <c r="C4" s="480"/>
      <c r="D4" s="480"/>
      <c r="E4" s="480"/>
      <c r="F4" s="480"/>
      <c r="G4" s="40"/>
      <c r="H4" s="40"/>
      <c r="I4" s="39"/>
      <c r="J4" s="39"/>
      <c r="K4" s="39"/>
      <c r="L4" s="40"/>
      <c r="M4" s="40"/>
      <c r="N4" s="40"/>
      <c r="O4" s="40"/>
    </row>
    <row r="5" spans="1:15" ht="12.75">
      <c r="A5" s="38" t="s">
        <v>193</v>
      </c>
      <c r="B5" s="37"/>
      <c r="C5" s="37"/>
      <c r="D5" s="37"/>
      <c r="E5" s="37"/>
      <c r="F5" s="37"/>
      <c r="G5" s="40"/>
      <c r="H5" s="40"/>
      <c r="I5" s="36"/>
      <c r="J5" s="36"/>
      <c r="K5" s="36"/>
      <c r="L5" s="41"/>
      <c r="M5" s="41"/>
      <c r="N5" s="41"/>
      <c r="O5" s="41"/>
    </row>
    <row r="6" spans="1:15" ht="12.75">
      <c r="A6" s="479" t="s">
        <v>46</v>
      </c>
      <c r="B6" s="480"/>
      <c r="C6" s="480"/>
      <c r="D6" s="480"/>
      <c r="E6" s="480"/>
      <c r="F6" s="480"/>
      <c r="G6" s="40"/>
      <c r="H6" s="40"/>
      <c r="I6" s="36"/>
      <c r="J6" s="36"/>
      <c r="K6" s="36"/>
      <c r="L6" s="41"/>
      <c r="M6" s="41"/>
      <c r="N6" s="41"/>
      <c r="O6" s="41"/>
    </row>
    <row r="7" spans="1:15" ht="12.75">
      <c r="A7" s="479" t="s">
        <v>88</v>
      </c>
      <c r="B7" s="480"/>
      <c r="C7" s="480"/>
      <c r="D7" s="480"/>
      <c r="E7" s="480"/>
      <c r="F7" s="480"/>
      <c r="G7" s="41"/>
      <c r="H7" s="41"/>
      <c r="I7" s="41"/>
      <c r="J7" s="41"/>
      <c r="K7" s="41"/>
      <c r="L7" s="41"/>
      <c r="M7" s="41"/>
      <c r="N7" s="41"/>
      <c r="O7" s="41"/>
    </row>
    <row r="8" spans="1:15" ht="12.75">
      <c r="A8" s="133" t="s">
        <v>89</v>
      </c>
      <c r="B8" s="132"/>
      <c r="C8" s="132"/>
      <c r="D8" s="132"/>
      <c r="E8" s="132"/>
      <c r="F8" s="132"/>
      <c r="G8" s="35"/>
      <c r="H8" s="35"/>
      <c r="I8" s="35"/>
      <c r="J8" s="35"/>
      <c r="K8" s="35"/>
      <c r="L8" s="35"/>
      <c r="M8" s="35"/>
      <c r="N8" s="35"/>
      <c r="O8" s="35"/>
    </row>
    <row r="9" spans="1:15" ht="12.75">
      <c r="A9" s="483" t="s">
        <v>90</v>
      </c>
      <c r="B9" s="480"/>
      <c r="C9" s="480"/>
      <c r="D9" s="480"/>
      <c r="E9" s="480"/>
      <c r="F9" s="480"/>
      <c r="G9" s="40"/>
      <c r="H9" s="40"/>
      <c r="I9" s="40"/>
      <c r="J9" s="40"/>
      <c r="K9" s="40"/>
      <c r="L9" s="40"/>
      <c r="M9" s="40"/>
      <c r="N9" s="40"/>
      <c r="O9" s="40"/>
    </row>
    <row r="10" spans="1:15" ht="15.75">
      <c r="A10" s="481" t="s">
        <v>85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</row>
    <row r="11" spans="1:24" ht="16.5" customHeight="1" thickBot="1">
      <c r="A11" s="520" t="s">
        <v>140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3"/>
      <c r="R11" s="3"/>
      <c r="X11" s="4" t="s">
        <v>161</v>
      </c>
    </row>
    <row r="12" spans="1:22" ht="13.5" customHeight="1">
      <c r="A12" s="476" t="s">
        <v>10</v>
      </c>
      <c r="B12" s="476" t="s">
        <v>5</v>
      </c>
      <c r="C12" s="509" t="s">
        <v>194</v>
      </c>
      <c r="D12" s="509" t="s">
        <v>77</v>
      </c>
      <c r="E12" s="471" t="s">
        <v>6</v>
      </c>
      <c r="F12" s="472"/>
      <c r="G12" s="472"/>
      <c r="H12" s="472"/>
      <c r="I12" s="472"/>
      <c r="J12" s="473"/>
      <c r="K12" s="471" t="s">
        <v>7</v>
      </c>
      <c r="L12" s="472"/>
      <c r="M12" s="472"/>
      <c r="N12" s="472"/>
      <c r="O12" s="472"/>
      <c r="P12" s="473"/>
      <c r="Q12" s="3"/>
      <c r="R12" s="3"/>
      <c r="U12" s="289" t="s">
        <v>138</v>
      </c>
      <c r="V12" s="289" t="s">
        <v>248</v>
      </c>
    </row>
    <row r="13" spans="1:24" ht="13.5" customHeight="1">
      <c r="A13" s="477"/>
      <c r="B13" s="477"/>
      <c r="C13" s="510"/>
      <c r="D13" s="510"/>
      <c r="E13" s="500" t="s">
        <v>80</v>
      </c>
      <c r="F13" s="501"/>
      <c r="G13" s="501"/>
      <c r="H13" s="502"/>
      <c r="I13" s="484" t="s">
        <v>51</v>
      </c>
      <c r="J13" s="489" t="s">
        <v>52</v>
      </c>
      <c r="K13" s="500" t="s">
        <v>80</v>
      </c>
      <c r="L13" s="501"/>
      <c r="M13" s="501"/>
      <c r="N13" s="502"/>
      <c r="O13" s="484" t="s">
        <v>51</v>
      </c>
      <c r="P13" s="489" t="s">
        <v>52</v>
      </c>
      <c r="Q13" s="3"/>
      <c r="R13" s="3"/>
      <c r="U13" s="289">
        <f>SUM(E16,K23:K26)</f>
        <v>140</v>
      </c>
      <c r="V13" s="289">
        <f>SUM(F16:G16,L23:M26)</f>
        <v>140</v>
      </c>
      <c r="X13" s="190">
        <f>U13+V13</f>
        <v>280</v>
      </c>
    </row>
    <row r="14" spans="1:18" ht="12.75" customHeight="1">
      <c r="A14" s="477"/>
      <c r="B14" s="477"/>
      <c r="C14" s="510"/>
      <c r="D14" s="523"/>
      <c r="E14" s="505" t="s">
        <v>79</v>
      </c>
      <c r="F14" s="474" t="s">
        <v>58</v>
      </c>
      <c r="G14" s="474" t="s">
        <v>59</v>
      </c>
      <c r="H14" s="474" t="s">
        <v>60</v>
      </c>
      <c r="I14" s="485"/>
      <c r="J14" s="490"/>
      <c r="K14" s="505" t="s">
        <v>79</v>
      </c>
      <c r="L14" s="474" t="s">
        <v>58</v>
      </c>
      <c r="M14" s="474" t="s">
        <v>59</v>
      </c>
      <c r="N14" s="474" t="s">
        <v>60</v>
      </c>
      <c r="O14" s="485"/>
      <c r="P14" s="490"/>
      <c r="Q14" s="3"/>
      <c r="R14" s="3"/>
    </row>
    <row r="15" spans="1:22" ht="12" thickBot="1">
      <c r="A15" s="478"/>
      <c r="B15" s="478"/>
      <c r="C15" s="531"/>
      <c r="D15" s="524"/>
      <c r="E15" s="506"/>
      <c r="F15" s="475"/>
      <c r="G15" s="475"/>
      <c r="H15" s="475"/>
      <c r="I15" s="486"/>
      <c r="J15" s="491"/>
      <c r="K15" s="506"/>
      <c r="L15" s="475"/>
      <c r="M15" s="475"/>
      <c r="N15" s="475"/>
      <c r="O15" s="486"/>
      <c r="P15" s="491"/>
      <c r="Q15" s="3"/>
      <c r="R15" s="3"/>
      <c r="U15" s="290" t="s">
        <v>61</v>
      </c>
      <c r="V15" s="290" t="s">
        <v>62</v>
      </c>
    </row>
    <row r="16" spans="1:24" ht="12.75">
      <c r="A16" s="58">
        <v>1</v>
      </c>
      <c r="B16" s="337" t="s">
        <v>91</v>
      </c>
      <c r="C16" s="338" t="s">
        <v>195</v>
      </c>
      <c r="D16" s="60" t="s">
        <v>75</v>
      </c>
      <c r="E16" s="45">
        <v>28</v>
      </c>
      <c r="F16" s="46">
        <v>8</v>
      </c>
      <c r="G16" s="46">
        <v>20</v>
      </c>
      <c r="H16" s="46"/>
      <c r="I16" s="46" t="s">
        <v>47</v>
      </c>
      <c r="J16" s="47">
        <v>5</v>
      </c>
      <c r="K16" s="8"/>
      <c r="L16" s="9"/>
      <c r="M16" s="9"/>
      <c r="N16" s="9"/>
      <c r="O16" s="9"/>
      <c r="P16" s="10"/>
      <c r="Q16" s="3"/>
      <c r="R16" s="3"/>
      <c r="U16" s="290">
        <f>K29</f>
        <v>0</v>
      </c>
      <c r="V16" s="290">
        <f>SUM(L29:M29)</f>
        <v>14</v>
      </c>
      <c r="X16" s="190">
        <f>U16+V16</f>
        <v>14</v>
      </c>
    </row>
    <row r="17" spans="1:18" ht="11.25" customHeight="1">
      <c r="A17" s="72">
        <v>2</v>
      </c>
      <c r="B17" s="339" t="s">
        <v>97</v>
      </c>
      <c r="C17" s="340" t="s">
        <v>196</v>
      </c>
      <c r="D17" s="67" t="s">
        <v>75</v>
      </c>
      <c r="E17" s="48">
        <v>28</v>
      </c>
      <c r="F17" s="49">
        <v>8</v>
      </c>
      <c r="G17" s="49">
        <v>20</v>
      </c>
      <c r="H17" s="49"/>
      <c r="I17" s="49" t="s">
        <v>47</v>
      </c>
      <c r="J17" s="50">
        <v>5</v>
      </c>
      <c r="K17" s="11"/>
      <c r="L17" s="12"/>
      <c r="M17" s="12"/>
      <c r="N17" s="12"/>
      <c r="O17" s="12"/>
      <c r="P17" s="13"/>
      <c r="Q17" s="3"/>
      <c r="R17" s="3"/>
    </row>
    <row r="18" spans="1:22" ht="12.75">
      <c r="A18" s="65">
        <v>3</v>
      </c>
      <c r="B18" s="339" t="s">
        <v>197</v>
      </c>
      <c r="C18" s="341" t="s">
        <v>198</v>
      </c>
      <c r="D18" s="67" t="s">
        <v>75</v>
      </c>
      <c r="E18" s="51">
        <v>14</v>
      </c>
      <c r="F18" s="49"/>
      <c r="G18" s="49"/>
      <c r="H18" s="49">
        <v>28</v>
      </c>
      <c r="I18" s="49" t="s">
        <v>8</v>
      </c>
      <c r="J18" s="50">
        <v>5</v>
      </c>
      <c r="K18" s="11"/>
      <c r="L18" s="12"/>
      <c r="M18" s="12"/>
      <c r="N18" s="12"/>
      <c r="O18" s="12"/>
      <c r="P18" s="13"/>
      <c r="Q18" s="3"/>
      <c r="R18" s="3"/>
      <c r="U18" s="288" t="s">
        <v>135</v>
      </c>
      <c r="V18" s="288" t="s">
        <v>175</v>
      </c>
    </row>
    <row r="19" spans="1:24" ht="12.75">
      <c r="A19" s="72">
        <v>4</v>
      </c>
      <c r="B19" s="339" t="s">
        <v>122</v>
      </c>
      <c r="C19" s="342" t="s">
        <v>199</v>
      </c>
      <c r="D19" s="67" t="s">
        <v>75</v>
      </c>
      <c r="E19" s="48">
        <v>28</v>
      </c>
      <c r="F19" s="49">
        <v>4</v>
      </c>
      <c r="G19" s="49">
        <v>10</v>
      </c>
      <c r="H19" s="49"/>
      <c r="I19" s="49" t="s">
        <v>8</v>
      </c>
      <c r="J19" s="50">
        <v>4</v>
      </c>
      <c r="K19" s="14"/>
      <c r="L19" s="15"/>
      <c r="M19" s="15"/>
      <c r="N19" s="15"/>
      <c r="O19" s="15"/>
      <c r="P19" s="16"/>
      <c r="Q19" s="3"/>
      <c r="R19" s="3"/>
      <c r="U19" s="288">
        <f>SUM(E17:E21,K27:K28)</f>
        <v>154</v>
      </c>
      <c r="V19" s="288">
        <f>SUM(F17:H22,L27:N28)</f>
        <v>168</v>
      </c>
      <c r="X19" s="190">
        <f>U19+V19</f>
        <v>322</v>
      </c>
    </row>
    <row r="20" spans="1:18" ht="12.75">
      <c r="A20" s="65">
        <v>5</v>
      </c>
      <c r="B20" s="339" t="s">
        <v>95</v>
      </c>
      <c r="C20" s="342" t="s">
        <v>200</v>
      </c>
      <c r="D20" s="67" t="s">
        <v>75</v>
      </c>
      <c r="E20" s="48">
        <v>28</v>
      </c>
      <c r="F20" s="49">
        <v>4</v>
      </c>
      <c r="G20" s="49">
        <v>10</v>
      </c>
      <c r="H20" s="49"/>
      <c r="I20" s="49" t="s">
        <v>47</v>
      </c>
      <c r="J20" s="50">
        <v>4</v>
      </c>
      <c r="K20" s="42"/>
      <c r="L20" s="43"/>
      <c r="M20" s="43"/>
      <c r="N20" s="43"/>
      <c r="O20" s="43"/>
      <c r="P20" s="44"/>
      <c r="Q20" s="3"/>
      <c r="R20" s="3"/>
    </row>
    <row r="21" spans="1:22" ht="12.75">
      <c r="A21" s="72">
        <v>6</v>
      </c>
      <c r="B21" s="339" t="s">
        <v>92</v>
      </c>
      <c r="C21" s="343" t="s">
        <v>201</v>
      </c>
      <c r="D21" s="67" t="s">
        <v>75</v>
      </c>
      <c r="E21" s="48">
        <v>28</v>
      </c>
      <c r="F21" s="49">
        <v>4</v>
      </c>
      <c r="G21" s="49">
        <v>10</v>
      </c>
      <c r="H21" s="49"/>
      <c r="I21" s="49" t="s">
        <v>47</v>
      </c>
      <c r="J21" s="50">
        <v>5</v>
      </c>
      <c r="K21" s="42"/>
      <c r="L21" s="43"/>
      <c r="M21" s="43"/>
      <c r="N21" s="43"/>
      <c r="O21" s="43"/>
      <c r="P21" s="44"/>
      <c r="Q21" s="3"/>
      <c r="R21" s="3"/>
      <c r="V21" s="291" t="s">
        <v>37</v>
      </c>
    </row>
    <row r="22" spans="1:22" ht="13.5" thickBot="1">
      <c r="A22" s="178">
        <v>7</v>
      </c>
      <c r="B22" s="344" t="s">
        <v>202</v>
      </c>
      <c r="C22" s="345" t="s">
        <v>203</v>
      </c>
      <c r="D22" s="114" t="s">
        <v>75</v>
      </c>
      <c r="E22" s="54"/>
      <c r="F22" s="55">
        <v>8</v>
      </c>
      <c r="G22" s="55">
        <v>20</v>
      </c>
      <c r="H22" s="55"/>
      <c r="I22" s="56" t="s">
        <v>8</v>
      </c>
      <c r="J22" s="57">
        <v>2</v>
      </c>
      <c r="K22" s="17"/>
      <c r="L22" s="18"/>
      <c r="M22" s="18"/>
      <c r="N22" s="18"/>
      <c r="O22" s="18"/>
      <c r="P22" s="19"/>
      <c r="Q22" s="3"/>
      <c r="R22" s="3"/>
      <c r="V22" s="291">
        <f>U13+V13+U16+V16+U19+V19</f>
        <v>616</v>
      </c>
    </row>
    <row r="23" spans="1:18" ht="12.75">
      <c r="A23" s="58">
        <v>8</v>
      </c>
      <c r="B23" s="346" t="s">
        <v>94</v>
      </c>
      <c r="C23" s="347" t="s">
        <v>204</v>
      </c>
      <c r="D23" s="60" t="s">
        <v>75</v>
      </c>
      <c r="E23" s="61"/>
      <c r="F23" s="46"/>
      <c r="G23" s="46"/>
      <c r="H23" s="46"/>
      <c r="I23" s="46"/>
      <c r="J23" s="47"/>
      <c r="K23" s="62">
        <v>28</v>
      </c>
      <c r="L23" s="46">
        <v>8</v>
      </c>
      <c r="M23" s="46">
        <v>20</v>
      </c>
      <c r="N23" s="46"/>
      <c r="O23" s="46" t="s">
        <v>47</v>
      </c>
      <c r="P23" s="63">
        <v>5</v>
      </c>
      <c r="Q23" s="64"/>
      <c r="R23" s="64"/>
    </row>
    <row r="24" spans="1:18" ht="12.75">
      <c r="A24" s="65">
        <v>9</v>
      </c>
      <c r="B24" s="339" t="s">
        <v>205</v>
      </c>
      <c r="C24" s="348" t="s">
        <v>206</v>
      </c>
      <c r="D24" s="67" t="s">
        <v>75</v>
      </c>
      <c r="E24" s="68"/>
      <c r="F24" s="69"/>
      <c r="G24" s="69"/>
      <c r="H24" s="69"/>
      <c r="I24" s="69"/>
      <c r="J24" s="70"/>
      <c r="K24" s="51">
        <v>28</v>
      </c>
      <c r="L24" s="69">
        <v>8</v>
      </c>
      <c r="M24" s="69">
        <v>20</v>
      </c>
      <c r="N24" s="69"/>
      <c r="O24" s="69" t="s">
        <v>47</v>
      </c>
      <c r="P24" s="71">
        <v>5</v>
      </c>
      <c r="Q24" s="64"/>
      <c r="R24" s="64"/>
    </row>
    <row r="25" spans="1:18" ht="12.75">
      <c r="A25" s="72">
        <v>10</v>
      </c>
      <c r="B25" s="349" t="s">
        <v>207</v>
      </c>
      <c r="C25" s="341" t="s">
        <v>208</v>
      </c>
      <c r="D25" s="67" t="s">
        <v>75</v>
      </c>
      <c r="E25" s="68"/>
      <c r="F25" s="69"/>
      <c r="G25" s="69"/>
      <c r="H25" s="69"/>
      <c r="I25" s="69"/>
      <c r="J25" s="70"/>
      <c r="K25" s="48">
        <v>28</v>
      </c>
      <c r="L25" s="69">
        <v>8</v>
      </c>
      <c r="M25" s="69">
        <v>20</v>
      </c>
      <c r="N25" s="69"/>
      <c r="O25" s="69" t="s">
        <v>47</v>
      </c>
      <c r="P25" s="71">
        <v>5</v>
      </c>
      <c r="Q25" s="64"/>
      <c r="R25" s="64"/>
    </row>
    <row r="26" spans="1:18" ht="12.75">
      <c r="A26" s="65">
        <v>11</v>
      </c>
      <c r="B26" s="350" t="s">
        <v>209</v>
      </c>
      <c r="C26" s="348" t="s">
        <v>210</v>
      </c>
      <c r="D26" s="67" t="s">
        <v>75</v>
      </c>
      <c r="E26" s="68"/>
      <c r="F26" s="69"/>
      <c r="G26" s="69"/>
      <c r="H26" s="69"/>
      <c r="I26" s="69"/>
      <c r="J26" s="70"/>
      <c r="K26" s="48">
        <v>28</v>
      </c>
      <c r="L26" s="69">
        <v>8</v>
      </c>
      <c r="M26" s="69">
        <v>20</v>
      </c>
      <c r="N26" s="69"/>
      <c r="O26" s="69" t="s">
        <v>47</v>
      </c>
      <c r="P26" s="71">
        <v>5</v>
      </c>
      <c r="Q26" s="64"/>
      <c r="R26" s="64"/>
    </row>
    <row r="27" spans="1:18" ht="12.75">
      <c r="A27" s="72">
        <v>12</v>
      </c>
      <c r="B27" s="350" t="s">
        <v>96</v>
      </c>
      <c r="C27" s="342" t="s">
        <v>211</v>
      </c>
      <c r="D27" s="67" t="s">
        <v>75</v>
      </c>
      <c r="E27" s="73"/>
      <c r="F27" s="74"/>
      <c r="G27" s="74"/>
      <c r="H27" s="74"/>
      <c r="I27" s="74"/>
      <c r="J27" s="71"/>
      <c r="K27" s="48">
        <v>28</v>
      </c>
      <c r="L27" s="74"/>
      <c r="M27" s="74"/>
      <c r="N27" s="74">
        <v>28</v>
      </c>
      <c r="O27" s="74" t="s">
        <v>8</v>
      </c>
      <c r="P27" s="71">
        <v>5</v>
      </c>
      <c r="Q27" s="64"/>
      <c r="R27" s="64"/>
    </row>
    <row r="28" spans="1:18" ht="12.75">
      <c r="A28" s="65">
        <v>13</v>
      </c>
      <c r="B28" s="351" t="s">
        <v>202</v>
      </c>
      <c r="C28" s="352" t="s">
        <v>212</v>
      </c>
      <c r="D28" s="67" t="s">
        <v>75</v>
      </c>
      <c r="E28" s="73"/>
      <c r="F28" s="74"/>
      <c r="G28" s="74"/>
      <c r="H28" s="74"/>
      <c r="I28" s="74"/>
      <c r="J28" s="71"/>
      <c r="K28" s="52"/>
      <c r="L28" s="74">
        <v>4</v>
      </c>
      <c r="M28" s="74">
        <v>10</v>
      </c>
      <c r="N28" s="74"/>
      <c r="O28" s="74" t="s">
        <v>47</v>
      </c>
      <c r="P28" s="71">
        <v>5</v>
      </c>
      <c r="Q28" s="64"/>
      <c r="R28" s="64"/>
    </row>
    <row r="29" spans="1:22" ht="13.5" thickBot="1">
      <c r="A29" s="75">
        <v>14</v>
      </c>
      <c r="B29" s="353" t="s">
        <v>98</v>
      </c>
      <c r="C29" s="354" t="s">
        <v>99</v>
      </c>
      <c r="D29" s="67" t="s">
        <v>75</v>
      </c>
      <c r="E29" s="77"/>
      <c r="F29" s="55"/>
      <c r="G29" s="55"/>
      <c r="H29" s="55"/>
      <c r="I29" s="55"/>
      <c r="J29" s="78"/>
      <c r="K29" s="54"/>
      <c r="L29" s="55">
        <v>4</v>
      </c>
      <c r="M29" s="55">
        <v>10</v>
      </c>
      <c r="N29" s="55"/>
      <c r="O29" s="55" t="s">
        <v>100</v>
      </c>
      <c r="P29" s="78" t="s">
        <v>101</v>
      </c>
      <c r="Q29" s="64"/>
      <c r="R29" s="64"/>
      <c r="V29" s="281" t="s">
        <v>166</v>
      </c>
    </row>
    <row r="30" spans="1:22" ht="11.25">
      <c r="A30" s="525" t="s">
        <v>55</v>
      </c>
      <c r="B30" s="526"/>
      <c r="C30" s="526"/>
      <c r="D30" s="527"/>
      <c r="E30" s="79">
        <f>SUM(E16:E22)</f>
        <v>154</v>
      </c>
      <c r="F30" s="80">
        <f>SUM(F16:F22)</f>
        <v>36</v>
      </c>
      <c r="G30" s="80">
        <f>SUM(G16:G22)</f>
        <v>90</v>
      </c>
      <c r="H30" s="80">
        <f>SUM(H16:H22)</f>
        <v>28</v>
      </c>
      <c r="I30" s="487" t="s">
        <v>102</v>
      </c>
      <c r="J30" s="522">
        <f>SUM(J16:J22)</f>
        <v>30</v>
      </c>
      <c r="K30" s="81">
        <f>SUM(K23:K29)</f>
        <v>140</v>
      </c>
      <c r="L30" s="82">
        <f>SUM(L23:L29)</f>
        <v>40</v>
      </c>
      <c r="M30" s="82">
        <f>SUM(M23:M29)</f>
        <v>100</v>
      </c>
      <c r="N30" s="83">
        <f>SUM(N23:N29)</f>
        <v>28</v>
      </c>
      <c r="O30" s="532" t="s">
        <v>214</v>
      </c>
      <c r="P30" s="521">
        <f>SUM(P23:P28)</f>
        <v>30</v>
      </c>
      <c r="Q30" s="64"/>
      <c r="R30" s="64"/>
      <c r="V30" s="281">
        <f>E31+K31</f>
        <v>616</v>
      </c>
    </row>
    <row r="31" spans="1:18" ht="12" thickBot="1">
      <c r="A31" s="528"/>
      <c r="B31" s="529"/>
      <c r="C31" s="529"/>
      <c r="D31" s="530"/>
      <c r="E31" s="496">
        <f>SUM(E30:H30)</f>
        <v>308</v>
      </c>
      <c r="F31" s="497"/>
      <c r="G31" s="497"/>
      <c r="H31" s="498"/>
      <c r="I31" s="488"/>
      <c r="J31" s="493"/>
      <c r="K31" s="496">
        <f>SUM(K30:N30)</f>
        <v>308</v>
      </c>
      <c r="L31" s="497"/>
      <c r="M31" s="497"/>
      <c r="N31" s="498"/>
      <c r="O31" s="533"/>
      <c r="P31" s="493"/>
      <c r="Q31" s="64"/>
      <c r="R31" s="64"/>
    </row>
    <row r="32" spans="1:18" s="3" customFormat="1" ht="12" thickBot="1">
      <c r="A32" s="64"/>
      <c r="B32" s="64"/>
      <c r="C32" s="96"/>
      <c r="D32" s="96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1.25" customHeight="1">
      <c r="A33" s="85"/>
      <c r="B33" s="118" t="s">
        <v>11</v>
      </c>
      <c r="C33" s="96"/>
      <c r="D33" s="96"/>
      <c r="E33" s="98">
        <f>E30</f>
        <v>154</v>
      </c>
      <c r="F33" s="99">
        <f>F30</f>
        <v>36</v>
      </c>
      <c r="G33" s="99">
        <f>G30</f>
        <v>90</v>
      </c>
      <c r="H33" s="99">
        <f>H30</f>
        <v>28</v>
      </c>
      <c r="I33" s="487" t="s">
        <v>102</v>
      </c>
      <c r="J33" s="518">
        <f>IF((J30)&lt;&gt;30,"NU",30)</f>
        <v>30</v>
      </c>
      <c r="K33" s="100">
        <f>K30</f>
        <v>140</v>
      </c>
      <c r="L33" s="99">
        <f>L30</f>
        <v>40</v>
      </c>
      <c r="M33" s="99">
        <f>M30</f>
        <v>100</v>
      </c>
      <c r="N33" s="99">
        <f>N30</f>
        <v>28</v>
      </c>
      <c r="O33" s="532" t="s">
        <v>214</v>
      </c>
      <c r="P33" s="518">
        <f>IF((P30)&lt;&gt;30,"NU",30)</f>
        <v>30</v>
      </c>
      <c r="Q33" s="64"/>
      <c r="R33" s="64"/>
    </row>
    <row r="34" spans="1:18" s="3" customFormat="1" ht="12" thickBot="1">
      <c r="A34" s="85"/>
      <c r="B34" s="97"/>
      <c r="C34" s="96"/>
      <c r="D34" s="96"/>
      <c r="E34" s="534">
        <f>SUM(E33:H33)</f>
        <v>308</v>
      </c>
      <c r="F34" s="535"/>
      <c r="G34" s="535"/>
      <c r="H34" s="535"/>
      <c r="I34" s="488"/>
      <c r="J34" s="519"/>
      <c r="K34" s="515">
        <f>SUM(K33:N33)</f>
        <v>308</v>
      </c>
      <c r="L34" s="516"/>
      <c r="M34" s="516"/>
      <c r="N34" s="517"/>
      <c r="O34" s="533"/>
      <c r="P34" s="519"/>
      <c r="Q34" s="96"/>
      <c r="R34" s="96"/>
    </row>
    <row r="35" spans="1:18" ht="12.75" customHeight="1" thickBot="1">
      <c r="A35" s="84"/>
      <c r="B35" s="85"/>
      <c r="C35" s="85"/>
      <c r="D35" s="85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64"/>
      <c r="R35" s="64"/>
    </row>
    <row r="36" spans="1:18" ht="11.25" customHeight="1">
      <c r="A36" s="509" t="s">
        <v>10</v>
      </c>
      <c r="B36" s="509" t="s">
        <v>48</v>
      </c>
      <c r="C36" s="509" t="s">
        <v>194</v>
      </c>
      <c r="D36" s="509" t="s">
        <v>77</v>
      </c>
      <c r="E36" s="471" t="s">
        <v>6</v>
      </c>
      <c r="F36" s="472"/>
      <c r="G36" s="472"/>
      <c r="H36" s="472"/>
      <c r="I36" s="472"/>
      <c r="J36" s="473"/>
      <c r="K36" s="471" t="s">
        <v>7</v>
      </c>
      <c r="L36" s="472"/>
      <c r="M36" s="472"/>
      <c r="N36" s="472"/>
      <c r="O36" s="472"/>
      <c r="P36" s="473"/>
      <c r="Q36" s="64"/>
      <c r="R36" s="64"/>
    </row>
    <row r="37" spans="1:18" ht="13.5" thickBot="1">
      <c r="A37" s="510"/>
      <c r="B37" s="510"/>
      <c r="C37" s="510"/>
      <c r="D37" s="510"/>
      <c r="E37" s="500" t="s">
        <v>80</v>
      </c>
      <c r="F37" s="501"/>
      <c r="G37" s="501"/>
      <c r="H37" s="502"/>
      <c r="I37" s="484" t="s">
        <v>51</v>
      </c>
      <c r="J37" s="489" t="s">
        <v>52</v>
      </c>
      <c r="K37" s="512" t="s">
        <v>80</v>
      </c>
      <c r="L37" s="513"/>
      <c r="M37" s="513"/>
      <c r="N37" s="514"/>
      <c r="O37" s="484" t="s">
        <v>51</v>
      </c>
      <c r="P37" s="489" t="s">
        <v>52</v>
      </c>
      <c r="Q37" s="64"/>
      <c r="R37" s="64"/>
    </row>
    <row r="38" spans="1:18" ht="11.25" customHeight="1">
      <c r="A38" s="510"/>
      <c r="B38" s="510"/>
      <c r="C38" s="510"/>
      <c r="D38" s="523"/>
      <c r="E38" s="507" t="s">
        <v>79</v>
      </c>
      <c r="F38" s="508" t="s">
        <v>58</v>
      </c>
      <c r="G38" s="508" t="s">
        <v>59</v>
      </c>
      <c r="H38" s="508" t="s">
        <v>60</v>
      </c>
      <c r="I38" s="485"/>
      <c r="J38" s="490"/>
      <c r="K38" s="507" t="s">
        <v>79</v>
      </c>
      <c r="L38" s="508" t="s">
        <v>58</v>
      </c>
      <c r="M38" s="508" t="s">
        <v>59</v>
      </c>
      <c r="N38" s="508" t="s">
        <v>60</v>
      </c>
      <c r="O38" s="485"/>
      <c r="P38" s="490"/>
      <c r="Q38" s="64"/>
      <c r="R38" s="64"/>
    </row>
    <row r="39" spans="1:18" ht="12" thickBot="1">
      <c r="A39" s="511"/>
      <c r="B39" s="511"/>
      <c r="C39" s="531"/>
      <c r="D39" s="524"/>
      <c r="E39" s="506"/>
      <c r="F39" s="475"/>
      <c r="G39" s="475"/>
      <c r="H39" s="475"/>
      <c r="I39" s="486"/>
      <c r="J39" s="491"/>
      <c r="K39" s="506"/>
      <c r="L39" s="475"/>
      <c r="M39" s="475"/>
      <c r="N39" s="475"/>
      <c r="O39" s="486"/>
      <c r="P39" s="491"/>
      <c r="Q39" s="64"/>
      <c r="R39" s="64"/>
    </row>
    <row r="40" spans="1:18" ht="13.5" thickBot="1">
      <c r="A40" s="328">
        <v>15</v>
      </c>
      <c r="B40" s="329" t="s">
        <v>213</v>
      </c>
      <c r="C40" s="330" t="s">
        <v>104</v>
      </c>
      <c r="D40" s="331" t="s">
        <v>76</v>
      </c>
      <c r="E40" s="332"/>
      <c r="F40" s="333">
        <v>8</v>
      </c>
      <c r="G40" s="333">
        <v>20</v>
      </c>
      <c r="H40" s="333"/>
      <c r="I40" s="334" t="s">
        <v>100</v>
      </c>
      <c r="J40" s="335">
        <v>3</v>
      </c>
      <c r="K40" s="336"/>
      <c r="L40" s="333"/>
      <c r="M40" s="333"/>
      <c r="N40" s="334"/>
      <c r="O40" s="334"/>
      <c r="P40" s="335"/>
      <c r="Q40" s="64"/>
      <c r="R40" s="64"/>
    </row>
    <row r="41" spans="1:18" ht="12.75" customHeight="1">
      <c r="A41" s="471" t="s">
        <v>103</v>
      </c>
      <c r="B41" s="472"/>
      <c r="C41" s="472"/>
      <c r="D41" s="473"/>
      <c r="E41" s="89"/>
      <c r="F41" s="49"/>
      <c r="G41" s="49"/>
      <c r="H41" s="49"/>
      <c r="I41" s="49"/>
      <c r="J41" s="50"/>
      <c r="K41" s="156"/>
      <c r="L41" s="49"/>
      <c r="M41" s="49"/>
      <c r="N41" s="49"/>
      <c r="O41" s="49"/>
      <c r="P41" s="107"/>
      <c r="Q41" s="64"/>
      <c r="R41" s="64"/>
    </row>
    <row r="42" spans="1:18" ht="12.75">
      <c r="A42" s="66">
        <v>1</v>
      </c>
      <c r="B42" s="120" t="s">
        <v>105</v>
      </c>
      <c r="C42" s="121" t="s">
        <v>93</v>
      </c>
      <c r="D42" s="106" t="s">
        <v>76</v>
      </c>
      <c r="E42" s="48">
        <v>28</v>
      </c>
      <c r="F42" s="49">
        <v>8</v>
      </c>
      <c r="G42" s="49">
        <v>20</v>
      </c>
      <c r="H42" s="49"/>
      <c r="I42" s="49" t="s">
        <v>47</v>
      </c>
      <c r="J42" s="50">
        <v>5</v>
      </c>
      <c r="K42" s="89"/>
      <c r="L42" s="49"/>
      <c r="M42" s="49"/>
      <c r="N42" s="49"/>
      <c r="O42" s="49"/>
      <c r="P42" s="107"/>
      <c r="Q42" s="64"/>
      <c r="R42" s="64"/>
    </row>
    <row r="43" spans="1:22" ht="13.5" thickBot="1">
      <c r="A43" s="103">
        <v>2</v>
      </c>
      <c r="B43" s="122" t="s">
        <v>106</v>
      </c>
      <c r="C43" s="123" t="s">
        <v>107</v>
      </c>
      <c r="D43" s="75" t="s">
        <v>76</v>
      </c>
      <c r="E43" s="108"/>
      <c r="F43" s="56"/>
      <c r="G43" s="56"/>
      <c r="H43" s="56"/>
      <c r="I43" s="56"/>
      <c r="J43" s="57"/>
      <c r="K43" s="54">
        <v>28</v>
      </c>
      <c r="L43" s="56">
        <v>8</v>
      </c>
      <c r="M43" s="56">
        <v>20</v>
      </c>
      <c r="N43" s="56"/>
      <c r="O43" s="56" t="s">
        <v>47</v>
      </c>
      <c r="P43" s="109">
        <v>5</v>
      </c>
      <c r="Q43" s="64"/>
      <c r="R43" s="64"/>
      <c r="V43" s="283" t="s">
        <v>168</v>
      </c>
    </row>
    <row r="44" spans="1:22" ht="11.25">
      <c r="A44" s="525" t="s">
        <v>57</v>
      </c>
      <c r="B44" s="526"/>
      <c r="C44" s="526"/>
      <c r="D44" s="527"/>
      <c r="E44" s="79">
        <f>SUM(E40:E43)</f>
        <v>28</v>
      </c>
      <c r="F44" s="110">
        <f>SUM(F40:F43)</f>
        <v>16</v>
      </c>
      <c r="G44" s="110">
        <f>SUM(G40:G43)</f>
        <v>40</v>
      </c>
      <c r="H44" s="110">
        <f>SUM(H40:H43)</f>
        <v>0</v>
      </c>
      <c r="I44" s="494" t="s">
        <v>108</v>
      </c>
      <c r="J44" s="492">
        <f>SUM(J40:J43)</f>
        <v>8</v>
      </c>
      <c r="K44" s="94">
        <f>SUM(K40:K43)</f>
        <v>28</v>
      </c>
      <c r="L44" s="95">
        <f>SUM(L42:L43)</f>
        <v>8</v>
      </c>
      <c r="M44" s="95">
        <f>SUM(M42:M43)</f>
        <v>20</v>
      </c>
      <c r="N44" s="95"/>
      <c r="O44" s="487" t="s">
        <v>50</v>
      </c>
      <c r="P44" s="492">
        <f>SUM(P42:P43)</f>
        <v>5</v>
      </c>
      <c r="Q44" s="64"/>
      <c r="R44" s="64"/>
      <c r="V44" s="284">
        <f>E45+K45</f>
        <v>140</v>
      </c>
    </row>
    <row r="45" spans="1:18" ht="12" thickBot="1">
      <c r="A45" s="536"/>
      <c r="B45" s="537"/>
      <c r="C45" s="537"/>
      <c r="D45" s="530"/>
      <c r="E45" s="496">
        <f>SUM(E44:H44)</f>
        <v>84</v>
      </c>
      <c r="F45" s="497"/>
      <c r="G45" s="497"/>
      <c r="H45" s="498"/>
      <c r="I45" s="495"/>
      <c r="J45" s="493"/>
      <c r="K45" s="496">
        <f>SUM(K44:N44)</f>
        <v>56</v>
      </c>
      <c r="L45" s="497"/>
      <c r="M45" s="497"/>
      <c r="N45" s="498"/>
      <c r="O45" s="488"/>
      <c r="P45" s="493"/>
      <c r="Q45" s="96"/>
      <c r="R45" s="96"/>
    </row>
    <row r="46" spans="1:18" s="2" customFormat="1" ht="25.5" customHeight="1">
      <c r="A46" s="111"/>
      <c r="B46" s="499" t="s">
        <v>73</v>
      </c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</row>
    <row r="47" spans="1:18" s="2" customFormat="1" ht="12.7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30"/>
      <c r="R47" s="30"/>
    </row>
    <row r="48" spans="1:18" s="2" customFormat="1" ht="12.75">
      <c r="A48" s="503" t="s">
        <v>109</v>
      </c>
      <c r="B48" s="503"/>
      <c r="E48" s="125"/>
      <c r="F48" s="125"/>
      <c r="G48" s="125"/>
      <c r="H48" s="125"/>
      <c r="I48" s="125"/>
      <c r="J48" s="504" t="s">
        <v>110</v>
      </c>
      <c r="K48" s="504"/>
      <c r="L48" s="504"/>
      <c r="M48" s="504"/>
      <c r="N48" s="504"/>
      <c r="O48" s="504"/>
      <c r="P48" s="127"/>
      <c r="Q48" s="113"/>
      <c r="R48" s="30"/>
    </row>
    <row r="49" spans="2:16" ht="12">
      <c r="B49" s="126" t="s">
        <v>111</v>
      </c>
      <c r="C49" s="128"/>
      <c r="D49" s="4"/>
      <c r="E49" s="125"/>
      <c r="F49" s="125"/>
      <c r="G49" s="125"/>
      <c r="H49" s="127"/>
      <c r="I49" s="127"/>
      <c r="J49" s="503" t="s">
        <v>301</v>
      </c>
      <c r="K49" s="503"/>
      <c r="L49" s="503"/>
      <c r="M49" s="503"/>
      <c r="N49" s="503"/>
      <c r="O49" s="503"/>
      <c r="P49" s="128"/>
    </row>
    <row r="50" spans="2:16" ht="12">
      <c r="B50" s="125"/>
      <c r="C50" s="125"/>
      <c r="D50" s="126"/>
      <c r="E50" s="125"/>
      <c r="F50" s="125"/>
      <c r="G50" s="125"/>
      <c r="H50" s="125"/>
      <c r="I50" s="125"/>
      <c r="J50" s="127"/>
      <c r="K50" s="125"/>
      <c r="L50" s="125"/>
      <c r="M50" s="125"/>
      <c r="N50" s="125"/>
      <c r="O50" s="125"/>
      <c r="P50" s="125"/>
    </row>
    <row r="51" spans="2:16" ht="12">
      <c r="B51" s="129" t="s">
        <v>112</v>
      </c>
      <c r="C51" s="4"/>
      <c r="D51" s="127"/>
      <c r="E51" s="127"/>
      <c r="F51" s="127"/>
      <c r="G51" s="127"/>
      <c r="H51" s="127"/>
      <c r="I51" s="127"/>
      <c r="J51" s="504" t="s">
        <v>299</v>
      </c>
      <c r="K51" s="504"/>
      <c r="L51" s="504"/>
      <c r="M51" s="504"/>
      <c r="N51" s="504"/>
      <c r="O51" s="504"/>
      <c r="P51" s="127"/>
    </row>
    <row r="52" spans="2:16" ht="12">
      <c r="B52" s="130" t="s">
        <v>113</v>
      </c>
      <c r="C52" s="4"/>
      <c r="D52" s="131"/>
      <c r="E52" s="127"/>
      <c r="F52" s="127"/>
      <c r="G52" s="127"/>
      <c r="H52" s="127"/>
      <c r="I52" s="127"/>
      <c r="J52" s="127" t="s">
        <v>300</v>
      </c>
      <c r="K52" s="127"/>
      <c r="L52" s="127"/>
      <c r="M52" s="127"/>
      <c r="N52" s="127"/>
      <c r="O52" s="127"/>
      <c r="P52" s="127"/>
    </row>
  </sheetData>
  <sheetProtection/>
  <mergeCells count="73">
    <mergeCell ref="P37:P39"/>
    <mergeCell ref="P44:P45"/>
    <mergeCell ref="C36:C39"/>
    <mergeCell ref="N38:N39"/>
    <mergeCell ref="P33:P34"/>
    <mergeCell ref="M38:M39"/>
    <mergeCell ref="O44:O45"/>
    <mergeCell ref="E34:H34"/>
    <mergeCell ref="A44:D45"/>
    <mergeCell ref="D36:D39"/>
    <mergeCell ref="O33:O34"/>
    <mergeCell ref="E45:H45"/>
    <mergeCell ref="K36:P36"/>
    <mergeCell ref="A11:P11"/>
    <mergeCell ref="L14:L15"/>
    <mergeCell ref="N14:N15"/>
    <mergeCell ref="P30:P31"/>
    <mergeCell ref="J30:J31"/>
    <mergeCell ref="K31:N31"/>
    <mergeCell ref="D12:D15"/>
    <mergeCell ref="A30:D31"/>
    <mergeCell ref="C12:C15"/>
    <mergeCell ref="M14:M15"/>
    <mergeCell ref="A36:A39"/>
    <mergeCell ref="K34:N34"/>
    <mergeCell ref="F38:F39"/>
    <mergeCell ref="J33:J34"/>
    <mergeCell ref="K38:K39"/>
    <mergeCell ref="K12:P12"/>
    <mergeCell ref="K14:K15"/>
    <mergeCell ref="O30:O31"/>
    <mergeCell ref="P13:P15"/>
    <mergeCell ref="L38:L39"/>
    <mergeCell ref="F14:F15"/>
    <mergeCell ref="B12:B15"/>
    <mergeCell ref="E12:J12"/>
    <mergeCell ref="E14:E15"/>
    <mergeCell ref="E38:E39"/>
    <mergeCell ref="E36:J36"/>
    <mergeCell ref="H38:H39"/>
    <mergeCell ref="G38:G39"/>
    <mergeCell ref="H14:H15"/>
    <mergeCell ref="J13:J15"/>
    <mergeCell ref="A48:B48"/>
    <mergeCell ref="J48:O48"/>
    <mergeCell ref="E13:H13"/>
    <mergeCell ref="J49:O49"/>
    <mergeCell ref="J51:O51"/>
    <mergeCell ref="I33:I34"/>
    <mergeCell ref="K13:N13"/>
    <mergeCell ref="O13:O15"/>
    <mergeCell ref="I37:I39"/>
    <mergeCell ref="E31:H31"/>
    <mergeCell ref="I30:I31"/>
    <mergeCell ref="J37:J39"/>
    <mergeCell ref="J44:J45"/>
    <mergeCell ref="I44:I45"/>
    <mergeCell ref="K45:N45"/>
    <mergeCell ref="B46:R46"/>
    <mergeCell ref="E37:H37"/>
    <mergeCell ref="O37:O39"/>
    <mergeCell ref="B36:B39"/>
    <mergeCell ref="K37:N37"/>
    <mergeCell ref="A41:D41"/>
    <mergeCell ref="G14:G15"/>
    <mergeCell ref="A12:A15"/>
    <mergeCell ref="A1:C1"/>
    <mergeCell ref="A10:O10"/>
    <mergeCell ref="A4:F4"/>
    <mergeCell ref="A7:F7"/>
    <mergeCell ref="A6:F6"/>
    <mergeCell ref="A9:F9"/>
    <mergeCell ref="I13:I15"/>
  </mergeCells>
  <printOptions/>
  <pageMargins left="0.22" right="0.26" top="0.33" bottom="0.47244094488189" header="0" footer="0"/>
  <pageSetup horizontalDpi="600" verticalDpi="600" orientation="portrait" paperSize="9" r:id="rId1"/>
  <headerFooter alignWithMargins="0">
    <oddFooter>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25">
      <selection activeCell="G64" sqref="G64:M64"/>
    </sheetView>
  </sheetViews>
  <sheetFormatPr defaultColWidth="9.140625" defaultRowHeight="12.75"/>
  <cols>
    <col min="1" max="1" width="3.28125" style="4" customWidth="1"/>
    <col min="2" max="2" width="33.140625" style="4" customWidth="1"/>
    <col min="3" max="3" width="10.140625" style="26" customWidth="1"/>
    <col min="4" max="4" width="7.8515625" style="5" customWidth="1"/>
    <col min="5" max="5" width="3.421875" style="4" customWidth="1"/>
    <col min="6" max="6" width="3.28125" style="4" customWidth="1"/>
    <col min="7" max="7" width="3.421875" style="4" customWidth="1"/>
    <col min="8" max="8" width="3.140625" style="4" customWidth="1"/>
    <col min="9" max="9" width="6.7109375" style="4" bestFit="1" customWidth="1"/>
    <col min="10" max="10" width="5.00390625" style="4" bestFit="1" customWidth="1"/>
    <col min="11" max="11" width="4.00390625" style="4" customWidth="1"/>
    <col min="12" max="12" width="3.140625" style="4" customWidth="1"/>
    <col min="13" max="13" width="3.421875" style="4" customWidth="1"/>
    <col min="14" max="14" width="3.28125" style="4" customWidth="1"/>
    <col min="15" max="15" width="7.140625" style="4" bestFit="1" customWidth="1"/>
    <col min="16" max="16" width="5.00390625" style="4" customWidth="1"/>
    <col min="17" max="18" width="9.140625" style="4" hidden="1" customWidth="1"/>
    <col min="19" max="19" width="2.421875" style="4" customWidth="1"/>
    <col min="20" max="20" width="2.8515625" style="4" customWidth="1"/>
    <col min="21" max="21" width="4.8515625" style="4" customWidth="1"/>
    <col min="22" max="22" width="10.00390625" style="4" bestFit="1" customWidth="1"/>
    <col min="23" max="23" width="5.421875" style="4" customWidth="1"/>
    <col min="24" max="24" width="9.140625" style="4" customWidth="1"/>
    <col min="25" max="25" width="6.28125" style="4" customWidth="1"/>
    <col min="26" max="26" width="6.57421875" style="4" customWidth="1"/>
    <col min="27" max="16384" width="9.140625" style="4" customWidth="1"/>
  </cols>
  <sheetData>
    <row r="1" spans="1:19" ht="12.75">
      <c r="A1" s="479" t="s">
        <v>84</v>
      </c>
      <c r="B1" s="480"/>
      <c r="C1" s="480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  <c r="Q1" s="3"/>
      <c r="R1" s="3"/>
      <c r="S1" s="3"/>
    </row>
    <row r="2" spans="1:19" ht="12" customHeight="1">
      <c r="A2" s="38" t="s">
        <v>82</v>
      </c>
      <c r="B2" s="37"/>
      <c r="C2" s="37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  <c r="Q2" s="3"/>
      <c r="R2" s="3"/>
      <c r="S2" s="3"/>
    </row>
    <row r="3" spans="1:19" ht="3.75" customHeight="1">
      <c r="A3" s="38"/>
      <c r="B3" s="37"/>
      <c r="C3" s="37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  <c r="Q3" s="3"/>
      <c r="R3" s="3"/>
      <c r="S3" s="3"/>
    </row>
    <row r="4" spans="1:19" ht="12.75">
      <c r="A4" s="483" t="s">
        <v>192</v>
      </c>
      <c r="B4" s="480"/>
      <c r="C4" s="480"/>
      <c r="D4" s="480"/>
      <c r="E4" s="480"/>
      <c r="F4" s="480"/>
      <c r="G4" s="40"/>
      <c r="H4" s="40"/>
      <c r="I4" s="39"/>
      <c r="J4" s="39"/>
      <c r="K4" s="39"/>
      <c r="L4" s="40"/>
      <c r="M4" s="40"/>
      <c r="N4" s="40"/>
      <c r="O4" s="40"/>
      <c r="Q4" s="3"/>
      <c r="R4" s="3"/>
      <c r="S4" s="3"/>
    </row>
    <row r="5" spans="1:19" ht="12.75">
      <c r="A5" s="38" t="s">
        <v>193</v>
      </c>
      <c r="B5" s="37"/>
      <c r="C5" s="37"/>
      <c r="D5" s="37"/>
      <c r="E5" s="37"/>
      <c r="F5" s="37"/>
      <c r="G5" s="40"/>
      <c r="H5" s="40"/>
      <c r="I5" s="36"/>
      <c r="J5" s="36"/>
      <c r="K5" s="36"/>
      <c r="L5" s="41"/>
      <c r="M5" s="41"/>
      <c r="N5" s="41"/>
      <c r="O5" s="41"/>
      <c r="Q5" s="3"/>
      <c r="R5" s="3"/>
      <c r="S5" s="3"/>
    </row>
    <row r="6" spans="1:19" ht="12.75">
      <c r="A6" s="479" t="s">
        <v>46</v>
      </c>
      <c r="B6" s="480"/>
      <c r="C6" s="480"/>
      <c r="D6" s="480"/>
      <c r="E6" s="480"/>
      <c r="F6" s="480"/>
      <c r="G6" s="40"/>
      <c r="H6" s="40"/>
      <c r="I6" s="36"/>
      <c r="J6" s="36"/>
      <c r="K6" s="36"/>
      <c r="L6" s="41"/>
      <c r="M6" s="41"/>
      <c r="N6" s="41"/>
      <c r="O6" s="41"/>
      <c r="Q6" s="3"/>
      <c r="R6" s="3"/>
      <c r="S6" s="3"/>
    </row>
    <row r="7" spans="1:19" ht="12.75">
      <c r="A7" s="479" t="s">
        <v>88</v>
      </c>
      <c r="B7" s="480"/>
      <c r="C7" s="480"/>
      <c r="D7" s="480"/>
      <c r="E7" s="480"/>
      <c r="F7" s="480"/>
      <c r="G7" s="41"/>
      <c r="H7" s="41"/>
      <c r="I7" s="41"/>
      <c r="J7" s="41"/>
      <c r="K7" s="41"/>
      <c r="L7" s="41"/>
      <c r="M7" s="41"/>
      <c r="N7" s="41"/>
      <c r="O7" s="41"/>
      <c r="Q7" s="3"/>
      <c r="R7" s="3"/>
      <c r="S7" s="3"/>
    </row>
    <row r="8" spans="1:19" ht="10.5" customHeight="1">
      <c r="A8" s="133" t="s">
        <v>89</v>
      </c>
      <c r="B8" s="132"/>
      <c r="C8" s="132"/>
      <c r="D8" s="132"/>
      <c r="E8" s="132"/>
      <c r="F8" s="132"/>
      <c r="G8" s="35"/>
      <c r="H8" s="35"/>
      <c r="I8" s="35"/>
      <c r="J8" s="35"/>
      <c r="K8" s="35"/>
      <c r="L8" s="35"/>
      <c r="M8" s="35"/>
      <c r="N8" s="35"/>
      <c r="O8" s="35"/>
      <c r="Q8" s="3"/>
      <c r="R8" s="3"/>
      <c r="S8" s="3"/>
    </row>
    <row r="9" spans="1:19" ht="12.75">
      <c r="A9" s="483" t="s">
        <v>90</v>
      </c>
      <c r="B9" s="480"/>
      <c r="C9" s="480"/>
      <c r="D9" s="480"/>
      <c r="E9" s="480"/>
      <c r="F9" s="480"/>
      <c r="G9" s="40"/>
      <c r="H9" s="40"/>
      <c r="I9" s="40"/>
      <c r="J9" s="40"/>
      <c r="K9" s="40"/>
      <c r="L9" s="40"/>
      <c r="M9" s="40"/>
      <c r="N9" s="40"/>
      <c r="O9" s="40"/>
      <c r="Q9" s="3"/>
      <c r="R9" s="3"/>
      <c r="S9" s="3"/>
    </row>
    <row r="10" spans="1:19" ht="13.5" customHeight="1">
      <c r="A10" s="544" t="s">
        <v>85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3"/>
      <c r="R10" s="3"/>
      <c r="S10" s="3"/>
    </row>
    <row r="11" spans="1:19" ht="12" customHeight="1" thickBot="1">
      <c r="A11" s="520" t="s">
        <v>139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64"/>
      <c r="S11" s="3"/>
    </row>
    <row r="12" spans="1:22" ht="13.5" customHeight="1">
      <c r="A12" s="509" t="s">
        <v>10</v>
      </c>
      <c r="B12" s="509" t="s">
        <v>5</v>
      </c>
      <c r="C12" s="509" t="s">
        <v>215</v>
      </c>
      <c r="D12" s="509" t="s">
        <v>77</v>
      </c>
      <c r="E12" s="471" t="s">
        <v>13</v>
      </c>
      <c r="F12" s="472"/>
      <c r="G12" s="472"/>
      <c r="H12" s="472"/>
      <c r="I12" s="472"/>
      <c r="J12" s="473"/>
      <c r="K12" s="471" t="s">
        <v>14</v>
      </c>
      <c r="L12" s="472"/>
      <c r="M12" s="472"/>
      <c r="N12" s="472"/>
      <c r="O12" s="472"/>
      <c r="P12" s="473"/>
      <c r="Q12" s="64"/>
      <c r="R12" s="64"/>
      <c r="U12" s="292"/>
      <c r="V12" s="292"/>
    </row>
    <row r="13" spans="1:22" ht="13.5" customHeight="1">
      <c r="A13" s="510"/>
      <c r="B13" s="510"/>
      <c r="C13" s="510"/>
      <c r="D13" s="510"/>
      <c r="E13" s="500" t="s">
        <v>80</v>
      </c>
      <c r="F13" s="501"/>
      <c r="G13" s="501"/>
      <c r="H13" s="502"/>
      <c r="I13" s="484" t="s">
        <v>51</v>
      </c>
      <c r="J13" s="489" t="s">
        <v>52</v>
      </c>
      <c r="K13" s="500" t="s">
        <v>80</v>
      </c>
      <c r="L13" s="501"/>
      <c r="M13" s="501"/>
      <c r="N13" s="502"/>
      <c r="O13" s="484" t="s">
        <v>51</v>
      </c>
      <c r="P13" s="489" t="s">
        <v>52</v>
      </c>
      <c r="Q13" s="64"/>
      <c r="R13" s="64"/>
      <c r="U13" s="292"/>
      <c r="V13" s="292"/>
    </row>
    <row r="14" spans="1:18" ht="12.75" customHeight="1">
      <c r="A14" s="510"/>
      <c r="B14" s="510"/>
      <c r="C14" s="510"/>
      <c r="D14" s="523"/>
      <c r="E14" s="505" t="s">
        <v>79</v>
      </c>
      <c r="F14" s="474" t="s">
        <v>58</v>
      </c>
      <c r="G14" s="474" t="s">
        <v>59</v>
      </c>
      <c r="H14" s="474" t="s">
        <v>60</v>
      </c>
      <c r="I14" s="485"/>
      <c r="J14" s="490"/>
      <c r="K14" s="505" t="s">
        <v>79</v>
      </c>
      <c r="L14" s="474" t="s">
        <v>58</v>
      </c>
      <c r="M14" s="474" t="s">
        <v>59</v>
      </c>
      <c r="N14" s="474" t="s">
        <v>60</v>
      </c>
      <c r="O14" s="485"/>
      <c r="P14" s="490"/>
      <c r="Q14" s="64"/>
      <c r="R14" s="64"/>
    </row>
    <row r="15" spans="1:22" ht="12" thickBot="1">
      <c r="A15" s="511"/>
      <c r="B15" s="511"/>
      <c r="C15" s="531"/>
      <c r="D15" s="524"/>
      <c r="E15" s="506"/>
      <c r="F15" s="475"/>
      <c r="G15" s="475"/>
      <c r="H15" s="475"/>
      <c r="I15" s="486"/>
      <c r="J15" s="491"/>
      <c r="K15" s="506"/>
      <c r="L15" s="475"/>
      <c r="M15" s="475"/>
      <c r="N15" s="475"/>
      <c r="O15" s="486"/>
      <c r="P15" s="491"/>
      <c r="Q15" s="64"/>
      <c r="R15" s="64"/>
      <c r="U15" s="290" t="s">
        <v>61</v>
      </c>
      <c r="V15" s="290" t="s">
        <v>62</v>
      </c>
    </row>
    <row r="16" spans="1:24" ht="12">
      <c r="A16" s="355">
        <v>1</v>
      </c>
      <c r="B16" s="356" t="s">
        <v>216</v>
      </c>
      <c r="C16" s="357" t="s">
        <v>217</v>
      </c>
      <c r="D16" s="60" t="s">
        <v>75</v>
      </c>
      <c r="E16" s="62">
        <v>28</v>
      </c>
      <c r="F16" s="46">
        <v>8</v>
      </c>
      <c r="G16" s="46">
        <v>20</v>
      </c>
      <c r="H16" s="46"/>
      <c r="I16" s="46" t="s">
        <v>47</v>
      </c>
      <c r="J16" s="104">
        <v>5</v>
      </c>
      <c r="K16" s="61"/>
      <c r="L16" s="46"/>
      <c r="M16" s="46"/>
      <c r="N16" s="46"/>
      <c r="O16" s="134"/>
      <c r="P16" s="47"/>
      <c r="Q16" s="64"/>
      <c r="R16" s="64"/>
      <c r="U16" s="290">
        <f>SUM(K19,K24)</f>
        <v>22</v>
      </c>
      <c r="V16" s="290">
        <f>SUM(L19:M19,L24:M24)</f>
        <v>22</v>
      </c>
      <c r="X16" s="459">
        <f>U16+V16</f>
        <v>44</v>
      </c>
    </row>
    <row r="17" spans="1:18" ht="12">
      <c r="A17" s="355">
        <v>2</v>
      </c>
      <c r="B17" s="358" t="s">
        <v>218</v>
      </c>
      <c r="C17" s="359" t="s">
        <v>114</v>
      </c>
      <c r="D17" s="135" t="s">
        <v>75</v>
      </c>
      <c r="E17" s="48">
        <v>28</v>
      </c>
      <c r="F17" s="69">
        <v>8</v>
      </c>
      <c r="G17" s="69">
        <v>20</v>
      </c>
      <c r="H17" s="69"/>
      <c r="I17" s="69" t="s">
        <v>47</v>
      </c>
      <c r="J17" s="136">
        <v>6</v>
      </c>
      <c r="K17" s="68"/>
      <c r="L17" s="69"/>
      <c r="M17" s="69"/>
      <c r="N17" s="69"/>
      <c r="O17" s="137"/>
      <c r="P17" s="70"/>
      <c r="Q17" s="64"/>
      <c r="R17" s="64"/>
    </row>
    <row r="18" spans="1:22" ht="12.75" thickBot="1">
      <c r="A18" s="360">
        <v>3</v>
      </c>
      <c r="B18" s="361" t="s">
        <v>202</v>
      </c>
      <c r="C18" s="362" t="s">
        <v>219</v>
      </c>
      <c r="D18" s="102" t="s">
        <v>75</v>
      </c>
      <c r="E18" s="54"/>
      <c r="F18" s="55">
        <v>8</v>
      </c>
      <c r="G18" s="55">
        <v>20</v>
      </c>
      <c r="H18" s="55"/>
      <c r="I18" s="55" t="s">
        <v>8</v>
      </c>
      <c r="J18" s="78">
        <v>2</v>
      </c>
      <c r="K18" s="54"/>
      <c r="L18" s="55"/>
      <c r="M18" s="55"/>
      <c r="N18" s="55"/>
      <c r="O18" s="55"/>
      <c r="P18" s="78"/>
      <c r="Q18" s="64"/>
      <c r="R18" s="64"/>
      <c r="U18" s="288" t="s">
        <v>135</v>
      </c>
      <c r="V18" s="288" t="s">
        <v>136</v>
      </c>
    </row>
    <row r="19" spans="1:24" ht="12">
      <c r="A19" s="355">
        <v>4</v>
      </c>
      <c r="B19" s="363" t="s">
        <v>220</v>
      </c>
      <c r="C19" s="364" t="s">
        <v>221</v>
      </c>
      <c r="D19" s="169" t="s">
        <v>75</v>
      </c>
      <c r="E19" s="324"/>
      <c r="F19" s="53"/>
      <c r="G19" s="49"/>
      <c r="H19" s="49"/>
      <c r="I19" s="49"/>
      <c r="J19" s="155"/>
      <c r="K19" s="156">
        <v>22</v>
      </c>
      <c r="L19" s="49">
        <v>3</v>
      </c>
      <c r="M19" s="49">
        <v>8</v>
      </c>
      <c r="N19" s="49"/>
      <c r="O19" s="167" t="s">
        <v>47</v>
      </c>
      <c r="P19" s="372">
        <v>3</v>
      </c>
      <c r="Q19" s="64"/>
      <c r="R19" s="64"/>
      <c r="U19" s="293">
        <f>SUM(E18,K20,K38:K41)</f>
        <v>55</v>
      </c>
      <c r="V19" s="293">
        <f>SUM(F18:G18,L20:N20,L38:M41)</f>
        <v>83</v>
      </c>
      <c r="X19" s="459">
        <f>U19+V19</f>
        <v>138</v>
      </c>
    </row>
    <row r="20" spans="1:18" ht="12">
      <c r="A20" s="355">
        <v>5</v>
      </c>
      <c r="B20" s="365" t="s">
        <v>147</v>
      </c>
      <c r="C20" s="359" t="s">
        <v>222</v>
      </c>
      <c r="D20" s="88" t="s">
        <v>75</v>
      </c>
      <c r="E20" s="51"/>
      <c r="F20" s="74"/>
      <c r="G20" s="69"/>
      <c r="H20" s="69"/>
      <c r="I20" s="69"/>
      <c r="J20" s="136"/>
      <c r="K20" s="168">
        <v>11</v>
      </c>
      <c r="L20" s="49"/>
      <c r="M20" s="49"/>
      <c r="N20" s="49">
        <v>22</v>
      </c>
      <c r="O20" s="49" t="s">
        <v>47</v>
      </c>
      <c r="P20" s="50">
        <v>4</v>
      </c>
      <c r="Q20" s="64"/>
      <c r="R20" s="64"/>
    </row>
    <row r="21" spans="1:22" ht="12">
      <c r="A21" s="355">
        <v>6</v>
      </c>
      <c r="B21" s="366" t="s">
        <v>223</v>
      </c>
      <c r="C21" s="359" t="s">
        <v>224</v>
      </c>
      <c r="D21" s="88" t="s">
        <v>75</v>
      </c>
      <c r="E21" s="51"/>
      <c r="F21" s="74"/>
      <c r="G21" s="69"/>
      <c r="H21" s="69"/>
      <c r="I21" s="69"/>
      <c r="J21" s="136"/>
      <c r="K21" s="168">
        <v>22</v>
      </c>
      <c r="L21" s="49">
        <v>6</v>
      </c>
      <c r="M21" s="49">
        <v>16</v>
      </c>
      <c r="N21" s="49"/>
      <c r="O21" s="49" t="s">
        <v>47</v>
      </c>
      <c r="P21" s="50">
        <v>3</v>
      </c>
      <c r="Q21" s="64"/>
      <c r="R21" s="64"/>
      <c r="U21" s="294" t="s">
        <v>138</v>
      </c>
      <c r="V21" s="294" t="s">
        <v>137</v>
      </c>
    </row>
    <row r="22" spans="1:24" ht="12">
      <c r="A22" s="355">
        <v>7</v>
      </c>
      <c r="B22" s="367" t="s">
        <v>225</v>
      </c>
      <c r="C22" s="359" t="s">
        <v>226</v>
      </c>
      <c r="D22" s="88" t="s">
        <v>75</v>
      </c>
      <c r="E22" s="48"/>
      <c r="F22" s="69"/>
      <c r="G22" s="69"/>
      <c r="H22" s="69"/>
      <c r="I22" s="49"/>
      <c r="J22" s="50"/>
      <c r="K22" s="168">
        <v>22</v>
      </c>
      <c r="L22" s="49">
        <v>6</v>
      </c>
      <c r="M22" s="49">
        <v>16</v>
      </c>
      <c r="N22" s="49"/>
      <c r="O22" s="49" t="s">
        <v>47</v>
      </c>
      <c r="P22" s="50">
        <v>4</v>
      </c>
      <c r="Q22" s="64"/>
      <c r="R22" s="64"/>
      <c r="U22" s="294">
        <f>SUM(E17,K22,E34:E37)</f>
        <v>106</v>
      </c>
      <c r="V22" s="294">
        <f>SUM(F17:G17,L22:M22,F34:G37)</f>
        <v>106</v>
      </c>
      <c r="X22" s="459">
        <f>U22+V22</f>
        <v>212</v>
      </c>
    </row>
    <row r="23" spans="1:18" ht="12">
      <c r="A23" s="368">
        <v>8</v>
      </c>
      <c r="B23" s="369" t="s">
        <v>118</v>
      </c>
      <c r="C23" s="370" t="s">
        <v>227</v>
      </c>
      <c r="D23" s="90" t="s">
        <v>75</v>
      </c>
      <c r="E23" s="167"/>
      <c r="F23" s="49"/>
      <c r="G23" s="49"/>
      <c r="H23" s="49"/>
      <c r="I23" s="49"/>
      <c r="J23" s="155"/>
      <c r="K23" s="168"/>
      <c r="L23" s="49"/>
      <c r="M23" s="49"/>
      <c r="N23" s="49">
        <v>90</v>
      </c>
      <c r="O23" s="49" t="s">
        <v>8</v>
      </c>
      <c r="P23" s="50">
        <v>10</v>
      </c>
      <c r="Q23" s="64"/>
      <c r="R23" s="64"/>
    </row>
    <row r="24" spans="1:22" ht="12.75" thickBot="1">
      <c r="A24" s="355">
        <v>9</v>
      </c>
      <c r="B24" s="371" t="s">
        <v>98</v>
      </c>
      <c r="C24" s="362" t="s">
        <v>228</v>
      </c>
      <c r="D24" s="76" t="s">
        <v>75</v>
      </c>
      <c r="E24" s="143"/>
      <c r="F24" s="143"/>
      <c r="G24" s="144"/>
      <c r="H24" s="144"/>
      <c r="I24" s="144"/>
      <c r="J24" s="145"/>
      <c r="K24" s="146"/>
      <c r="L24" s="144">
        <v>3</v>
      </c>
      <c r="M24" s="144">
        <v>8</v>
      </c>
      <c r="N24" s="144"/>
      <c r="O24" s="55" t="s">
        <v>100</v>
      </c>
      <c r="P24" s="78" t="s">
        <v>101</v>
      </c>
      <c r="Q24" s="64"/>
      <c r="R24" s="64"/>
      <c r="U24" s="295" t="s">
        <v>63</v>
      </c>
      <c r="V24" s="295" t="s">
        <v>64</v>
      </c>
    </row>
    <row r="25" spans="1:24" ht="11.25" customHeight="1">
      <c r="A25" s="525" t="s">
        <v>55</v>
      </c>
      <c r="B25" s="526"/>
      <c r="C25" s="526"/>
      <c r="D25" s="527"/>
      <c r="E25" s="81">
        <f>SUM(E16:E18)</f>
        <v>56</v>
      </c>
      <c r="F25" s="80">
        <f>SUM(F16:F18)</f>
        <v>24</v>
      </c>
      <c r="G25" s="80">
        <f>SUM(G16:G18)</f>
        <v>60</v>
      </c>
      <c r="H25" s="80">
        <f>SUM(H16:H22)</f>
        <v>0</v>
      </c>
      <c r="I25" s="568" t="str">
        <f>COUNTIF(I16:I22,"E")&amp;"E+ "&amp;COUNTIF(I16:I22,"C")&amp;"C"</f>
        <v>2E+ 1C</v>
      </c>
      <c r="J25" s="522">
        <f>SUM(J16:J21)</f>
        <v>13</v>
      </c>
      <c r="K25" s="79">
        <f>SUM(K19:K24)</f>
        <v>77</v>
      </c>
      <c r="L25" s="82">
        <f>SUM(L19:L24)</f>
        <v>18</v>
      </c>
      <c r="M25" s="82">
        <f>SUM(M19:M24)</f>
        <v>48</v>
      </c>
      <c r="N25" s="83">
        <f>SUM(N19:N24)</f>
        <v>112</v>
      </c>
      <c r="O25" s="572" t="s">
        <v>243</v>
      </c>
      <c r="P25" s="521">
        <f>SUM(P16:P24)</f>
        <v>24</v>
      </c>
      <c r="Q25" s="64"/>
      <c r="R25" s="64"/>
      <c r="U25" s="295">
        <f>SUM(E16,K21,E32)</f>
        <v>78</v>
      </c>
      <c r="V25" s="295">
        <f>SUM(F16:G16,L21:M21,N23,F32:G33)</f>
        <v>168</v>
      </c>
      <c r="X25" s="459">
        <f>U25+V25</f>
        <v>246</v>
      </c>
    </row>
    <row r="26" spans="1:18" ht="12" customHeight="1" thickBot="1">
      <c r="A26" s="528"/>
      <c r="B26" s="529"/>
      <c r="C26" s="529"/>
      <c r="D26" s="530"/>
      <c r="E26" s="496">
        <f>SUM(E25:H25)</f>
        <v>140</v>
      </c>
      <c r="F26" s="497"/>
      <c r="G26" s="497"/>
      <c r="H26" s="498"/>
      <c r="I26" s="569"/>
      <c r="J26" s="493"/>
      <c r="K26" s="496">
        <f>SUM(K25:N25)</f>
        <v>255</v>
      </c>
      <c r="L26" s="497"/>
      <c r="M26" s="497"/>
      <c r="N26" s="498"/>
      <c r="O26" s="573"/>
      <c r="P26" s="493"/>
      <c r="Q26" s="64"/>
      <c r="R26" s="64"/>
    </row>
    <row r="27" spans="1:18" ht="5.25" customHeight="1" thickBot="1">
      <c r="A27" s="85"/>
      <c r="B27" s="85"/>
      <c r="C27" s="85"/>
      <c r="D27" s="85"/>
      <c r="E27" s="86"/>
      <c r="F27" s="86"/>
      <c r="G27" s="86"/>
      <c r="H27" s="86"/>
      <c r="I27" s="87"/>
      <c r="J27" s="86"/>
      <c r="K27" s="86"/>
      <c r="L27" s="86"/>
      <c r="M27" s="86"/>
      <c r="N27" s="86"/>
      <c r="O27" s="87"/>
      <c r="P27" s="86"/>
      <c r="Q27" s="64"/>
      <c r="R27" s="64"/>
    </row>
    <row r="28" spans="1:18" ht="12.75" customHeight="1">
      <c r="A28" s="509" t="s">
        <v>10</v>
      </c>
      <c r="B28" s="509" t="s">
        <v>120</v>
      </c>
      <c r="C28" s="509" t="s">
        <v>215</v>
      </c>
      <c r="D28" s="509" t="s">
        <v>77</v>
      </c>
      <c r="E28" s="471" t="s">
        <v>13</v>
      </c>
      <c r="F28" s="472"/>
      <c r="G28" s="472"/>
      <c r="H28" s="472"/>
      <c r="I28" s="472"/>
      <c r="J28" s="473"/>
      <c r="K28" s="471" t="s">
        <v>14</v>
      </c>
      <c r="L28" s="472"/>
      <c r="M28" s="472"/>
      <c r="N28" s="472"/>
      <c r="O28" s="472"/>
      <c r="P28" s="473"/>
      <c r="Q28" s="64"/>
      <c r="R28" s="64"/>
    </row>
    <row r="29" spans="1:18" ht="12.75" customHeight="1">
      <c r="A29" s="510"/>
      <c r="B29" s="510"/>
      <c r="C29" s="510"/>
      <c r="D29" s="510"/>
      <c r="E29" s="500" t="s">
        <v>80</v>
      </c>
      <c r="F29" s="501"/>
      <c r="G29" s="501"/>
      <c r="H29" s="502"/>
      <c r="I29" s="484" t="s">
        <v>51</v>
      </c>
      <c r="J29" s="489" t="s">
        <v>52</v>
      </c>
      <c r="K29" s="500"/>
      <c r="L29" s="501"/>
      <c r="M29" s="501"/>
      <c r="N29" s="502"/>
      <c r="O29" s="484" t="s">
        <v>51</v>
      </c>
      <c r="P29" s="489" t="s">
        <v>52</v>
      </c>
      <c r="Q29" s="64"/>
      <c r="R29" s="64"/>
    </row>
    <row r="30" spans="1:22" ht="11.25" customHeight="1">
      <c r="A30" s="510"/>
      <c r="B30" s="510"/>
      <c r="C30" s="510"/>
      <c r="D30" s="523"/>
      <c r="E30" s="507" t="s">
        <v>79</v>
      </c>
      <c r="F30" s="508" t="s">
        <v>58</v>
      </c>
      <c r="G30" s="508" t="s">
        <v>59</v>
      </c>
      <c r="H30" s="508" t="s">
        <v>60</v>
      </c>
      <c r="I30" s="485"/>
      <c r="J30" s="490"/>
      <c r="K30" s="507" t="s">
        <v>79</v>
      </c>
      <c r="L30" s="508" t="s">
        <v>58</v>
      </c>
      <c r="M30" s="508" t="s">
        <v>59</v>
      </c>
      <c r="N30" s="508" t="s">
        <v>60</v>
      </c>
      <c r="O30" s="485"/>
      <c r="P30" s="490"/>
      <c r="Q30" s="64"/>
      <c r="R30" s="64"/>
      <c r="V30" s="296" t="s">
        <v>37</v>
      </c>
    </row>
    <row r="31" spans="1:22" ht="11.25" customHeight="1" thickBot="1">
      <c r="A31" s="511"/>
      <c r="B31" s="511"/>
      <c r="C31" s="531"/>
      <c r="D31" s="524"/>
      <c r="E31" s="506"/>
      <c r="F31" s="475"/>
      <c r="G31" s="475"/>
      <c r="H31" s="475"/>
      <c r="I31" s="486"/>
      <c r="J31" s="491"/>
      <c r="K31" s="506"/>
      <c r="L31" s="475"/>
      <c r="M31" s="475"/>
      <c r="N31" s="475"/>
      <c r="O31" s="486"/>
      <c r="P31" s="491"/>
      <c r="Q31" s="64"/>
      <c r="R31" s="64"/>
      <c r="V31" s="296">
        <f>U13+V13+U16+V16+U19+V19+U22+V22+U25+V25</f>
        <v>640</v>
      </c>
    </row>
    <row r="32" spans="1:18" ht="12">
      <c r="A32" s="374">
        <v>10</v>
      </c>
      <c r="B32" s="375" t="s">
        <v>229</v>
      </c>
      <c r="C32" s="376" t="s">
        <v>230</v>
      </c>
      <c r="D32" s="115" t="s">
        <v>78</v>
      </c>
      <c r="E32" s="571">
        <v>28</v>
      </c>
      <c r="F32" s="570">
        <v>8</v>
      </c>
      <c r="G32" s="570">
        <v>20</v>
      </c>
      <c r="H32" s="570"/>
      <c r="I32" s="570" t="s">
        <v>47</v>
      </c>
      <c r="J32" s="550">
        <v>5</v>
      </c>
      <c r="K32" s="548"/>
      <c r="L32" s="559"/>
      <c r="M32" s="559"/>
      <c r="N32" s="559"/>
      <c r="O32" s="559"/>
      <c r="P32" s="557"/>
      <c r="Q32" s="64"/>
      <c r="R32" s="64"/>
    </row>
    <row r="33" spans="1:22" ht="12.75" thickBot="1">
      <c r="A33" s="377">
        <v>11</v>
      </c>
      <c r="B33" s="378" t="s">
        <v>231</v>
      </c>
      <c r="C33" s="379" t="s">
        <v>232</v>
      </c>
      <c r="D33" s="76" t="s">
        <v>78</v>
      </c>
      <c r="E33" s="566"/>
      <c r="F33" s="475"/>
      <c r="G33" s="475"/>
      <c r="H33" s="475"/>
      <c r="I33" s="475"/>
      <c r="J33" s="551"/>
      <c r="K33" s="549"/>
      <c r="L33" s="560"/>
      <c r="M33" s="560"/>
      <c r="N33" s="560"/>
      <c r="O33" s="560"/>
      <c r="P33" s="558"/>
      <c r="Q33" s="64"/>
      <c r="R33" s="64"/>
      <c r="V33" s="281" t="s">
        <v>166</v>
      </c>
    </row>
    <row r="34" spans="1:22" ht="12">
      <c r="A34" s="380">
        <v>12</v>
      </c>
      <c r="B34" s="381" t="s">
        <v>233</v>
      </c>
      <c r="C34" s="398" t="s">
        <v>234</v>
      </c>
      <c r="D34" s="119" t="s">
        <v>78</v>
      </c>
      <c r="E34" s="542">
        <v>28</v>
      </c>
      <c r="F34" s="538">
        <v>8</v>
      </c>
      <c r="G34" s="538">
        <v>20</v>
      </c>
      <c r="H34" s="538"/>
      <c r="I34" s="538" t="s">
        <v>47</v>
      </c>
      <c r="J34" s="540">
        <v>6</v>
      </c>
      <c r="K34" s="561"/>
      <c r="L34" s="538"/>
      <c r="M34" s="538"/>
      <c r="N34" s="538"/>
      <c r="O34" s="538"/>
      <c r="P34" s="540"/>
      <c r="Q34" s="64"/>
      <c r="R34" s="64"/>
      <c r="V34" s="281">
        <f>E26+K26</f>
        <v>395</v>
      </c>
    </row>
    <row r="35" spans="1:24" ht="12.75" thickBot="1">
      <c r="A35" s="382">
        <v>13</v>
      </c>
      <c r="B35" s="383" t="s">
        <v>235</v>
      </c>
      <c r="C35" s="384" t="s">
        <v>236</v>
      </c>
      <c r="D35" s="76" t="s">
        <v>78</v>
      </c>
      <c r="E35" s="543"/>
      <c r="F35" s="539"/>
      <c r="G35" s="539"/>
      <c r="H35" s="539"/>
      <c r="I35" s="539"/>
      <c r="J35" s="541"/>
      <c r="K35" s="567"/>
      <c r="L35" s="539"/>
      <c r="M35" s="539"/>
      <c r="N35" s="539"/>
      <c r="O35" s="539"/>
      <c r="P35" s="541"/>
      <c r="Q35" s="64"/>
      <c r="R35" s="64"/>
      <c r="X35" s="4">
        <f>V34+V46</f>
        <v>640</v>
      </c>
    </row>
    <row r="36" spans="1:18" ht="12">
      <c r="A36" s="374">
        <v>14</v>
      </c>
      <c r="B36" s="385" t="s">
        <v>237</v>
      </c>
      <c r="C36" s="398" t="s">
        <v>121</v>
      </c>
      <c r="D36" s="119" t="s">
        <v>78</v>
      </c>
      <c r="E36" s="542">
        <v>28</v>
      </c>
      <c r="F36" s="538">
        <v>8</v>
      </c>
      <c r="G36" s="538">
        <v>20</v>
      </c>
      <c r="H36" s="538"/>
      <c r="I36" s="538" t="s">
        <v>47</v>
      </c>
      <c r="J36" s="540">
        <v>6</v>
      </c>
      <c r="K36" s="147"/>
      <c r="L36" s="322"/>
      <c r="M36" s="322"/>
      <c r="N36" s="322"/>
      <c r="O36" s="322"/>
      <c r="P36" s="91"/>
      <c r="Q36" s="64"/>
      <c r="R36" s="64"/>
    </row>
    <row r="37" spans="1:18" ht="12.75" thickBot="1">
      <c r="A37" s="386">
        <v>15</v>
      </c>
      <c r="B37" s="387" t="s">
        <v>238</v>
      </c>
      <c r="C37" s="388" t="s">
        <v>123</v>
      </c>
      <c r="D37" s="76" t="s">
        <v>78</v>
      </c>
      <c r="E37" s="543"/>
      <c r="F37" s="539"/>
      <c r="G37" s="539"/>
      <c r="H37" s="539"/>
      <c r="I37" s="539"/>
      <c r="J37" s="541"/>
      <c r="K37" s="325"/>
      <c r="L37" s="323"/>
      <c r="M37" s="323"/>
      <c r="N37" s="323"/>
      <c r="O37" s="323"/>
      <c r="P37" s="92"/>
      <c r="Q37" s="64"/>
      <c r="R37" s="64"/>
    </row>
    <row r="38" spans="1:18" ht="12.75">
      <c r="A38" s="374">
        <v>16</v>
      </c>
      <c r="B38" s="389" t="s">
        <v>239</v>
      </c>
      <c r="C38" s="399" t="s">
        <v>124</v>
      </c>
      <c r="D38" s="119" t="s">
        <v>78</v>
      </c>
      <c r="E38" s="373"/>
      <c r="F38" s="322"/>
      <c r="G38" s="322"/>
      <c r="H38" s="322"/>
      <c r="I38" s="322"/>
      <c r="J38" s="91"/>
      <c r="K38" s="565">
        <v>22</v>
      </c>
      <c r="L38" s="538">
        <v>6</v>
      </c>
      <c r="M38" s="538">
        <v>16</v>
      </c>
      <c r="N38" s="538"/>
      <c r="O38" s="538" t="s">
        <v>47</v>
      </c>
      <c r="P38" s="540">
        <v>3</v>
      </c>
      <c r="Q38" s="64"/>
      <c r="R38" s="64"/>
    </row>
    <row r="39" spans="1:18" ht="13.5" thickBot="1">
      <c r="A39" s="386">
        <v>17</v>
      </c>
      <c r="B39" s="390" t="s">
        <v>240</v>
      </c>
      <c r="C39" s="391" t="s">
        <v>126</v>
      </c>
      <c r="D39" s="76" t="s">
        <v>78</v>
      </c>
      <c r="E39" s="397"/>
      <c r="F39" s="323"/>
      <c r="G39" s="323"/>
      <c r="H39" s="323"/>
      <c r="I39" s="323"/>
      <c r="J39" s="92"/>
      <c r="K39" s="566"/>
      <c r="L39" s="539"/>
      <c r="M39" s="539"/>
      <c r="N39" s="539"/>
      <c r="O39" s="539"/>
      <c r="P39" s="541"/>
      <c r="Q39" s="64"/>
      <c r="R39" s="64"/>
    </row>
    <row r="40" spans="1:18" ht="12">
      <c r="A40" s="392">
        <v>18</v>
      </c>
      <c r="B40" s="393" t="s">
        <v>125</v>
      </c>
      <c r="C40" s="394" t="s">
        <v>241</v>
      </c>
      <c r="D40" s="59" t="s">
        <v>78</v>
      </c>
      <c r="E40" s="561"/>
      <c r="F40" s="538"/>
      <c r="G40" s="538"/>
      <c r="H40" s="538"/>
      <c r="I40" s="538"/>
      <c r="J40" s="540"/>
      <c r="K40" s="565">
        <v>22</v>
      </c>
      <c r="L40" s="538">
        <v>3</v>
      </c>
      <c r="M40" s="538">
        <v>8</v>
      </c>
      <c r="N40" s="538"/>
      <c r="O40" s="538" t="s">
        <v>8</v>
      </c>
      <c r="P40" s="540">
        <v>3</v>
      </c>
      <c r="Q40" s="64"/>
      <c r="R40" s="64"/>
    </row>
    <row r="41" spans="1:18" ht="12.75" thickBot="1">
      <c r="A41" s="377">
        <v>19</v>
      </c>
      <c r="B41" s="395" t="s">
        <v>242</v>
      </c>
      <c r="C41" s="396" t="s">
        <v>127</v>
      </c>
      <c r="D41" s="76" t="s">
        <v>78</v>
      </c>
      <c r="E41" s="542"/>
      <c r="F41" s="539"/>
      <c r="G41" s="539"/>
      <c r="H41" s="539"/>
      <c r="I41" s="539"/>
      <c r="J41" s="541"/>
      <c r="K41" s="566"/>
      <c r="L41" s="539"/>
      <c r="M41" s="539"/>
      <c r="N41" s="539"/>
      <c r="O41" s="539"/>
      <c r="P41" s="541"/>
      <c r="Q41" s="64"/>
      <c r="R41" s="64"/>
    </row>
    <row r="42" spans="1:18" ht="12.75" customHeight="1">
      <c r="A42" s="525" t="s">
        <v>56</v>
      </c>
      <c r="B42" s="526"/>
      <c r="C42" s="526"/>
      <c r="D42" s="527"/>
      <c r="E42" s="94">
        <f>SUM(E32:E37)</f>
        <v>84</v>
      </c>
      <c r="F42" s="93">
        <f>SUM(F32:F37)</f>
        <v>24</v>
      </c>
      <c r="G42" s="93">
        <f>SUM(G32:G37)</f>
        <v>60</v>
      </c>
      <c r="H42" s="95"/>
      <c r="I42" s="494" t="s">
        <v>244</v>
      </c>
      <c r="J42" s="492">
        <f>SUM(J32:J41)</f>
        <v>17</v>
      </c>
      <c r="K42" s="79">
        <f>SUM(K32:K41)</f>
        <v>44</v>
      </c>
      <c r="L42" s="95">
        <f>SUM(L32:L41)</f>
        <v>9</v>
      </c>
      <c r="M42" s="95">
        <f>SUM(M34:M41)</f>
        <v>24</v>
      </c>
      <c r="N42" s="95"/>
      <c r="O42" s="574" t="s">
        <v>245</v>
      </c>
      <c r="P42" s="492">
        <f>SUM(P32:P41)</f>
        <v>6</v>
      </c>
      <c r="Q42" s="64"/>
      <c r="R42" s="64"/>
    </row>
    <row r="43" spans="1:18" ht="12" customHeight="1" thickBot="1">
      <c r="A43" s="528"/>
      <c r="B43" s="529"/>
      <c r="C43" s="529"/>
      <c r="D43" s="530"/>
      <c r="E43" s="496">
        <f>SUM(E42:H42)</f>
        <v>168</v>
      </c>
      <c r="F43" s="497"/>
      <c r="G43" s="497"/>
      <c r="H43" s="498"/>
      <c r="I43" s="564"/>
      <c r="J43" s="493"/>
      <c r="K43" s="556">
        <f>SUM(K42:N42)</f>
        <v>77</v>
      </c>
      <c r="L43" s="497"/>
      <c r="M43" s="497"/>
      <c r="N43" s="498"/>
      <c r="O43" s="564"/>
      <c r="P43" s="493"/>
      <c r="Q43" s="64"/>
      <c r="R43" s="64"/>
    </row>
    <row r="44" spans="1:18" ht="6.75" customHeight="1" thickBot="1">
      <c r="A44" s="64"/>
      <c r="B44" s="64"/>
      <c r="C44" s="96"/>
      <c r="D44" s="96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22" ht="11.25" customHeight="1">
      <c r="A45" s="85"/>
      <c r="B45" s="118" t="s">
        <v>11</v>
      </c>
      <c r="C45" s="96"/>
      <c r="D45" s="96"/>
      <c r="E45" s="98">
        <f>E25+E42</f>
        <v>140</v>
      </c>
      <c r="F45" s="99">
        <f>F25+F42</f>
        <v>48</v>
      </c>
      <c r="G45" s="99">
        <f>G25+G42</f>
        <v>120</v>
      </c>
      <c r="H45" s="99"/>
      <c r="I45" s="562" t="s">
        <v>119</v>
      </c>
      <c r="J45" s="518">
        <f>IF((J25+J42)&lt;&gt;30,"NU",30)</f>
        <v>30</v>
      </c>
      <c r="K45" s="100">
        <f>K25+K42</f>
        <v>121</v>
      </c>
      <c r="L45" s="99">
        <f>L25+L42</f>
        <v>27</v>
      </c>
      <c r="M45" s="99">
        <f>M25+M42</f>
        <v>72</v>
      </c>
      <c r="N45" s="99">
        <f>N25+N42</f>
        <v>112</v>
      </c>
      <c r="O45" s="554" t="s">
        <v>133</v>
      </c>
      <c r="P45" s="518">
        <f>IF((P25+P42)&lt;&gt;30,"NU",30)</f>
        <v>30</v>
      </c>
      <c r="Q45" s="64"/>
      <c r="R45" s="64"/>
      <c r="V45" s="282" t="s">
        <v>167</v>
      </c>
    </row>
    <row r="46" spans="1:22" ht="12" customHeight="1" thickBot="1">
      <c r="A46" s="85"/>
      <c r="B46" s="97"/>
      <c r="C46" s="96"/>
      <c r="D46" s="96"/>
      <c r="E46" s="534">
        <f>SUM(E45:H45)</f>
        <v>308</v>
      </c>
      <c r="F46" s="535"/>
      <c r="G46" s="535"/>
      <c r="H46" s="535"/>
      <c r="I46" s="563"/>
      <c r="J46" s="519"/>
      <c r="K46" s="515">
        <f>SUM(K45:N45)</f>
        <v>332</v>
      </c>
      <c r="L46" s="516"/>
      <c r="M46" s="516"/>
      <c r="N46" s="517"/>
      <c r="O46" s="555"/>
      <c r="P46" s="519"/>
      <c r="Q46" s="96"/>
      <c r="R46" s="96"/>
      <c r="V46" s="282">
        <f>E43+K43</f>
        <v>245</v>
      </c>
    </row>
    <row r="47" spans="1:18" ht="4.5" customHeight="1" thickBot="1">
      <c r="A47" s="84"/>
      <c r="B47" s="85"/>
      <c r="C47" s="85"/>
      <c r="D47" s="85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64"/>
      <c r="R47" s="64"/>
    </row>
    <row r="48" spans="1:18" ht="12.75" customHeight="1">
      <c r="A48" s="509" t="s">
        <v>10</v>
      </c>
      <c r="B48" s="509" t="s">
        <v>9</v>
      </c>
      <c r="C48" s="509" t="s">
        <v>117</v>
      </c>
      <c r="D48" s="509" t="s">
        <v>77</v>
      </c>
      <c r="E48" s="471" t="s">
        <v>13</v>
      </c>
      <c r="F48" s="472"/>
      <c r="G48" s="472"/>
      <c r="H48" s="472"/>
      <c r="I48" s="472"/>
      <c r="J48" s="473"/>
      <c r="K48" s="471" t="s">
        <v>14</v>
      </c>
      <c r="L48" s="472"/>
      <c r="M48" s="472"/>
      <c r="N48" s="472"/>
      <c r="O48" s="472"/>
      <c r="P48" s="473"/>
      <c r="Q48" s="64"/>
      <c r="R48" s="64"/>
    </row>
    <row r="49" spans="1:18" ht="12.75" customHeight="1">
      <c r="A49" s="510"/>
      <c r="B49" s="510"/>
      <c r="C49" s="510"/>
      <c r="D49" s="510"/>
      <c r="E49" s="500" t="s">
        <v>80</v>
      </c>
      <c r="F49" s="501"/>
      <c r="G49" s="501"/>
      <c r="H49" s="502"/>
      <c r="I49" s="484" t="s">
        <v>51</v>
      </c>
      <c r="J49" s="545" t="s">
        <v>52</v>
      </c>
      <c r="K49" s="500" t="s">
        <v>80</v>
      </c>
      <c r="L49" s="501"/>
      <c r="M49" s="501"/>
      <c r="N49" s="502"/>
      <c r="O49" s="484" t="s">
        <v>51</v>
      </c>
      <c r="P49" s="545" t="s">
        <v>52</v>
      </c>
      <c r="Q49" s="64"/>
      <c r="R49" s="64"/>
    </row>
    <row r="50" spans="1:18" ht="11.25" customHeight="1">
      <c r="A50" s="510"/>
      <c r="B50" s="510"/>
      <c r="C50" s="510"/>
      <c r="D50" s="523"/>
      <c r="E50" s="507" t="s">
        <v>79</v>
      </c>
      <c r="F50" s="508" t="s">
        <v>58</v>
      </c>
      <c r="G50" s="508" t="s">
        <v>59</v>
      </c>
      <c r="H50" s="508" t="s">
        <v>60</v>
      </c>
      <c r="I50" s="485"/>
      <c r="J50" s="546"/>
      <c r="K50" s="507" t="s">
        <v>79</v>
      </c>
      <c r="L50" s="508" t="s">
        <v>58</v>
      </c>
      <c r="M50" s="508" t="s">
        <v>59</v>
      </c>
      <c r="N50" s="508" t="s">
        <v>60</v>
      </c>
      <c r="O50" s="485"/>
      <c r="P50" s="546"/>
      <c r="Q50" s="64"/>
      <c r="R50" s="64"/>
    </row>
    <row r="51" spans="1:18" ht="12" thickBot="1">
      <c r="A51" s="511"/>
      <c r="B51" s="511"/>
      <c r="C51" s="531"/>
      <c r="D51" s="524"/>
      <c r="E51" s="506"/>
      <c r="F51" s="475"/>
      <c r="G51" s="475"/>
      <c r="H51" s="475"/>
      <c r="I51" s="486"/>
      <c r="J51" s="547"/>
      <c r="K51" s="506"/>
      <c r="L51" s="475"/>
      <c r="M51" s="475"/>
      <c r="N51" s="475"/>
      <c r="O51" s="486"/>
      <c r="P51" s="547"/>
      <c r="Q51" s="64"/>
      <c r="R51" s="64"/>
    </row>
    <row r="52" spans="1:22" s="2" customFormat="1" ht="12.75">
      <c r="A52" s="158">
        <v>20</v>
      </c>
      <c r="B52" s="159" t="s">
        <v>246</v>
      </c>
      <c r="C52" s="160" t="s">
        <v>128</v>
      </c>
      <c r="D52" s="59" t="s">
        <v>76</v>
      </c>
      <c r="E52" s="134"/>
      <c r="F52" s="149">
        <v>8</v>
      </c>
      <c r="G52" s="46">
        <v>20</v>
      </c>
      <c r="H52" s="46"/>
      <c r="I52" s="46" t="s">
        <v>100</v>
      </c>
      <c r="J52" s="150">
        <v>3</v>
      </c>
      <c r="K52" s="61"/>
      <c r="L52" s="46"/>
      <c r="M52" s="151"/>
      <c r="N52" s="46"/>
      <c r="O52" s="152"/>
      <c r="P52" s="153"/>
      <c r="Q52" s="30"/>
      <c r="R52" s="30"/>
      <c r="V52" s="283" t="s">
        <v>168</v>
      </c>
    </row>
    <row r="53" spans="1:22" s="2" customFormat="1" ht="13.5" thickBot="1">
      <c r="A53" s="402">
        <v>21</v>
      </c>
      <c r="B53" s="403" t="s">
        <v>116</v>
      </c>
      <c r="C53" s="404" t="s">
        <v>247</v>
      </c>
      <c r="D53" s="76" t="s">
        <v>76</v>
      </c>
      <c r="E53" s="405">
        <v>28</v>
      </c>
      <c r="F53" s="406">
        <v>4</v>
      </c>
      <c r="G53" s="55">
        <v>10</v>
      </c>
      <c r="H53" s="55"/>
      <c r="I53" s="55" t="s">
        <v>8</v>
      </c>
      <c r="J53" s="407">
        <v>4</v>
      </c>
      <c r="K53" s="77"/>
      <c r="L53" s="55"/>
      <c r="M53" s="408"/>
      <c r="N53" s="55"/>
      <c r="O53" s="409"/>
      <c r="P53" s="410"/>
      <c r="Q53" s="30"/>
      <c r="R53" s="30"/>
      <c r="V53" s="283"/>
    </row>
    <row r="54" spans="1:22" ht="11.25">
      <c r="A54" s="400"/>
      <c r="B54" s="161" t="s">
        <v>103</v>
      </c>
      <c r="C54" s="90"/>
      <c r="D54" s="401"/>
      <c r="E54" s="140"/>
      <c r="F54" s="49"/>
      <c r="G54" s="49"/>
      <c r="H54" s="49"/>
      <c r="I54" s="49"/>
      <c r="J54" s="155"/>
      <c r="K54" s="156"/>
      <c r="L54" s="49"/>
      <c r="M54" s="49"/>
      <c r="N54" s="49"/>
      <c r="O54" s="49"/>
      <c r="P54" s="107"/>
      <c r="Q54" s="64"/>
      <c r="R54" s="64"/>
      <c r="V54" s="284">
        <f>E58+K58</f>
        <v>182</v>
      </c>
    </row>
    <row r="55" spans="1:18" ht="11.25">
      <c r="A55" s="154">
        <v>3</v>
      </c>
      <c r="B55" s="162" t="s">
        <v>129</v>
      </c>
      <c r="C55" s="163" t="s">
        <v>130</v>
      </c>
      <c r="D55" s="72" t="s">
        <v>76</v>
      </c>
      <c r="E55" s="139">
        <v>28</v>
      </c>
      <c r="F55" s="49">
        <v>8</v>
      </c>
      <c r="G55" s="49">
        <v>20</v>
      </c>
      <c r="H55" s="49"/>
      <c r="I55" s="49" t="s">
        <v>47</v>
      </c>
      <c r="J55" s="50">
        <v>5</v>
      </c>
      <c r="K55" s="89"/>
      <c r="L55" s="49"/>
      <c r="M55" s="49"/>
      <c r="N55" s="49"/>
      <c r="O55" s="49"/>
      <c r="P55" s="107"/>
      <c r="Q55" s="64"/>
      <c r="R55" s="64"/>
    </row>
    <row r="56" spans="1:19" ht="12" thickBot="1">
      <c r="A56" s="157">
        <v>4</v>
      </c>
      <c r="B56" s="164" t="s">
        <v>131</v>
      </c>
      <c r="C56" s="165" t="s">
        <v>132</v>
      </c>
      <c r="D56" s="75" t="s">
        <v>76</v>
      </c>
      <c r="E56" s="108"/>
      <c r="F56" s="56"/>
      <c r="G56" s="56"/>
      <c r="H56" s="56"/>
      <c r="I56" s="56"/>
      <c r="J56" s="57"/>
      <c r="K56" s="54">
        <v>28</v>
      </c>
      <c r="L56" s="56">
        <v>8</v>
      </c>
      <c r="M56" s="56">
        <v>20</v>
      </c>
      <c r="N56" s="56"/>
      <c r="O56" s="56" t="s">
        <v>47</v>
      </c>
      <c r="P56" s="109">
        <v>5</v>
      </c>
      <c r="Q56" s="64"/>
      <c r="R56" s="64"/>
      <c r="S56" s="7"/>
    </row>
    <row r="57" spans="1:19" ht="11.25">
      <c r="A57" s="525" t="s">
        <v>57</v>
      </c>
      <c r="B57" s="526"/>
      <c r="C57" s="526"/>
      <c r="D57" s="527"/>
      <c r="E57" s="79">
        <f>SUM(E52:E56)</f>
        <v>56</v>
      </c>
      <c r="F57" s="110">
        <f>SUM(F52:F56)</f>
        <v>20</v>
      </c>
      <c r="G57" s="110">
        <f>SUM(G52:G56)</f>
        <v>50</v>
      </c>
      <c r="H57" s="110"/>
      <c r="I57" s="552" t="s">
        <v>108</v>
      </c>
      <c r="J57" s="492">
        <f>SUM(J52:J56)</f>
        <v>12</v>
      </c>
      <c r="K57" s="94">
        <f>SUM(K52:K56)</f>
        <v>28</v>
      </c>
      <c r="L57" s="95">
        <f>SUM(L52:L56)</f>
        <v>8</v>
      </c>
      <c r="M57" s="95">
        <f>SUM(M52:M56)</f>
        <v>20</v>
      </c>
      <c r="N57" s="95"/>
      <c r="O57" s="552" t="s">
        <v>50</v>
      </c>
      <c r="P57" s="492">
        <f>SUM(P52:P56)</f>
        <v>5</v>
      </c>
      <c r="Q57" s="64"/>
      <c r="R57" s="64"/>
      <c r="S57" s="6"/>
    </row>
    <row r="58" spans="1:18" ht="12" thickBot="1">
      <c r="A58" s="536"/>
      <c r="B58" s="537"/>
      <c r="C58" s="537"/>
      <c r="D58" s="530"/>
      <c r="E58" s="496">
        <f>SUM(E57:H57)</f>
        <v>126</v>
      </c>
      <c r="F58" s="497"/>
      <c r="G58" s="497"/>
      <c r="H58" s="498"/>
      <c r="I58" s="553"/>
      <c r="J58" s="493"/>
      <c r="K58" s="496">
        <f>SUM(K57:N57)</f>
        <v>56</v>
      </c>
      <c r="L58" s="497"/>
      <c r="M58" s="497"/>
      <c r="N58" s="498"/>
      <c r="O58" s="553"/>
      <c r="P58" s="493"/>
      <c r="Q58" s="96"/>
      <c r="R58" s="96"/>
    </row>
    <row r="59" spans="1:18" s="2" customFormat="1" ht="24.75" customHeight="1">
      <c r="A59" s="111"/>
      <c r="B59" s="575" t="s">
        <v>73</v>
      </c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</row>
    <row r="60" spans="1:18" s="2" customFormat="1" ht="6" customHeight="1">
      <c r="A60" s="111"/>
      <c r="B60" s="112"/>
      <c r="C60" s="112"/>
      <c r="D60" s="113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30"/>
      <c r="R60" s="30"/>
    </row>
    <row r="61" spans="1:18" ht="12.75">
      <c r="A61" s="64"/>
      <c r="B61" s="126" t="s">
        <v>109</v>
      </c>
      <c r="C61" s="128"/>
      <c r="D61" s="2"/>
      <c r="E61" s="2"/>
      <c r="F61" s="125"/>
      <c r="G61" s="504" t="s">
        <v>110</v>
      </c>
      <c r="H61" s="504"/>
      <c r="I61" s="504"/>
      <c r="J61" s="504"/>
      <c r="K61" s="504"/>
      <c r="L61" s="504"/>
      <c r="M61" s="504"/>
      <c r="N61" s="127"/>
      <c r="O61" s="127"/>
      <c r="P61" s="127"/>
      <c r="Q61" s="127"/>
      <c r="R61" s="64"/>
    </row>
    <row r="62" spans="2:17" ht="12">
      <c r="B62" s="126" t="s">
        <v>111</v>
      </c>
      <c r="C62" s="4"/>
      <c r="D62" s="128"/>
      <c r="F62" s="125"/>
      <c r="G62" s="503" t="s">
        <v>301</v>
      </c>
      <c r="H62" s="503"/>
      <c r="I62" s="503"/>
      <c r="J62" s="503"/>
      <c r="K62" s="503"/>
      <c r="L62" s="503"/>
      <c r="M62" s="503"/>
      <c r="N62" s="128"/>
      <c r="O62" s="128"/>
      <c r="P62" s="128"/>
      <c r="Q62" s="128"/>
    </row>
    <row r="63" spans="3:17" ht="6.75" customHeight="1">
      <c r="C63" s="125"/>
      <c r="D63" s="125"/>
      <c r="E63" s="126"/>
      <c r="F63" s="125"/>
      <c r="G63" s="125"/>
      <c r="H63" s="125"/>
      <c r="I63" s="125"/>
      <c r="J63" s="125"/>
      <c r="K63" s="127"/>
      <c r="L63" s="125"/>
      <c r="M63" s="125"/>
      <c r="N63" s="125"/>
      <c r="O63" s="125"/>
      <c r="P63" s="125"/>
      <c r="Q63" s="125"/>
    </row>
    <row r="64" spans="2:17" ht="12">
      <c r="B64" s="129" t="s">
        <v>112</v>
      </c>
      <c r="C64" s="4"/>
      <c r="D64" s="4"/>
      <c r="E64" s="127"/>
      <c r="F64" s="127"/>
      <c r="G64" s="504" t="s">
        <v>299</v>
      </c>
      <c r="H64" s="504"/>
      <c r="I64" s="504"/>
      <c r="J64" s="504"/>
      <c r="K64" s="504"/>
      <c r="L64" s="504"/>
      <c r="M64" s="504"/>
      <c r="N64" s="127"/>
      <c r="O64" s="127"/>
      <c r="P64" s="127"/>
      <c r="Q64" s="127"/>
    </row>
    <row r="65" spans="2:17" ht="12">
      <c r="B65" s="130" t="s">
        <v>113</v>
      </c>
      <c r="C65" s="4"/>
      <c r="D65" s="4"/>
      <c r="E65" s="131"/>
      <c r="F65" s="127"/>
      <c r="G65" s="504" t="s">
        <v>300</v>
      </c>
      <c r="H65" s="504"/>
      <c r="I65" s="504"/>
      <c r="J65" s="504"/>
      <c r="K65" s="504"/>
      <c r="L65" s="504"/>
      <c r="M65" s="504"/>
      <c r="N65" s="127"/>
      <c r="O65" s="127"/>
      <c r="P65" s="127"/>
      <c r="Q65" s="127"/>
    </row>
  </sheetData>
  <sheetProtection/>
  <mergeCells count="147">
    <mergeCell ref="E30:E31"/>
    <mergeCell ref="A11:Q11"/>
    <mergeCell ref="D48:D51"/>
    <mergeCell ref="A57:D58"/>
    <mergeCell ref="D12:D15"/>
    <mergeCell ref="A25:D26"/>
    <mergeCell ref="A42:D43"/>
    <mergeCell ref="D28:D31"/>
    <mergeCell ref="A28:A31"/>
    <mergeCell ref="E29:H29"/>
    <mergeCell ref="I29:I31"/>
    <mergeCell ref="B59:R59"/>
    <mergeCell ref="A1:C1"/>
    <mergeCell ref="A12:A15"/>
    <mergeCell ref="B12:B15"/>
    <mergeCell ref="C12:C15"/>
    <mergeCell ref="B28:B31"/>
    <mergeCell ref="C28:C31"/>
    <mergeCell ref="E28:J28"/>
    <mergeCell ref="N30:N31"/>
    <mergeCell ref="E14:E15"/>
    <mergeCell ref="F14:F15"/>
    <mergeCell ref="G14:G15"/>
    <mergeCell ref="E12:J12"/>
    <mergeCell ref="E13:H13"/>
    <mergeCell ref="F30:F31"/>
    <mergeCell ref="H30:H31"/>
    <mergeCell ref="H14:H15"/>
    <mergeCell ref="I13:I15"/>
    <mergeCell ref="G30:G31"/>
    <mergeCell ref="K12:P12"/>
    <mergeCell ref="N14:N15"/>
    <mergeCell ref="K14:K15"/>
    <mergeCell ref="M50:M51"/>
    <mergeCell ref="L14:L15"/>
    <mergeCell ref="M14:M15"/>
    <mergeCell ref="L30:L31"/>
    <mergeCell ref="P25:P26"/>
    <mergeCell ref="O42:O43"/>
    <mergeCell ref="P42:P43"/>
    <mergeCell ref="O25:O26"/>
    <mergeCell ref="M40:M41"/>
    <mergeCell ref="N40:N41"/>
    <mergeCell ref="N32:N33"/>
    <mergeCell ref="M32:M33"/>
    <mergeCell ref="M34:M35"/>
    <mergeCell ref="K28:P28"/>
    <mergeCell ref="L34:L35"/>
    <mergeCell ref="K30:K31"/>
    <mergeCell ref="K38:K39"/>
    <mergeCell ref="I25:I26"/>
    <mergeCell ref="I32:I33"/>
    <mergeCell ref="J40:J41"/>
    <mergeCell ref="E26:H26"/>
    <mergeCell ref="K26:N26"/>
    <mergeCell ref="E32:E33"/>
    <mergeCell ref="F32:F33"/>
    <mergeCell ref="L32:L33"/>
    <mergeCell ref="G32:G33"/>
    <mergeCell ref="H32:H33"/>
    <mergeCell ref="F34:F35"/>
    <mergeCell ref="G34:G35"/>
    <mergeCell ref="E43:H43"/>
    <mergeCell ref="E34:E35"/>
    <mergeCell ref="I42:I43"/>
    <mergeCell ref="K40:K41"/>
    <mergeCell ref="H34:H35"/>
    <mergeCell ref="I34:I35"/>
    <mergeCell ref="J34:J35"/>
    <mergeCell ref="K34:K35"/>
    <mergeCell ref="I49:I51"/>
    <mergeCell ref="F50:F51"/>
    <mergeCell ref="G50:G51"/>
    <mergeCell ref="A48:A51"/>
    <mergeCell ref="C48:C51"/>
    <mergeCell ref="B48:B51"/>
    <mergeCell ref="E48:J48"/>
    <mergeCell ref="J49:J51"/>
    <mergeCell ref="I40:I41"/>
    <mergeCell ref="E40:E41"/>
    <mergeCell ref="K50:K51"/>
    <mergeCell ref="E46:H46"/>
    <mergeCell ref="I45:I46"/>
    <mergeCell ref="E50:E51"/>
    <mergeCell ref="E49:H49"/>
    <mergeCell ref="J45:J46"/>
    <mergeCell ref="H50:H51"/>
    <mergeCell ref="H40:H41"/>
    <mergeCell ref="P57:P58"/>
    <mergeCell ref="I57:I58"/>
    <mergeCell ref="E58:H58"/>
    <mergeCell ref="P32:P33"/>
    <mergeCell ref="N34:N35"/>
    <mergeCell ref="O34:O35"/>
    <mergeCell ref="O32:O33"/>
    <mergeCell ref="P34:P35"/>
    <mergeCell ref="F40:F41"/>
    <mergeCell ref="G40:G41"/>
    <mergeCell ref="M30:M31"/>
    <mergeCell ref="J57:J58"/>
    <mergeCell ref="O57:O58"/>
    <mergeCell ref="K58:N58"/>
    <mergeCell ref="O40:O41"/>
    <mergeCell ref="O45:O46"/>
    <mergeCell ref="K43:N43"/>
    <mergeCell ref="K48:P48"/>
    <mergeCell ref="P40:P41"/>
    <mergeCell ref="P45:P46"/>
    <mergeCell ref="J13:J15"/>
    <mergeCell ref="K13:N13"/>
    <mergeCell ref="O13:O15"/>
    <mergeCell ref="P13:P15"/>
    <mergeCell ref="K46:N46"/>
    <mergeCell ref="L40:L41"/>
    <mergeCell ref="J25:J26"/>
    <mergeCell ref="J42:J43"/>
    <mergeCell ref="J32:J33"/>
    <mergeCell ref="J36:J37"/>
    <mergeCell ref="K49:N49"/>
    <mergeCell ref="O49:O51"/>
    <mergeCell ref="P49:P51"/>
    <mergeCell ref="J29:J31"/>
    <mergeCell ref="K29:N29"/>
    <mergeCell ref="O29:O31"/>
    <mergeCell ref="P29:P31"/>
    <mergeCell ref="N50:N51"/>
    <mergeCell ref="L50:L51"/>
    <mergeCell ref="K32:K33"/>
    <mergeCell ref="G61:M61"/>
    <mergeCell ref="G62:M62"/>
    <mergeCell ref="G64:M64"/>
    <mergeCell ref="G65:M65"/>
    <mergeCell ref="A4:F4"/>
    <mergeCell ref="A6:F6"/>
    <mergeCell ref="A7:F7"/>
    <mergeCell ref="A9:F9"/>
    <mergeCell ref="A10:P10"/>
    <mergeCell ref="L38:L39"/>
    <mergeCell ref="M38:M39"/>
    <mergeCell ref="N38:N39"/>
    <mergeCell ref="O38:O39"/>
    <mergeCell ref="P38:P39"/>
    <mergeCell ref="E36:E37"/>
    <mergeCell ref="F36:F37"/>
    <mergeCell ref="G36:G37"/>
    <mergeCell ref="H36:H37"/>
    <mergeCell ref="I36:I37"/>
  </mergeCells>
  <printOptions/>
  <pageMargins left="0.15748031496062992" right="0.15748031496062992" top="0.15748031496062992" bottom="0.2755905511811024" header="0.3937007874015748" footer="0.11811023622047245"/>
  <pageSetup horizontalDpi="600" verticalDpi="600" orientation="portrait" r:id="rId1"/>
  <headerFooter alignWithMargins="0">
    <oddFooter>&amp;R3/6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25">
      <selection activeCell="D65" sqref="D65"/>
    </sheetView>
  </sheetViews>
  <sheetFormatPr defaultColWidth="9.140625" defaultRowHeight="12.75"/>
  <cols>
    <col min="1" max="1" width="3.28125" style="4" customWidth="1"/>
    <col min="2" max="2" width="32.7109375" style="4" customWidth="1"/>
    <col min="3" max="3" width="11.00390625" style="5" bestFit="1" customWidth="1"/>
    <col min="4" max="4" width="8.421875" style="5" customWidth="1"/>
    <col min="5" max="6" width="3.421875" style="4" customWidth="1"/>
    <col min="7" max="7" width="3.28125" style="4" customWidth="1"/>
    <col min="8" max="8" width="3.57421875" style="4" customWidth="1"/>
    <col min="9" max="9" width="6.140625" style="4" customWidth="1"/>
    <col min="10" max="10" width="5.00390625" style="4" customWidth="1"/>
    <col min="11" max="11" width="3.28125" style="4" customWidth="1"/>
    <col min="12" max="12" width="3.140625" style="4" customWidth="1"/>
    <col min="13" max="13" width="3.421875" style="4" customWidth="1"/>
    <col min="14" max="14" width="3.57421875" style="4" customWidth="1"/>
    <col min="15" max="15" width="5.8515625" style="4" customWidth="1"/>
    <col min="16" max="16" width="5.00390625" style="4" bestFit="1" customWidth="1"/>
    <col min="17" max="18" width="9.140625" style="4" hidden="1" customWidth="1"/>
    <col min="19" max="19" width="2.28125" style="4" customWidth="1"/>
    <col min="20" max="20" width="2.57421875" style="4" customWidth="1"/>
    <col min="21" max="21" width="5.57421875" style="4" bestFit="1" customWidth="1"/>
    <col min="22" max="22" width="9.8515625" style="4" bestFit="1" customWidth="1"/>
    <col min="23" max="23" width="4.8515625" style="4" customWidth="1"/>
    <col min="24" max="24" width="9.140625" style="4" customWidth="1"/>
    <col min="25" max="25" width="5.140625" style="4" customWidth="1"/>
    <col min="26" max="26" width="4.57421875" style="4" customWidth="1"/>
    <col min="27" max="16384" width="9.140625" style="4" customWidth="1"/>
  </cols>
  <sheetData>
    <row r="1" spans="1:19" ht="12.75">
      <c r="A1" s="479" t="s">
        <v>84</v>
      </c>
      <c r="B1" s="480"/>
      <c r="C1" s="480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  <c r="Q1" s="3"/>
      <c r="R1" s="3"/>
      <c r="S1" s="3"/>
    </row>
    <row r="2" spans="1:19" ht="9.75" customHeight="1">
      <c r="A2" s="38" t="s">
        <v>82</v>
      </c>
      <c r="B2" s="37"/>
      <c r="C2" s="37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  <c r="Q2" s="3"/>
      <c r="R2" s="3"/>
      <c r="S2" s="3"/>
    </row>
    <row r="3" spans="1:19" ht="12.75">
      <c r="A3" s="483" t="s">
        <v>192</v>
      </c>
      <c r="B3" s="480"/>
      <c r="C3" s="480"/>
      <c r="D3" s="480"/>
      <c r="E3" s="480"/>
      <c r="F3" s="480"/>
      <c r="G3" s="40"/>
      <c r="H3" s="40"/>
      <c r="I3" s="39"/>
      <c r="J3" s="39"/>
      <c r="K3" s="39"/>
      <c r="L3" s="40"/>
      <c r="M3" s="40"/>
      <c r="N3" s="40"/>
      <c r="O3" s="40"/>
      <c r="Q3" s="3"/>
      <c r="R3" s="3"/>
      <c r="S3" s="3"/>
    </row>
    <row r="4" spans="1:19" ht="12.75">
      <c r="A4" s="38" t="s">
        <v>193</v>
      </c>
      <c r="B4" s="37"/>
      <c r="C4" s="37"/>
      <c r="D4" s="37"/>
      <c r="E4" s="37"/>
      <c r="F4" s="37"/>
      <c r="G4" s="40"/>
      <c r="H4" s="40"/>
      <c r="I4" s="36"/>
      <c r="J4" s="36"/>
      <c r="K4" s="36"/>
      <c r="L4" s="41"/>
      <c r="M4" s="41"/>
      <c r="N4" s="41"/>
      <c r="O4" s="41"/>
      <c r="Q4" s="3"/>
      <c r="R4" s="3"/>
      <c r="S4" s="3"/>
    </row>
    <row r="5" spans="1:19" ht="12.75">
      <c r="A5" s="479" t="s">
        <v>46</v>
      </c>
      <c r="B5" s="480"/>
      <c r="C5" s="480"/>
      <c r="D5" s="480"/>
      <c r="E5" s="480"/>
      <c r="F5" s="480"/>
      <c r="G5" s="40"/>
      <c r="H5" s="40"/>
      <c r="I5" s="36"/>
      <c r="J5" s="36"/>
      <c r="K5" s="36"/>
      <c r="L5" s="41"/>
      <c r="M5" s="41"/>
      <c r="N5" s="41"/>
      <c r="O5" s="41"/>
      <c r="Q5" s="3"/>
      <c r="R5" s="3"/>
      <c r="S5" s="3"/>
    </row>
    <row r="6" spans="1:19" ht="12.75">
      <c r="A6" s="479" t="s">
        <v>88</v>
      </c>
      <c r="B6" s="480"/>
      <c r="C6" s="480"/>
      <c r="D6" s="480"/>
      <c r="E6" s="480"/>
      <c r="F6" s="480"/>
      <c r="G6" s="41"/>
      <c r="H6" s="41"/>
      <c r="I6" s="41"/>
      <c r="J6" s="41"/>
      <c r="K6" s="41"/>
      <c r="L6" s="41"/>
      <c r="M6" s="41"/>
      <c r="N6" s="41"/>
      <c r="O6" s="41"/>
      <c r="Q6" s="3"/>
      <c r="R6" s="3"/>
      <c r="S6" s="3"/>
    </row>
    <row r="7" spans="1:24" ht="11.25" customHeight="1">
      <c r="A7" s="133" t="s">
        <v>89</v>
      </c>
      <c r="B7" s="132"/>
      <c r="C7" s="132"/>
      <c r="D7" s="132"/>
      <c r="E7" s="132"/>
      <c r="F7" s="132"/>
      <c r="G7" s="35"/>
      <c r="H7" s="35"/>
      <c r="I7" s="35"/>
      <c r="J7" s="35"/>
      <c r="K7" s="35"/>
      <c r="L7" s="35"/>
      <c r="M7" s="35"/>
      <c r="N7" s="35"/>
      <c r="O7" s="35"/>
      <c r="Q7" s="3"/>
      <c r="R7" s="3"/>
      <c r="S7" s="3"/>
      <c r="X7" s="190" t="s">
        <v>161</v>
      </c>
    </row>
    <row r="8" spans="1:24" ht="12.75">
      <c r="A8" s="483" t="s">
        <v>90</v>
      </c>
      <c r="B8" s="480"/>
      <c r="C8" s="480"/>
      <c r="D8" s="480"/>
      <c r="E8" s="480"/>
      <c r="F8" s="480"/>
      <c r="G8" s="40"/>
      <c r="H8" s="40"/>
      <c r="I8" s="40"/>
      <c r="J8" s="40"/>
      <c r="K8" s="40"/>
      <c r="L8" s="40"/>
      <c r="M8" s="40"/>
      <c r="N8" s="40"/>
      <c r="O8" s="40"/>
      <c r="Q8" s="3"/>
      <c r="R8" s="3"/>
      <c r="S8" s="3"/>
      <c r="X8" s="190">
        <f>U12+V12+U16+V16+U19+V19+U22+V22</f>
        <v>632</v>
      </c>
    </row>
    <row r="9" spans="1:19" ht="14.25">
      <c r="A9" s="597" t="s">
        <v>85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320"/>
      <c r="R9" s="3"/>
      <c r="S9" s="3"/>
    </row>
    <row r="10" spans="1:19" ht="12.75" customHeight="1" thickBot="1">
      <c r="A10" s="596" t="s">
        <v>141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3"/>
      <c r="S10" s="3"/>
    </row>
    <row r="11" spans="1:22" ht="13.5" customHeight="1">
      <c r="A11" s="509" t="s">
        <v>10</v>
      </c>
      <c r="B11" s="509" t="s">
        <v>5</v>
      </c>
      <c r="C11" s="509" t="s">
        <v>263</v>
      </c>
      <c r="D11" s="509" t="s">
        <v>77</v>
      </c>
      <c r="E11" s="471" t="s">
        <v>15</v>
      </c>
      <c r="F11" s="472"/>
      <c r="G11" s="472"/>
      <c r="H11" s="472"/>
      <c r="I11" s="472"/>
      <c r="J11" s="473"/>
      <c r="K11" s="471" t="s">
        <v>16</v>
      </c>
      <c r="L11" s="472"/>
      <c r="M11" s="472"/>
      <c r="N11" s="472"/>
      <c r="O11" s="472"/>
      <c r="P11" s="473"/>
      <c r="Q11" s="3"/>
      <c r="R11" s="3"/>
      <c r="U11" s="290" t="s">
        <v>61</v>
      </c>
      <c r="V11" s="290" t="s">
        <v>62</v>
      </c>
    </row>
    <row r="12" spans="1:24" ht="13.5" customHeight="1">
      <c r="A12" s="510"/>
      <c r="B12" s="510"/>
      <c r="C12" s="510"/>
      <c r="D12" s="510"/>
      <c r="E12" s="500" t="s">
        <v>80</v>
      </c>
      <c r="F12" s="501"/>
      <c r="G12" s="501"/>
      <c r="H12" s="502"/>
      <c r="I12" s="587" t="s">
        <v>51</v>
      </c>
      <c r="J12" s="489" t="s">
        <v>52</v>
      </c>
      <c r="K12" s="500" t="s">
        <v>80</v>
      </c>
      <c r="L12" s="501"/>
      <c r="M12" s="501"/>
      <c r="N12" s="502"/>
      <c r="O12" s="484" t="s">
        <v>51</v>
      </c>
      <c r="P12" s="489" t="s">
        <v>52</v>
      </c>
      <c r="Q12" s="3"/>
      <c r="R12" s="3"/>
      <c r="U12" s="290">
        <f>SUM(E15:E16)</f>
        <v>56</v>
      </c>
      <c r="V12" s="290">
        <f>SUM(F15:G16)</f>
        <v>42</v>
      </c>
      <c r="X12" s="459">
        <f>U12+V12</f>
        <v>98</v>
      </c>
    </row>
    <row r="13" spans="1:18" ht="12.75" customHeight="1">
      <c r="A13" s="510"/>
      <c r="B13" s="510"/>
      <c r="C13" s="510"/>
      <c r="D13" s="523"/>
      <c r="E13" s="505" t="s">
        <v>79</v>
      </c>
      <c r="F13" s="474" t="s">
        <v>58</v>
      </c>
      <c r="G13" s="474" t="s">
        <v>59</v>
      </c>
      <c r="H13" s="474" t="s">
        <v>60</v>
      </c>
      <c r="I13" s="588"/>
      <c r="J13" s="490"/>
      <c r="K13" s="505" t="s">
        <v>79</v>
      </c>
      <c r="L13" s="474" t="s">
        <v>58</v>
      </c>
      <c r="M13" s="474" t="s">
        <v>59</v>
      </c>
      <c r="N13" s="474" t="s">
        <v>60</v>
      </c>
      <c r="O13" s="485"/>
      <c r="P13" s="490"/>
      <c r="Q13" s="3"/>
      <c r="R13" s="3"/>
    </row>
    <row r="14" spans="1:18" ht="7.5" customHeight="1" thickBot="1">
      <c r="A14" s="511"/>
      <c r="B14" s="511"/>
      <c r="C14" s="595"/>
      <c r="D14" s="524"/>
      <c r="E14" s="507"/>
      <c r="F14" s="508"/>
      <c r="G14" s="508"/>
      <c r="H14" s="508"/>
      <c r="I14" s="589"/>
      <c r="J14" s="491"/>
      <c r="K14" s="507"/>
      <c r="L14" s="508"/>
      <c r="M14" s="508"/>
      <c r="N14" s="508"/>
      <c r="O14" s="486"/>
      <c r="P14" s="491"/>
      <c r="Q14" s="3"/>
      <c r="R14" s="3"/>
    </row>
    <row r="15" spans="1:22" ht="12">
      <c r="A15" s="411">
        <v>1</v>
      </c>
      <c r="B15" s="412" t="s">
        <v>249</v>
      </c>
      <c r="C15" s="413" t="s">
        <v>250</v>
      </c>
      <c r="D15" s="60" t="s">
        <v>75</v>
      </c>
      <c r="E15" s="62">
        <v>28</v>
      </c>
      <c r="F15" s="46">
        <v>8</v>
      </c>
      <c r="G15" s="46">
        <v>20</v>
      </c>
      <c r="H15" s="46"/>
      <c r="I15" s="93" t="s">
        <v>47</v>
      </c>
      <c r="J15" s="116">
        <v>5</v>
      </c>
      <c r="K15" s="61"/>
      <c r="L15" s="46"/>
      <c r="M15" s="46"/>
      <c r="N15" s="46"/>
      <c r="O15" s="46"/>
      <c r="P15" s="47"/>
      <c r="Q15" s="24"/>
      <c r="R15" s="25"/>
      <c r="U15" s="288" t="s">
        <v>135</v>
      </c>
      <c r="V15" s="288" t="s">
        <v>175</v>
      </c>
    </row>
    <row r="16" spans="1:24" ht="12">
      <c r="A16" s="414">
        <v>2</v>
      </c>
      <c r="B16" s="415" t="s">
        <v>251</v>
      </c>
      <c r="C16" s="416" t="s">
        <v>252</v>
      </c>
      <c r="D16" s="135" t="s">
        <v>75</v>
      </c>
      <c r="E16" s="48">
        <v>28</v>
      </c>
      <c r="F16" s="49">
        <v>4</v>
      </c>
      <c r="G16" s="49">
        <v>10</v>
      </c>
      <c r="H16" s="49"/>
      <c r="I16" s="82" t="s">
        <v>47</v>
      </c>
      <c r="J16" s="107">
        <v>5</v>
      </c>
      <c r="K16" s="156"/>
      <c r="L16" s="49"/>
      <c r="M16" s="49"/>
      <c r="N16" s="49"/>
      <c r="O16" s="69"/>
      <c r="P16" s="71"/>
      <c r="Q16" s="20"/>
      <c r="R16" s="21"/>
      <c r="U16" s="288">
        <f>SUM(K19:K21,E33,K37:K40)</f>
        <v>136</v>
      </c>
      <c r="V16" s="288">
        <f>SUM(L19:M21,F33:G34,L37:M40)</f>
        <v>122</v>
      </c>
      <c r="X16" s="459">
        <f>U16+V16</f>
        <v>258</v>
      </c>
    </row>
    <row r="17" spans="1:18" ht="12.75" thickBot="1">
      <c r="A17" s="414">
        <v>3</v>
      </c>
      <c r="B17" s="417" t="s">
        <v>253</v>
      </c>
      <c r="C17" s="418" t="s">
        <v>254</v>
      </c>
      <c r="D17" s="88" t="s">
        <v>75</v>
      </c>
      <c r="E17" s="52">
        <v>28</v>
      </c>
      <c r="F17" s="74">
        <v>4</v>
      </c>
      <c r="G17" s="74">
        <v>10</v>
      </c>
      <c r="H17" s="74"/>
      <c r="I17" s="117" t="s">
        <v>47</v>
      </c>
      <c r="J17" s="71">
        <v>5</v>
      </c>
      <c r="K17" s="73"/>
      <c r="L17" s="74"/>
      <c r="M17" s="74"/>
      <c r="N17" s="74"/>
      <c r="O17" s="74"/>
      <c r="P17" s="71"/>
      <c r="Q17" s="22"/>
      <c r="R17" s="23"/>
    </row>
    <row r="18" spans="1:22" ht="12.75" thickBot="1">
      <c r="A18" s="419">
        <v>4</v>
      </c>
      <c r="B18" s="383" t="s">
        <v>115</v>
      </c>
      <c r="C18" s="420" t="s">
        <v>255</v>
      </c>
      <c r="D18" s="102" t="s">
        <v>75</v>
      </c>
      <c r="E18" s="431">
        <v>28</v>
      </c>
      <c r="F18" s="55">
        <v>4</v>
      </c>
      <c r="G18" s="55">
        <v>10</v>
      </c>
      <c r="H18" s="55"/>
      <c r="I18" s="144" t="s">
        <v>47</v>
      </c>
      <c r="J18" s="78">
        <v>5</v>
      </c>
      <c r="K18" s="77"/>
      <c r="L18" s="55"/>
      <c r="M18" s="55"/>
      <c r="N18" s="55"/>
      <c r="O18" s="55"/>
      <c r="P18" s="166"/>
      <c r="Q18" s="20"/>
      <c r="R18" s="20"/>
      <c r="U18" s="297" t="s">
        <v>138</v>
      </c>
      <c r="V18" s="297" t="s">
        <v>137</v>
      </c>
    </row>
    <row r="19" spans="1:24" ht="24">
      <c r="A19" s="421">
        <v>5</v>
      </c>
      <c r="B19" s="422" t="s">
        <v>143</v>
      </c>
      <c r="C19" s="423" t="s">
        <v>256</v>
      </c>
      <c r="D19" s="169" t="s">
        <v>75</v>
      </c>
      <c r="E19" s="429"/>
      <c r="F19" s="53"/>
      <c r="G19" s="53"/>
      <c r="H19" s="53"/>
      <c r="I19" s="322"/>
      <c r="J19" s="326"/>
      <c r="K19" s="89">
        <v>12</v>
      </c>
      <c r="L19" s="53">
        <v>3</v>
      </c>
      <c r="M19" s="53">
        <v>9</v>
      </c>
      <c r="N19" s="53"/>
      <c r="O19" s="53" t="s">
        <v>8</v>
      </c>
      <c r="P19" s="430">
        <v>3</v>
      </c>
      <c r="Q19" s="20"/>
      <c r="R19" s="20"/>
      <c r="U19" s="298">
        <f>SUM(K22)</f>
        <v>24</v>
      </c>
      <c r="V19" s="298">
        <f>SUM(L22:M22)</f>
        <v>24</v>
      </c>
      <c r="X19" s="459">
        <f>U19+V19</f>
        <v>48</v>
      </c>
    </row>
    <row r="20" spans="1:27" s="3" customFormat="1" ht="12">
      <c r="A20" s="414">
        <v>6</v>
      </c>
      <c r="B20" s="424" t="s">
        <v>257</v>
      </c>
      <c r="C20" s="418" t="s">
        <v>258</v>
      </c>
      <c r="D20" s="66" t="s">
        <v>75</v>
      </c>
      <c r="E20" s="48"/>
      <c r="F20" s="69"/>
      <c r="G20" s="69"/>
      <c r="H20" s="69"/>
      <c r="I20" s="69"/>
      <c r="J20" s="70"/>
      <c r="K20" s="48">
        <v>24</v>
      </c>
      <c r="L20" s="69">
        <v>7</v>
      </c>
      <c r="M20" s="69">
        <v>17</v>
      </c>
      <c r="N20" s="69"/>
      <c r="O20" s="69" t="s">
        <v>47</v>
      </c>
      <c r="P20" s="105">
        <v>5</v>
      </c>
      <c r="W20" s="4"/>
      <c r="X20" s="4"/>
      <c r="Y20" s="4"/>
      <c r="Z20" s="4"/>
      <c r="AA20" s="4"/>
    </row>
    <row r="21" spans="1:22" ht="12">
      <c r="A21" s="414">
        <v>7</v>
      </c>
      <c r="B21" s="366" t="s">
        <v>142</v>
      </c>
      <c r="C21" s="418" t="s">
        <v>259</v>
      </c>
      <c r="D21" s="90" t="s">
        <v>75</v>
      </c>
      <c r="E21" s="167"/>
      <c r="F21" s="49"/>
      <c r="G21" s="49"/>
      <c r="H21" s="49"/>
      <c r="I21" s="49"/>
      <c r="J21" s="50"/>
      <c r="K21" s="168">
        <v>24</v>
      </c>
      <c r="L21" s="49">
        <v>7</v>
      </c>
      <c r="M21" s="49">
        <v>17</v>
      </c>
      <c r="N21" s="49"/>
      <c r="O21" s="49" t="s">
        <v>47</v>
      </c>
      <c r="P21" s="50">
        <v>5</v>
      </c>
      <c r="Q21" s="3"/>
      <c r="R21" s="3"/>
      <c r="U21" s="295" t="s">
        <v>63</v>
      </c>
      <c r="V21" s="295" t="s">
        <v>64</v>
      </c>
    </row>
    <row r="22" spans="1:24" ht="12">
      <c r="A22" s="414">
        <v>8</v>
      </c>
      <c r="B22" s="425" t="s">
        <v>260</v>
      </c>
      <c r="C22" s="426" t="s">
        <v>261</v>
      </c>
      <c r="D22" s="169" t="s">
        <v>75</v>
      </c>
      <c r="E22" s="73"/>
      <c r="F22" s="69"/>
      <c r="G22" s="69"/>
      <c r="H22" s="69"/>
      <c r="I22" s="74"/>
      <c r="J22" s="71"/>
      <c r="K22" s="48">
        <v>24</v>
      </c>
      <c r="L22" s="69">
        <v>7</v>
      </c>
      <c r="M22" s="69">
        <v>17</v>
      </c>
      <c r="N22" s="69"/>
      <c r="O22" s="74" t="s">
        <v>47</v>
      </c>
      <c r="P22" s="71">
        <v>5</v>
      </c>
      <c r="Q22" s="3"/>
      <c r="R22" s="3"/>
      <c r="U22" s="295">
        <f>SUM(E17:E18,E31,E35)</f>
        <v>112</v>
      </c>
      <c r="V22" s="295">
        <f>SUM(F17:G18,N23,F31:G32,F35:G36)</f>
        <v>116</v>
      </c>
      <c r="X22" s="459">
        <f>U22+V22</f>
        <v>228</v>
      </c>
    </row>
    <row r="23" spans="1:18" ht="36.75" thickBot="1">
      <c r="A23" s="419">
        <v>9</v>
      </c>
      <c r="B23" s="427" t="s">
        <v>262</v>
      </c>
      <c r="C23" s="428" t="s">
        <v>158</v>
      </c>
      <c r="D23" s="76" t="s">
        <v>75</v>
      </c>
      <c r="E23" s="68"/>
      <c r="F23" s="56"/>
      <c r="G23" s="56"/>
      <c r="H23" s="56"/>
      <c r="I23" s="69"/>
      <c r="J23" s="141"/>
      <c r="K23" s="54"/>
      <c r="L23" s="56"/>
      <c r="M23" s="56"/>
      <c r="N23" s="108">
        <v>60</v>
      </c>
      <c r="O23" s="69" t="s">
        <v>8</v>
      </c>
      <c r="P23" s="71">
        <v>4</v>
      </c>
      <c r="Q23" s="3"/>
      <c r="R23" s="3"/>
    </row>
    <row r="24" spans="1:22" ht="11.25" customHeight="1">
      <c r="A24" s="525" t="s">
        <v>55</v>
      </c>
      <c r="B24" s="526"/>
      <c r="C24" s="526"/>
      <c r="D24" s="527"/>
      <c r="E24" s="79">
        <f>SUM(E15:E18)</f>
        <v>112</v>
      </c>
      <c r="F24" s="80">
        <f>SUM(F15:F18)</f>
        <v>20</v>
      </c>
      <c r="G24" s="80">
        <f>SUM(G15:G18)</f>
        <v>50</v>
      </c>
      <c r="H24" s="80"/>
      <c r="I24" s="593" t="str">
        <f>COUNTIF(I15:I21,"E")&amp;"E"</f>
        <v>4E</v>
      </c>
      <c r="J24" s="492">
        <f>SUM(J15:J20)</f>
        <v>20</v>
      </c>
      <c r="K24" s="81">
        <f>SUM(K19:K23)</f>
        <v>84</v>
      </c>
      <c r="L24" s="82">
        <f>SUM(L19:L23)</f>
        <v>24</v>
      </c>
      <c r="M24" s="82">
        <f>SUM(M19:M23)</f>
        <v>60</v>
      </c>
      <c r="N24" s="83">
        <f>SUM(N19:N23)</f>
        <v>60</v>
      </c>
      <c r="O24" s="593" t="s">
        <v>264</v>
      </c>
      <c r="P24" s="492">
        <f>SUM(P19:P23)</f>
        <v>22</v>
      </c>
      <c r="Q24" s="3"/>
      <c r="R24" s="3"/>
      <c r="V24" s="296" t="s">
        <v>37</v>
      </c>
    </row>
    <row r="25" spans="1:22" ht="12" customHeight="1" thickBot="1">
      <c r="A25" s="528"/>
      <c r="B25" s="529"/>
      <c r="C25" s="529"/>
      <c r="D25" s="530"/>
      <c r="E25" s="496">
        <f>SUM(E24:H24)</f>
        <v>182</v>
      </c>
      <c r="F25" s="497"/>
      <c r="G25" s="497"/>
      <c r="H25" s="498"/>
      <c r="I25" s="594"/>
      <c r="J25" s="493"/>
      <c r="K25" s="496">
        <f>SUM(K24:N24)</f>
        <v>228</v>
      </c>
      <c r="L25" s="497"/>
      <c r="M25" s="497"/>
      <c r="N25" s="498"/>
      <c r="O25" s="594"/>
      <c r="P25" s="493"/>
      <c r="Q25" s="3"/>
      <c r="R25" s="3"/>
      <c r="V25" s="296">
        <f>U12+V12+U16+V16+U19+V19+U22+V22</f>
        <v>632</v>
      </c>
    </row>
    <row r="26" spans="1:18" ht="8.25" customHeight="1" thickBot="1">
      <c r="A26" s="85"/>
      <c r="B26" s="85"/>
      <c r="C26" s="170"/>
      <c r="D26" s="171"/>
      <c r="E26" s="86"/>
      <c r="F26" s="86"/>
      <c r="G26" s="86"/>
      <c r="H26" s="86"/>
      <c r="I26" s="87"/>
      <c r="J26" s="86"/>
      <c r="K26" s="86"/>
      <c r="L26" s="86"/>
      <c r="M26" s="86"/>
      <c r="N26" s="86"/>
      <c r="O26" s="87"/>
      <c r="P26" s="86"/>
      <c r="Q26" s="3"/>
      <c r="R26" s="3"/>
    </row>
    <row r="27" spans="1:22" ht="12.75" customHeight="1">
      <c r="A27" s="509" t="s">
        <v>10</v>
      </c>
      <c r="B27" s="509" t="s">
        <v>120</v>
      </c>
      <c r="C27" s="509" t="s">
        <v>263</v>
      </c>
      <c r="D27" s="509" t="s">
        <v>77</v>
      </c>
      <c r="E27" s="471" t="s">
        <v>15</v>
      </c>
      <c r="F27" s="472"/>
      <c r="G27" s="472"/>
      <c r="H27" s="472"/>
      <c r="I27" s="472"/>
      <c r="J27" s="473"/>
      <c r="K27" s="471" t="s">
        <v>16</v>
      </c>
      <c r="L27" s="472"/>
      <c r="M27" s="472"/>
      <c r="N27" s="472"/>
      <c r="O27" s="472"/>
      <c r="P27" s="473"/>
      <c r="Q27" s="3"/>
      <c r="R27" s="3"/>
      <c r="V27" s="281" t="s">
        <v>166</v>
      </c>
    </row>
    <row r="28" spans="1:22" ht="12.75" customHeight="1">
      <c r="A28" s="510"/>
      <c r="B28" s="510"/>
      <c r="C28" s="510"/>
      <c r="D28" s="510"/>
      <c r="E28" s="500" t="s">
        <v>80</v>
      </c>
      <c r="F28" s="501"/>
      <c r="G28" s="501"/>
      <c r="H28" s="502"/>
      <c r="I28" s="484" t="s">
        <v>51</v>
      </c>
      <c r="J28" s="489" t="s">
        <v>52</v>
      </c>
      <c r="K28" s="500" t="s">
        <v>80</v>
      </c>
      <c r="L28" s="501"/>
      <c r="M28" s="501"/>
      <c r="N28" s="502"/>
      <c r="O28" s="484" t="s">
        <v>51</v>
      </c>
      <c r="P28" s="489" t="s">
        <v>52</v>
      </c>
      <c r="Q28" s="3"/>
      <c r="R28" s="3"/>
      <c r="V28" s="281">
        <f>E25+K25</f>
        <v>410</v>
      </c>
    </row>
    <row r="29" spans="1:18" ht="11.25" customHeight="1">
      <c r="A29" s="510"/>
      <c r="B29" s="510"/>
      <c r="C29" s="510"/>
      <c r="D29" s="523"/>
      <c r="E29" s="507" t="s">
        <v>79</v>
      </c>
      <c r="F29" s="508" t="s">
        <v>58</v>
      </c>
      <c r="G29" s="508" t="s">
        <v>59</v>
      </c>
      <c r="H29" s="508" t="s">
        <v>60</v>
      </c>
      <c r="I29" s="485"/>
      <c r="J29" s="490"/>
      <c r="K29" s="507" t="s">
        <v>79</v>
      </c>
      <c r="L29" s="508" t="s">
        <v>58</v>
      </c>
      <c r="M29" s="508" t="s">
        <v>59</v>
      </c>
      <c r="N29" s="508" t="s">
        <v>60</v>
      </c>
      <c r="O29" s="485"/>
      <c r="P29" s="490"/>
      <c r="Q29" s="3"/>
      <c r="R29" s="3"/>
    </row>
    <row r="30" spans="1:18" ht="6" customHeight="1" thickBot="1">
      <c r="A30" s="511"/>
      <c r="B30" s="511"/>
      <c r="C30" s="595"/>
      <c r="D30" s="524"/>
      <c r="E30" s="506"/>
      <c r="F30" s="475"/>
      <c r="G30" s="475"/>
      <c r="H30" s="475"/>
      <c r="I30" s="486"/>
      <c r="J30" s="491"/>
      <c r="K30" s="506"/>
      <c r="L30" s="475"/>
      <c r="M30" s="475"/>
      <c r="N30" s="475"/>
      <c r="O30" s="486"/>
      <c r="P30" s="491"/>
      <c r="Q30" s="3"/>
      <c r="R30" s="3"/>
    </row>
    <row r="31" spans="1:18" ht="12">
      <c r="A31" s="432">
        <v>10</v>
      </c>
      <c r="B31" s="433" t="s">
        <v>265</v>
      </c>
      <c r="C31" s="434" t="s">
        <v>266</v>
      </c>
      <c r="D31" s="58" t="s">
        <v>78</v>
      </c>
      <c r="E31" s="577">
        <v>28</v>
      </c>
      <c r="F31" s="570">
        <v>4</v>
      </c>
      <c r="G31" s="570">
        <v>10</v>
      </c>
      <c r="H31" s="570"/>
      <c r="I31" s="570" t="s">
        <v>47</v>
      </c>
      <c r="J31" s="550">
        <v>4</v>
      </c>
      <c r="K31" s="576"/>
      <c r="L31" s="570"/>
      <c r="M31" s="570"/>
      <c r="N31" s="570"/>
      <c r="O31" s="570"/>
      <c r="P31" s="550"/>
      <c r="Q31" s="3"/>
      <c r="R31" s="3"/>
    </row>
    <row r="32" spans="1:18" ht="11.25" customHeight="1" thickBot="1">
      <c r="A32" s="435">
        <v>11</v>
      </c>
      <c r="B32" s="436" t="s">
        <v>267</v>
      </c>
      <c r="C32" s="437" t="s">
        <v>268</v>
      </c>
      <c r="D32" s="76" t="s">
        <v>78</v>
      </c>
      <c r="E32" s="578"/>
      <c r="F32" s="475"/>
      <c r="G32" s="475"/>
      <c r="H32" s="475"/>
      <c r="I32" s="475"/>
      <c r="J32" s="551"/>
      <c r="K32" s="506"/>
      <c r="L32" s="475"/>
      <c r="M32" s="475"/>
      <c r="N32" s="475"/>
      <c r="O32" s="475"/>
      <c r="P32" s="551"/>
      <c r="Q32" s="3"/>
      <c r="R32" s="3"/>
    </row>
    <row r="33" spans="1:18" ht="11.25" customHeight="1">
      <c r="A33" s="438">
        <v>12</v>
      </c>
      <c r="B33" s="381" t="s">
        <v>269</v>
      </c>
      <c r="C33" s="439" t="s">
        <v>270</v>
      </c>
      <c r="D33" s="58" t="s">
        <v>78</v>
      </c>
      <c r="E33" s="577">
        <v>28</v>
      </c>
      <c r="F33" s="570">
        <v>4</v>
      </c>
      <c r="G33" s="570">
        <v>10</v>
      </c>
      <c r="H33" s="570"/>
      <c r="I33" s="570" t="s">
        <v>8</v>
      </c>
      <c r="J33" s="550">
        <v>3</v>
      </c>
      <c r="K33" s="576"/>
      <c r="L33" s="570"/>
      <c r="M33" s="570"/>
      <c r="N33" s="570"/>
      <c r="O33" s="570"/>
      <c r="P33" s="550"/>
      <c r="Q33" s="3"/>
      <c r="R33" s="3"/>
    </row>
    <row r="34" spans="1:18" ht="11.25" customHeight="1" thickBot="1">
      <c r="A34" s="440">
        <v>13</v>
      </c>
      <c r="B34" s="441" t="s">
        <v>271</v>
      </c>
      <c r="C34" s="442" t="s">
        <v>272</v>
      </c>
      <c r="D34" s="76" t="s">
        <v>78</v>
      </c>
      <c r="E34" s="578"/>
      <c r="F34" s="475"/>
      <c r="G34" s="475"/>
      <c r="H34" s="475"/>
      <c r="I34" s="475"/>
      <c r="J34" s="551"/>
      <c r="K34" s="506"/>
      <c r="L34" s="475"/>
      <c r="M34" s="475"/>
      <c r="N34" s="475"/>
      <c r="O34" s="475"/>
      <c r="P34" s="551"/>
      <c r="Q34" s="3"/>
      <c r="R34" s="3"/>
    </row>
    <row r="35" spans="1:18" ht="11.25" customHeight="1">
      <c r="A35" s="438">
        <v>14</v>
      </c>
      <c r="B35" s="443" t="s">
        <v>273</v>
      </c>
      <c r="C35" s="444" t="s">
        <v>274</v>
      </c>
      <c r="D35" s="58" t="s">
        <v>78</v>
      </c>
      <c r="E35" s="577">
        <v>28</v>
      </c>
      <c r="F35" s="570">
        <v>4</v>
      </c>
      <c r="G35" s="570">
        <v>10</v>
      </c>
      <c r="H35" s="570"/>
      <c r="I35" s="570" t="s">
        <v>8</v>
      </c>
      <c r="J35" s="550">
        <v>3</v>
      </c>
      <c r="K35" s="576"/>
      <c r="L35" s="570"/>
      <c r="M35" s="570"/>
      <c r="N35" s="570"/>
      <c r="O35" s="570"/>
      <c r="P35" s="550"/>
      <c r="Q35" s="3"/>
      <c r="R35" s="3"/>
    </row>
    <row r="36" spans="1:18" ht="11.25" customHeight="1" thickBot="1">
      <c r="A36" s="440">
        <v>15</v>
      </c>
      <c r="B36" s="445" t="s">
        <v>275</v>
      </c>
      <c r="C36" s="446" t="s">
        <v>276</v>
      </c>
      <c r="D36" s="76" t="s">
        <v>78</v>
      </c>
      <c r="E36" s="578"/>
      <c r="F36" s="475"/>
      <c r="G36" s="475"/>
      <c r="H36" s="475"/>
      <c r="I36" s="475"/>
      <c r="J36" s="551"/>
      <c r="K36" s="506"/>
      <c r="L36" s="475"/>
      <c r="M36" s="475"/>
      <c r="N36" s="475"/>
      <c r="O36" s="475"/>
      <c r="P36" s="551"/>
      <c r="Q36" s="3"/>
      <c r="R36" s="3"/>
    </row>
    <row r="37" spans="1:18" ht="11.25" customHeight="1">
      <c r="A37" s="438">
        <v>16</v>
      </c>
      <c r="B37" s="447" t="s">
        <v>146</v>
      </c>
      <c r="C37" s="448" t="s">
        <v>277</v>
      </c>
      <c r="D37" s="59" t="s">
        <v>78</v>
      </c>
      <c r="E37" s="577"/>
      <c r="F37" s="570"/>
      <c r="G37" s="570"/>
      <c r="H37" s="570"/>
      <c r="I37" s="570"/>
      <c r="J37" s="550"/>
      <c r="K37" s="579">
        <v>24</v>
      </c>
      <c r="L37" s="580">
        <v>7</v>
      </c>
      <c r="M37" s="580">
        <v>17</v>
      </c>
      <c r="N37" s="580"/>
      <c r="O37" s="580" t="s">
        <v>47</v>
      </c>
      <c r="P37" s="582">
        <v>4</v>
      </c>
      <c r="Q37" s="3"/>
      <c r="R37" s="3"/>
    </row>
    <row r="38" spans="1:18" ht="12" customHeight="1" thickBot="1">
      <c r="A38" s="440">
        <v>17</v>
      </c>
      <c r="B38" s="449" t="s">
        <v>278</v>
      </c>
      <c r="C38" s="450" t="s">
        <v>279</v>
      </c>
      <c r="D38" s="157" t="s">
        <v>78</v>
      </c>
      <c r="E38" s="578"/>
      <c r="F38" s="475"/>
      <c r="G38" s="475"/>
      <c r="H38" s="475"/>
      <c r="I38" s="475"/>
      <c r="J38" s="551"/>
      <c r="K38" s="567"/>
      <c r="L38" s="539"/>
      <c r="M38" s="539"/>
      <c r="N38" s="539"/>
      <c r="O38" s="539"/>
      <c r="P38" s="541"/>
      <c r="Q38" s="3"/>
      <c r="R38" s="3"/>
    </row>
    <row r="39" spans="1:18" ht="12">
      <c r="A39" s="451">
        <v>18</v>
      </c>
      <c r="B39" s="452" t="s">
        <v>280</v>
      </c>
      <c r="C39" s="453" t="s">
        <v>149</v>
      </c>
      <c r="D39" s="90" t="s">
        <v>78</v>
      </c>
      <c r="E39" s="577"/>
      <c r="F39" s="570"/>
      <c r="G39" s="570"/>
      <c r="H39" s="570"/>
      <c r="I39" s="570"/>
      <c r="J39" s="550"/>
      <c r="K39" s="579">
        <v>24</v>
      </c>
      <c r="L39" s="580">
        <v>7</v>
      </c>
      <c r="M39" s="580">
        <v>17</v>
      </c>
      <c r="N39" s="580"/>
      <c r="O39" s="580" t="s">
        <v>47</v>
      </c>
      <c r="P39" s="582">
        <v>4</v>
      </c>
      <c r="Q39" s="3"/>
      <c r="R39" s="3"/>
    </row>
    <row r="40" spans="1:18" ht="12" customHeight="1" thickBot="1">
      <c r="A40" s="454">
        <v>19</v>
      </c>
      <c r="B40" s="455" t="s">
        <v>148</v>
      </c>
      <c r="C40" s="456" t="s">
        <v>281</v>
      </c>
      <c r="D40" s="76" t="s">
        <v>78</v>
      </c>
      <c r="E40" s="578"/>
      <c r="F40" s="475"/>
      <c r="G40" s="475"/>
      <c r="H40" s="475"/>
      <c r="I40" s="475"/>
      <c r="J40" s="551"/>
      <c r="K40" s="567"/>
      <c r="L40" s="539"/>
      <c r="M40" s="539"/>
      <c r="N40" s="539"/>
      <c r="O40" s="539"/>
      <c r="P40" s="541"/>
      <c r="Q40" s="3"/>
      <c r="R40" s="3"/>
    </row>
    <row r="41" spans="1:22" ht="12.75" customHeight="1">
      <c r="A41" s="525" t="s">
        <v>56</v>
      </c>
      <c r="B41" s="526"/>
      <c r="C41" s="526"/>
      <c r="D41" s="527"/>
      <c r="E41" s="94">
        <f>SUM(E31:E40)</f>
        <v>84</v>
      </c>
      <c r="F41" s="95">
        <f>SUM(F31:F40)</f>
        <v>12</v>
      </c>
      <c r="G41" s="95">
        <f>SUM(G31:G40)</f>
        <v>30</v>
      </c>
      <c r="H41" s="460"/>
      <c r="I41" s="581" t="s">
        <v>286</v>
      </c>
      <c r="J41" s="492">
        <f>SUM(J31:J39)</f>
        <v>10</v>
      </c>
      <c r="K41" s="79">
        <f>SUM(K31:K40)</f>
        <v>48</v>
      </c>
      <c r="L41" s="172">
        <f>SUM(L31:L40)</f>
        <v>14</v>
      </c>
      <c r="M41" s="93">
        <f>SUM(M31:M40)</f>
        <v>34</v>
      </c>
      <c r="N41" s="172"/>
      <c r="O41" s="590" t="s">
        <v>287</v>
      </c>
      <c r="P41" s="492">
        <f>SUM(P31:P40)</f>
        <v>8</v>
      </c>
      <c r="Q41" s="3"/>
      <c r="R41" s="3"/>
      <c r="V41" s="282" t="s">
        <v>167</v>
      </c>
    </row>
    <row r="42" spans="1:22" ht="12.75" customHeight="1" thickBot="1">
      <c r="A42" s="528"/>
      <c r="B42" s="529"/>
      <c r="C42" s="529"/>
      <c r="D42" s="530"/>
      <c r="E42" s="496">
        <f>SUM(E41:H41)</f>
        <v>126</v>
      </c>
      <c r="F42" s="497"/>
      <c r="G42" s="497"/>
      <c r="H42" s="498"/>
      <c r="I42" s="495"/>
      <c r="J42" s="493"/>
      <c r="K42" s="496">
        <f>SUM(K41:N41)</f>
        <v>96</v>
      </c>
      <c r="L42" s="497"/>
      <c r="M42" s="497"/>
      <c r="N42" s="498"/>
      <c r="O42" s="495"/>
      <c r="P42" s="493"/>
      <c r="Q42" s="3"/>
      <c r="R42" s="3"/>
      <c r="V42" s="282">
        <f>E42+K42</f>
        <v>222</v>
      </c>
    </row>
    <row r="43" spans="1:18" ht="6" customHeight="1" thickBot="1">
      <c r="A43" s="64"/>
      <c r="B43" s="64"/>
      <c r="C43" s="96"/>
      <c r="D43" s="96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"/>
      <c r="R43" s="3"/>
    </row>
    <row r="44" spans="1:18" ht="12.75" customHeight="1">
      <c r="A44" s="85"/>
      <c r="B44" s="118" t="s">
        <v>11</v>
      </c>
      <c r="C44" s="96"/>
      <c r="D44" s="96"/>
      <c r="E44" s="98">
        <f>E24+E41</f>
        <v>196</v>
      </c>
      <c r="F44" s="99">
        <f>F24+F41</f>
        <v>32</v>
      </c>
      <c r="G44" s="99">
        <f>G24+G41</f>
        <v>80</v>
      </c>
      <c r="H44" s="99">
        <f>H24+H41</f>
        <v>0</v>
      </c>
      <c r="I44" s="590" t="s">
        <v>159</v>
      </c>
      <c r="J44" s="518">
        <f>IF((J24+J41)&lt;&gt;30,"NU",30)</f>
        <v>30</v>
      </c>
      <c r="K44" s="100">
        <f>K24+K41</f>
        <v>132</v>
      </c>
      <c r="L44" s="99">
        <f>L24+L41</f>
        <v>38</v>
      </c>
      <c r="M44" s="99">
        <f>M24+M41</f>
        <v>94</v>
      </c>
      <c r="N44" s="99">
        <f>N24+N41</f>
        <v>60</v>
      </c>
      <c r="O44" s="590" t="s">
        <v>134</v>
      </c>
      <c r="P44" s="518">
        <f>IF((P24+P41)&lt;&gt;30,"NU",30)</f>
        <v>30</v>
      </c>
      <c r="Q44" s="3"/>
      <c r="R44" s="3"/>
    </row>
    <row r="45" spans="1:18" ht="12.75" customHeight="1" thickBot="1">
      <c r="A45" s="85"/>
      <c r="B45" s="97"/>
      <c r="C45" s="96"/>
      <c r="D45" s="96"/>
      <c r="E45" s="534">
        <f>SUM(E44:H44)</f>
        <v>308</v>
      </c>
      <c r="F45" s="535"/>
      <c r="G45" s="535"/>
      <c r="H45" s="535"/>
      <c r="I45" s="591"/>
      <c r="J45" s="519"/>
      <c r="K45" s="515">
        <f>SUM(K44:N44)</f>
        <v>324</v>
      </c>
      <c r="L45" s="516"/>
      <c r="M45" s="516"/>
      <c r="N45" s="517"/>
      <c r="O45" s="591"/>
      <c r="P45" s="519"/>
      <c r="Q45" s="3"/>
      <c r="R45" s="3"/>
    </row>
    <row r="46" spans="1:18" ht="6.75" customHeight="1" thickBot="1">
      <c r="A46" s="84"/>
      <c r="B46" s="85"/>
      <c r="C46" s="85"/>
      <c r="D46" s="85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3"/>
      <c r="R46" s="3"/>
    </row>
    <row r="47" spans="1:18" ht="12.75" customHeight="1">
      <c r="A47" s="509" t="s">
        <v>10</v>
      </c>
      <c r="B47" s="509" t="s">
        <v>9</v>
      </c>
      <c r="C47" s="509" t="s">
        <v>150</v>
      </c>
      <c r="D47" s="509" t="s">
        <v>77</v>
      </c>
      <c r="E47" s="471" t="s">
        <v>15</v>
      </c>
      <c r="F47" s="472"/>
      <c r="G47" s="472"/>
      <c r="H47" s="472"/>
      <c r="I47" s="472"/>
      <c r="J47" s="473"/>
      <c r="K47" s="471" t="s">
        <v>16</v>
      </c>
      <c r="L47" s="472"/>
      <c r="M47" s="472"/>
      <c r="N47" s="472"/>
      <c r="O47" s="472"/>
      <c r="P47" s="473"/>
      <c r="Q47" s="3"/>
      <c r="R47" s="3"/>
    </row>
    <row r="48" spans="1:18" ht="12.75" customHeight="1">
      <c r="A48" s="510"/>
      <c r="B48" s="510"/>
      <c r="C48" s="510"/>
      <c r="D48" s="510"/>
      <c r="E48" s="500" t="s">
        <v>80</v>
      </c>
      <c r="F48" s="501"/>
      <c r="G48" s="501"/>
      <c r="H48" s="502"/>
      <c r="I48" s="484" t="s">
        <v>51</v>
      </c>
      <c r="J48" s="545" t="s">
        <v>52</v>
      </c>
      <c r="K48" s="500" t="s">
        <v>80</v>
      </c>
      <c r="L48" s="501"/>
      <c r="M48" s="501"/>
      <c r="N48" s="502"/>
      <c r="O48" s="484" t="s">
        <v>51</v>
      </c>
      <c r="P48" s="489" t="s">
        <v>52</v>
      </c>
      <c r="Q48" s="3"/>
      <c r="R48" s="3"/>
    </row>
    <row r="49" spans="1:18" ht="12.75" customHeight="1">
      <c r="A49" s="510"/>
      <c r="B49" s="510"/>
      <c r="C49" s="510"/>
      <c r="D49" s="523"/>
      <c r="E49" s="507" t="s">
        <v>79</v>
      </c>
      <c r="F49" s="508" t="s">
        <v>58</v>
      </c>
      <c r="G49" s="508" t="s">
        <v>59</v>
      </c>
      <c r="H49" s="508" t="s">
        <v>60</v>
      </c>
      <c r="I49" s="485"/>
      <c r="J49" s="546"/>
      <c r="K49" s="507" t="s">
        <v>79</v>
      </c>
      <c r="L49" s="508" t="s">
        <v>58</v>
      </c>
      <c r="M49" s="508" t="s">
        <v>59</v>
      </c>
      <c r="N49" s="508" t="s">
        <v>60</v>
      </c>
      <c r="O49" s="485"/>
      <c r="P49" s="490"/>
      <c r="Q49" s="3"/>
      <c r="R49" s="3"/>
    </row>
    <row r="50" spans="1:16" s="3" customFormat="1" ht="6.75" customHeight="1" thickBot="1">
      <c r="A50" s="511"/>
      <c r="B50" s="511"/>
      <c r="C50" s="531"/>
      <c r="D50" s="524"/>
      <c r="E50" s="506"/>
      <c r="F50" s="475"/>
      <c r="G50" s="475"/>
      <c r="H50" s="475"/>
      <c r="I50" s="486"/>
      <c r="J50" s="547"/>
      <c r="K50" s="506"/>
      <c r="L50" s="475"/>
      <c r="M50" s="475"/>
      <c r="N50" s="475"/>
      <c r="O50" s="486"/>
      <c r="P50" s="491"/>
    </row>
    <row r="51" spans="1:22" s="3" customFormat="1" ht="11.25">
      <c r="A51" s="90"/>
      <c r="B51" s="185" t="s">
        <v>103</v>
      </c>
      <c r="C51" s="173"/>
      <c r="D51" s="174"/>
      <c r="E51" s="147"/>
      <c r="F51" s="80"/>
      <c r="G51" s="82"/>
      <c r="H51" s="82"/>
      <c r="I51" s="175"/>
      <c r="J51" s="176"/>
      <c r="K51" s="156"/>
      <c r="L51" s="82"/>
      <c r="M51" s="82"/>
      <c r="N51" s="82"/>
      <c r="O51" s="175"/>
      <c r="P51" s="177"/>
      <c r="Q51" s="26"/>
      <c r="R51" s="26"/>
      <c r="V51" s="4"/>
    </row>
    <row r="52" spans="1:18" ht="12.75">
      <c r="A52" s="66">
        <v>5</v>
      </c>
      <c r="B52" s="120" t="s">
        <v>151</v>
      </c>
      <c r="C52" s="186" t="s">
        <v>152</v>
      </c>
      <c r="D52" s="106" t="s">
        <v>76</v>
      </c>
      <c r="E52" s="51">
        <v>14</v>
      </c>
      <c r="F52" s="69">
        <v>4</v>
      </c>
      <c r="G52" s="69">
        <v>10</v>
      </c>
      <c r="H52" s="69"/>
      <c r="I52" s="69" t="s">
        <v>8</v>
      </c>
      <c r="J52" s="70">
        <v>2</v>
      </c>
      <c r="K52" s="73"/>
      <c r="L52" s="74"/>
      <c r="M52" s="74"/>
      <c r="N52" s="74"/>
      <c r="O52" s="74"/>
      <c r="P52" s="138"/>
      <c r="Q52" s="3"/>
      <c r="R52" s="3"/>
    </row>
    <row r="53" spans="1:18" ht="25.5">
      <c r="A53" s="66">
        <v>6</v>
      </c>
      <c r="B53" s="187" t="s">
        <v>153</v>
      </c>
      <c r="C53" s="188" t="s">
        <v>144</v>
      </c>
      <c r="D53" s="106" t="s">
        <v>76</v>
      </c>
      <c r="E53" s="51"/>
      <c r="F53" s="49">
        <v>12</v>
      </c>
      <c r="G53" s="49">
        <v>30</v>
      </c>
      <c r="H53" s="49"/>
      <c r="I53" s="49" t="s">
        <v>8</v>
      </c>
      <c r="J53" s="50">
        <v>3</v>
      </c>
      <c r="K53" s="73"/>
      <c r="L53" s="74"/>
      <c r="M53" s="74"/>
      <c r="N53" s="74"/>
      <c r="O53" s="74"/>
      <c r="P53" s="138"/>
      <c r="Q53" s="3"/>
      <c r="R53" s="3"/>
    </row>
    <row r="54" spans="1:22" ht="12.75">
      <c r="A54" s="66">
        <v>7</v>
      </c>
      <c r="B54" s="187" t="s">
        <v>154</v>
      </c>
      <c r="C54" s="188" t="s">
        <v>155</v>
      </c>
      <c r="D54" s="72" t="s">
        <v>76</v>
      </c>
      <c r="E54" s="137"/>
      <c r="F54" s="69"/>
      <c r="G54" s="69"/>
      <c r="H54" s="69"/>
      <c r="I54" s="69"/>
      <c r="J54" s="70"/>
      <c r="K54" s="51">
        <v>14</v>
      </c>
      <c r="L54" s="69">
        <v>4</v>
      </c>
      <c r="M54" s="69">
        <v>10</v>
      </c>
      <c r="N54" s="69"/>
      <c r="O54" s="69" t="s">
        <v>47</v>
      </c>
      <c r="P54" s="105">
        <v>3</v>
      </c>
      <c r="Q54" s="3"/>
      <c r="R54" s="3"/>
      <c r="V54" s="283" t="s">
        <v>168</v>
      </c>
    </row>
    <row r="55" spans="1:22" ht="25.5">
      <c r="A55" s="90">
        <v>8</v>
      </c>
      <c r="B55" s="187" t="s">
        <v>156</v>
      </c>
      <c r="C55" s="188" t="s">
        <v>145</v>
      </c>
      <c r="D55" s="106" t="s">
        <v>76</v>
      </c>
      <c r="E55" s="73"/>
      <c r="F55" s="74"/>
      <c r="G55" s="74"/>
      <c r="H55" s="74"/>
      <c r="I55" s="74"/>
      <c r="J55" s="71"/>
      <c r="K55" s="51"/>
      <c r="L55" s="74">
        <v>12</v>
      </c>
      <c r="M55" s="74">
        <v>30</v>
      </c>
      <c r="N55" s="74"/>
      <c r="O55" s="74" t="s">
        <v>8</v>
      </c>
      <c r="P55" s="138">
        <v>2</v>
      </c>
      <c r="Q55" s="3"/>
      <c r="R55" s="3"/>
      <c r="V55" s="284">
        <f>E58+K58</f>
        <v>140</v>
      </c>
    </row>
    <row r="56" spans="1:18" ht="13.5" thickBot="1">
      <c r="A56" s="178">
        <v>9</v>
      </c>
      <c r="B56" s="122" t="s">
        <v>157</v>
      </c>
      <c r="C56" s="189" t="s">
        <v>158</v>
      </c>
      <c r="D56" s="142" t="s">
        <v>76</v>
      </c>
      <c r="E56" s="102"/>
      <c r="F56" s="179"/>
      <c r="G56" s="179"/>
      <c r="H56" s="55"/>
      <c r="I56" s="179"/>
      <c r="J56" s="180"/>
      <c r="K56" s="148"/>
      <c r="L56" s="181"/>
      <c r="M56" s="181"/>
      <c r="N56" s="182"/>
      <c r="O56" s="55" t="s">
        <v>47</v>
      </c>
      <c r="P56" s="166">
        <v>5</v>
      </c>
      <c r="Q56" s="3"/>
      <c r="R56" s="3"/>
    </row>
    <row r="57" spans="1:18" ht="11.25">
      <c r="A57" s="525" t="s">
        <v>57</v>
      </c>
      <c r="B57" s="526"/>
      <c r="C57" s="526"/>
      <c r="D57" s="583"/>
      <c r="E57" s="79">
        <f>SUM(E51:E56)</f>
        <v>14</v>
      </c>
      <c r="F57" s="110">
        <f>SUM(F51:F56)</f>
        <v>16</v>
      </c>
      <c r="G57" s="110">
        <f>SUM(G51:G56)</f>
        <v>40</v>
      </c>
      <c r="H57" s="110"/>
      <c r="I57" s="487" t="s">
        <v>49</v>
      </c>
      <c r="J57" s="492">
        <f>SUM(J51:J56)</f>
        <v>5</v>
      </c>
      <c r="K57" s="94">
        <f>SUM(K51:K56)</f>
        <v>14</v>
      </c>
      <c r="L57" s="95">
        <f>SUM(L51:L56)</f>
        <v>16</v>
      </c>
      <c r="M57" s="95">
        <f>SUM(M51:M56)</f>
        <v>40</v>
      </c>
      <c r="N57" s="95"/>
      <c r="O57" s="592" t="s">
        <v>160</v>
      </c>
      <c r="P57" s="492">
        <f>SUM(P51:P56)</f>
        <v>10</v>
      </c>
      <c r="Q57" s="3"/>
      <c r="R57" s="3"/>
    </row>
    <row r="58" spans="1:18" ht="12" thickBot="1">
      <c r="A58" s="584"/>
      <c r="B58" s="585"/>
      <c r="C58" s="585"/>
      <c r="D58" s="586"/>
      <c r="E58" s="496">
        <f>SUM(E57:H57)</f>
        <v>70</v>
      </c>
      <c r="F58" s="497"/>
      <c r="G58" s="497"/>
      <c r="H58" s="498"/>
      <c r="I58" s="488"/>
      <c r="J58" s="493"/>
      <c r="K58" s="496">
        <f>SUM(K57:N57)</f>
        <v>70</v>
      </c>
      <c r="L58" s="497"/>
      <c r="M58" s="497"/>
      <c r="N58" s="498"/>
      <c r="O58" s="569"/>
      <c r="P58" s="493"/>
      <c r="Q58" s="3"/>
      <c r="R58" s="3"/>
    </row>
    <row r="59" spans="1:22" s="27" customFormat="1" ht="6" customHeight="1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28"/>
      <c r="V59" s="4"/>
    </row>
    <row r="60" spans="1:20" s="27" customFormat="1" ht="12.75">
      <c r="A60" s="64"/>
      <c r="B60" s="126" t="s">
        <v>109</v>
      </c>
      <c r="C60" s="128"/>
      <c r="D60" s="2"/>
      <c r="E60" s="2"/>
      <c r="F60" s="125"/>
      <c r="G60" s="504" t="s">
        <v>110</v>
      </c>
      <c r="H60" s="504"/>
      <c r="I60" s="504"/>
      <c r="J60" s="504"/>
      <c r="K60" s="504"/>
      <c r="L60" s="504"/>
      <c r="M60" s="504"/>
      <c r="N60" s="127"/>
      <c r="O60" s="127"/>
      <c r="P60" s="127"/>
      <c r="Q60" s="28"/>
      <c r="T60" s="29"/>
    </row>
    <row r="61" spans="1:20" s="27" customFormat="1" ht="12">
      <c r="A61" s="4"/>
      <c r="B61" s="126" t="s">
        <v>111</v>
      </c>
      <c r="C61" s="4"/>
      <c r="D61" s="128"/>
      <c r="E61" s="4"/>
      <c r="F61" s="125"/>
      <c r="G61" s="503" t="s">
        <v>301</v>
      </c>
      <c r="H61" s="503"/>
      <c r="I61" s="503"/>
      <c r="J61" s="503"/>
      <c r="K61" s="503"/>
      <c r="L61" s="503"/>
      <c r="M61" s="503"/>
      <c r="N61" s="128"/>
      <c r="O61" s="128"/>
      <c r="P61" s="128"/>
      <c r="Q61" s="28"/>
      <c r="T61" s="29"/>
    </row>
    <row r="62" spans="1:20" s="27" customFormat="1" ht="5.25" customHeight="1">
      <c r="A62" s="4"/>
      <c r="B62" s="4"/>
      <c r="C62" s="125"/>
      <c r="D62" s="125"/>
      <c r="E62" s="126"/>
      <c r="F62" s="125"/>
      <c r="G62" s="125"/>
      <c r="H62" s="125"/>
      <c r="I62" s="125"/>
      <c r="J62" s="125"/>
      <c r="K62" s="127"/>
      <c r="L62" s="125"/>
      <c r="M62" s="125"/>
      <c r="N62" s="125"/>
      <c r="O62" s="125"/>
      <c r="P62" s="125"/>
      <c r="T62" s="29"/>
    </row>
    <row r="63" spans="2:16" ht="12">
      <c r="B63" s="129" t="s">
        <v>112</v>
      </c>
      <c r="C63" s="4"/>
      <c r="D63" s="4"/>
      <c r="E63" s="127"/>
      <c r="F63" s="127"/>
      <c r="G63" s="504" t="s">
        <v>299</v>
      </c>
      <c r="H63" s="504"/>
      <c r="I63" s="504"/>
      <c r="J63" s="504"/>
      <c r="K63" s="504"/>
      <c r="L63" s="504"/>
      <c r="M63" s="504"/>
      <c r="N63" s="127"/>
      <c r="O63" s="127"/>
      <c r="P63" s="127"/>
    </row>
    <row r="64" spans="2:16" ht="12">
      <c r="B64" s="130" t="s">
        <v>113</v>
      </c>
      <c r="C64" s="4"/>
      <c r="D64" s="4"/>
      <c r="E64" s="131"/>
      <c r="F64" s="127"/>
      <c r="G64" s="504" t="s">
        <v>300</v>
      </c>
      <c r="H64" s="504"/>
      <c r="I64" s="504"/>
      <c r="J64" s="504"/>
      <c r="K64" s="504"/>
      <c r="L64" s="504"/>
      <c r="M64" s="504"/>
      <c r="N64" s="127"/>
      <c r="O64" s="127"/>
      <c r="P64" s="127"/>
    </row>
  </sheetData>
  <sheetProtection/>
  <mergeCells count="158">
    <mergeCell ref="A10:Q10"/>
    <mergeCell ref="A3:F3"/>
    <mergeCell ref="A5:F5"/>
    <mergeCell ref="A6:F6"/>
    <mergeCell ref="A8:F8"/>
    <mergeCell ref="A9:P9"/>
    <mergeCell ref="C11:C14"/>
    <mergeCell ref="N13:N14"/>
    <mergeCell ref="K11:P11"/>
    <mergeCell ref="J12:J14"/>
    <mergeCell ref="K12:N12"/>
    <mergeCell ref="O12:O14"/>
    <mergeCell ref="P12:P14"/>
    <mergeCell ref="K13:K14"/>
    <mergeCell ref="L13:L14"/>
    <mergeCell ref="F13:F14"/>
    <mergeCell ref="E11:J11"/>
    <mergeCell ref="P24:P25"/>
    <mergeCell ref="O24:O25"/>
    <mergeCell ref="A27:A30"/>
    <mergeCell ref="B27:B30"/>
    <mergeCell ref="C27:C30"/>
    <mergeCell ref="E27:J27"/>
    <mergeCell ref="D27:D30"/>
    <mergeCell ref="M29:M30"/>
    <mergeCell ref="D11:D14"/>
    <mergeCell ref="F29:F30"/>
    <mergeCell ref="G29:G30"/>
    <mergeCell ref="H29:H30"/>
    <mergeCell ref="K29:K30"/>
    <mergeCell ref="M13:M14"/>
    <mergeCell ref="G13:G14"/>
    <mergeCell ref="I24:I25"/>
    <mergeCell ref="K28:N28"/>
    <mergeCell ref="M39:M40"/>
    <mergeCell ref="P37:P38"/>
    <mergeCell ref="J24:J25"/>
    <mergeCell ref="K25:N25"/>
    <mergeCell ref="J31:J32"/>
    <mergeCell ref="K27:P27"/>
    <mergeCell ref="O37:O38"/>
    <mergeCell ref="M31:M32"/>
    <mergeCell ref="N35:N36"/>
    <mergeCell ref="J28:J30"/>
    <mergeCell ref="K47:P47"/>
    <mergeCell ref="O44:O45"/>
    <mergeCell ref="P44:P45"/>
    <mergeCell ref="N29:N30"/>
    <mergeCell ref="L29:L30"/>
    <mergeCell ref="P41:P42"/>
    <mergeCell ref="O41:O42"/>
    <mergeCell ref="O39:O40"/>
    <mergeCell ref="P31:P32"/>
    <mergeCell ref="N31:N32"/>
    <mergeCell ref="E58:H58"/>
    <mergeCell ref="K58:N58"/>
    <mergeCell ref="E49:E50"/>
    <mergeCell ref="N49:N50"/>
    <mergeCell ref="I57:I58"/>
    <mergeCell ref="G49:G50"/>
    <mergeCell ref="H49:H50"/>
    <mergeCell ref="F49:F50"/>
    <mergeCell ref="P57:P58"/>
    <mergeCell ref="J57:J58"/>
    <mergeCell ref="O57:O58"/>
    <mergeCell ref="L49:L50"/>
    <mergeCell ref="M49:M50"/>
    <mergeCell ref="K49:K50"/>
    <mergeCell ref="A1:C1"/>
    <mergeCell ref="E25:H25"/>
    <mergeCell ref="B11:B14"/>
    <mergeCell ref="A24:D25"/>
    <mergeCell ref="E31:E32"/>
    <mergeCell ref="F31:F32"/>
    <mergeCell ref="A11:A14"/>
    <mergeCell ref="G31:G32"/>
    <mergeCell ref="H31:H32"/>
    <mergeCell ref="E29:E30"/>
    <mergeCell ref="A41:D42"/>
    <mergeCell ref="I44:I45"/>
    <mergeCell ref="E42:H42"/>
    <mergeCell ref="I37:I38"/>
    <mergeCell ref="K31:K32"/>
    <mergeCell ref="L31:L32"/>
    <mergeCell ref="E37:E38"/>
    <mergeCell ref="F37:F38"/>
    <mergeCell ref="H37:H38"/>
    <mergeCell ref="I31:I32"/>
    <mergeCell ref="A47:A50"/>
    <mergeCell ref="B47:B50"/>
    <mergeCell ref="C47:C50"/>
    <mergeCell ref="E47:J47"/>
    <mergeCell ref="D47:D50"/>
    <mergeCell ref="J44:J45"/>
    <mergeCell ref="A57:D58"/>
    <mergeCell ref="E12:H12"/>
    <mergeCell ref="I12:I14"/>
    <mergeCell ref="E28:H28"/>
    <mergeCell ref="I28:I30"/>
    <mergeCell ref="E48:H48"/>
    <mergeCell ref="I48:I50"/>
    <mergeCell ref="H13:H14"/>
    <mergeCell ref="E45:H45"/>
    <mergeCell ref="E13:E14"/>
    <mergeCell ref="G33:G34"/>
    <mergeCell ref="O28:O30"/>
    <mergeCell ref="P28:P30"/>
    <mergeCell ref="K37:K38"/>
    <mergeCell ref="M37:M38"/>
    <mergeCell ref="N37:N38"/>
    <mergeCell ref="L37:L38"/>
    <mergeCell ref="N33:N34"/>
    <mergeCell ref="O33:O34"/>
    <mergeCell ref="P33:P34"/>
    <mergeCell ref="J41:J42"/>
    <mergeCell ref="J37:J38"/>
    <mergeCell ref="O31:O32"/>
    <mergeCell ref="E39:E40"/>
    <mergeCell ref="F39:F40"/>
    <mergeCell ref="G39:G40"/>
    <mergeCell ref="H39:H40"/>
    <mergeCell ref="I39:I40"/>
    <mergeCell ref="J39:J40"/>
    <mergeCell ref="N39:N40"/>
    <mergeCell ref="I41:I42"/>
    <mergeCell ref="M33:M34"/>
    <mergeCell ref="P39:P40"/>
    <mergeCell ref="G60:M60"/>
    <mergeCell ref="G61:M61"/>
    <mergeCell ref="K48:N48"/>
    <mergeCell ref="O48:O50"/>
    <mergeCell ref="P48:P50"/>
    <mergeCell ref="K45:N45"/>
    <mergeCell ref="J48:J50"/>
    <mergeCell ref="E33:E34"/>
    <mergeCell ref="F33:F34"/>
    <mergeCell ref="H33:H34"/>
    <mergeCell ref="G63:M63"/>
    <mergeCell ref="G64:M64"/>
    <mergeCell ref="K39:K40"/>
    <mergeCell ref="L39:L40"/>
    <mergeCell ref="G37:G38"/>
    <mergeCell ref="I33:I34"/>
    <mergeCell ref="K42:N42"/>
    <mergeCell ref="M35:M36"/>
    <mergeCell ref="P35:P36"/>
    <mergeCell ref="O35:O36"/>
    <mergeCell ref="E35:E36"/>
    <mergeCell ref="F35:F36"/>
    <mergeCell ref="G35:G36"/>
    <mergeCell ref="H35:H36"/>
    <mergeCell ref="I35:I36"/>
    <mergeCell ref="J33:J34"/>
    <mergeCell ref="K33:K34"/>
    <mergeCell ref="L33:L34"/>
    <mergeCell ref="J35:J36"/>
    <mergeCell ref="K35:K36"/>
    <mergeCell ref="L35:L36"/>
  </mergeCells>
  <printOptions/>
  <pageMargins left="0.1968503937007874" right="0.1968503937007874" top="0.15748031496062992" bottom="0.15748031496062992" header="0.2755905511811024" footer="0"/>
  <pageSetup horizontalDpi="600" verticalDpi="600" orientation="portrait" r:id="rId3"/>
  <headerFooter alignWithMargins="0">
    <oddFooter>&amp;R4/6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9">
      <selection activeCell="G60" sqref="G60"/>
    </sheetView>
  </sheetViews>
  <sheetFormatPr defaultColWidth="9.140625" defaultRowHeight="12.75"/>
  <cols>
    <col min="1" max="1" width="2.8515625" style="30" customWidth="1"/>
    <col min="2" max="2" width="5.28125" style="30" customWidth="1"/>
    <col min="3" max="3" width="30.8515625" style="30" customWidth="1"/>
    <col min="4" max="4" width="10.8515625" style="30" customWidth="1"/>
    <col min="5" max="5" width="9.140625" style="30" customWidth="1"/>
    <col min="6" max="6" width="9.28125" style="30" customWidth="1"/>
    <col min="7" max="7" width="8.28125" style="30" customWidth="1"/>
    <col min="8" max="8" width="9.421875" style="30" bestFit="1" customWidth="1"/>
    <col min="9" max="9" width="6.57421875" style="30" customWidth="1"/>
    <col min="10" max="10" width="7.00390625" style="30" customWidth="1"/>
    <col min="11" max="12" width="9.140625" style="30" customWidth="1"/>
    <col min="13" max="13" width="0" style="30" hidden="1" customWidth="1"/>
    <col min="14" max="14" width="3.57421875" style="30" hidden="1" customWidth="1"/>
    <col min="15" max="15" width="4.140625" style="30" bestFit="1" customWidth="1"/>
    <col min="16" max="16384" width="9.140625" style="30" customWidth="1"/>
  </cols>
  <sheetData>
    <row r="1" spans="1:15" ht="15" customHeight="1">
      <c r="A1" s="479" t="s">
        <v>84</v>
      </c>
      <c r="B1" s="480"/>
      <c r="C1" s="480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</row>
    <row r="2" spans="1:15" ht="15" customHeight="1">
      <c r="A2" s="38" t="s">
        <v>82</v>
      </c>
      <c r="B2" s="321"/>
      <c r="C2" s="321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</row>
    <row r="3" spans="1:15" ht="15" customHeight="1">
      <c r="A3" s="483" t="s">
        <v>192</v>
      </c>
      <c r="B3" s="480"/>
      <c r="C3" s="480"/>
      <c r="D3" s="480"/>
      <c r="E3" s="480"/>
      <c r="F3" s="480"/>
      <c r="G3" s="40"/>
      <c r="H3" s="40"/>
      <c r="I3" s="39"/>
      <c r="J3" s="39"/>
      <c r="K3" s="39"/>
      <c r="L3" s="40"/>
      <c r="M3" s="40"/>
      <c r="N3" s="40"/>
      <c r="O3" s="40"/>
    </row>
    <row r="4" spans="1:15" ht="15" customHeight="1">
      <c r="A4" s="38" t="s">
        <v>193</v>
      </c>
      <c r="B4" s="321"/>
      <c r="C4" s="321"/>
      <c r="D4" s="321"/>
      <c r="E4" s="321"/>
      <c r="F4" s="321"/>
      <c r="G4" s="40"/>
      <c r="H4" s="40"/>
      <c r="I4" s="36"/>
      <c r="J4" s="36"/>
      <c r="K4" s="36"/>
      <c r="L4" s="41"/>
      <c r="M4" s="41"/>
      <c r="N4" s="41"/>
      <c r="O4" s="41"/>
    </row>
    <row r="5" spans="1:15" ht="15" customHeight="1">
      <c r="A5" s="479" t="s">
        <v>46</v>
      </c>
      <c r="B5" s="480"/>
      <c r="C5" s="480"/>
      <c r="D5" s="480"/>
      <c r="E5" s="480"/>
      <c r="F5" s="480"/>
      <c r="G5" s="40"/>
      <c r="H5" s="40"/>
      <c r="I5" s="36"/>
      <c r="J5" s="36"/>
      <c r="K5" s="36"/>
      <c r="L5" s="41"/>
      <c r="M5" s="41"/>
      <c r="N5" s="41"/>
      <c r="O5" s="41"/>
    </row>
    <row r="6" spans="1:15" ht="15" customHeight="1">
      <c r="A6" s="479" t="s">
        <v>88</v>
      </c>
      <c r="B6" s="480"/>
      <c r="C6" s="480"/>
      <c r="D6" s="480"/>
      <c r="E6" s="480"/>
      <c r="F6" s="480"/>
      <c r="G6" s="41"/>
      <c r="H6" s="41"/>
      <c r="I6" s="41"/>
      <c r="J6" s="41"/>
      <c r="K6" s="41"/>
      <c r="L6" s="41"/>
      <c r="M6" s="41"/>
      <c r="N6" s="41"/>
      <c r="O6" s="41"/>
    </row>
    <row r="7" spans="1:15" ht="15" customHeight="1">
      <c r="A7" s="133" t="s">
        <v>89</v>
      </c>
      <c r="B7" s="132"/>
      <c r="C7" s="132"/>
      <c r="D7" s="132"/>
      <c r="E7" s="132"/>
      <c r="F7" s="132"/>
      <c r="G7" s="35"/>
      <c r="H7" s="35"/>
      <c r="I7" s="35"/>
      <c r="J7" s="35"/>
      <c r="K7" s="35"/>
      <c r="L7" s="35"/>
      <c r="M7" s="35"/>
      <c r="N7" s="35"/>
      <c r="O7" s="35"/>
    </row>
    <row r="8" spans="1:15" ht="15" customHeight="1">
      <c r="A8" s="483" t="s">
        <v>90</v>
      </c>
      <c r="B8" s="480"/>
      <c r="C8" s="480"/>
      <c r="D8" s="480"/>
      <c r="E8" s="480"/>
      <c r="F8" s="480"/>
      <c r="G8" s="40"/>
      <c r="H8" s="40"/>
      <c r="I8" s="40"/>
      <c r="J8" s="40"/>
      <c r="K8" s="40"/>
      <c r="L8" s="40"/>
      <c r="M8" s="40"/>
      <c r="N8" s="40"/>
      <c r="O8" s="40"/>
    </row>
    <row r="9" ht="15" customHeight="1"/>
    <row r="10" spans="1:10" ht="15" customHeight="1">
      <c r="A10" s="600" t="s">
        <v>85</v>
      </c>
      <c r="B10" s="600"/>
      <c r="C10" s="600"/>
      <c r="D10" s="600"/>
      <c r="E10" s="600"/>
      <c r="F10" s="600"/>
      <c r="G10" s="600"/>
      <c r="H10" s="600"/>
      <c r="I10" s="600"/>
      <c r="J10" s="600"/>
    </row>
    <row r="11" ht="15" customHeight="1" thickBot="1"/>
    <row r="12" spans="3:9" s="195" customFormat="1" ht="30" customHeight="1">
      <c r="C12" s="196" t="s">
        <v>42</v>
      </c>
      <c r="D12" s="613" t="s">
        <v>41</v>
      </c>
      <c r="E12" s="614"/>
      <c r="F12" s="618" t="s">
        <v>65</v>
      </c>
      <c r="G12" s="619"/>
      <c r="H12" s="618" t="s">
        <v>43</v>
      </c>
      <c r="I12" s="619"/>
    </row>
    <row r="13" spans="3:9" s="195" customFormat="1" ht="15" customHeight="1" thickBot="1">
      <c r="C13" s="197" t="s">
        <v>40</v>
      </c>
      <c r="D13" s="198" t="s">
        <v>0</v>
      </c>
      <c r="E13" s="199" t="s">
        <v>1</v>
      </c>
      <c r="F13" s="200" t="s">
        <v>0</v>
      </c>
      <c r="G13" s="199" t="s">
        <v>1</v>
      </c>
      <c r="H13" s="200" t="s">
        <v>0</v>
      </c>
      <c r="I13" s="199" t="s">
        <v>1</v>
      </c>
    </row>
    <row r="14" spans="3:9" s="195" customFormat="1" ht="15" customHeight="1">
      <c r="C14" s="201" t="s">
        <v>2</v>
      </c>
      <c r="D14" s="202">
        <v>14</v>
      </c>
      <c r="E14" s="203">
        <v>14</v>
      </c>
      <c r="F14" s="191" t="s">
        <v>53</v>
      </c>
      <c r="G14" s="204" t="s">
        <v>53</v>
      </c>
      <c r="H14" s="205">
        <v>22</v>
      </c>
      <c r="I14" s="204">
        <v>22</v>
      </c>
    </row>
    <row r="15" spans="3:9" s="195" customFormat="1" ht="15" customHeight="1">
      <c r="C15" s="206" t="s">
        <v>3</v>
      </c>
      <c r="D15" s="207">
        <v>14</v>
      </c>
      <c r="E15" s="208">
        <v>14</v>
      </c>
      <c r="F15" s="192" t="s">
        <v>53</v>
      </c>
      <c r="G15" s="208">
        <v>90</v>
      </c>
      <c r="H15" s="207">
        <v>22</v>
      </c>
      <c r="I15" s="208">
        <v>22</v>
      </c>
    </row>
    <row r="16" spans="3:9" s="195" customFormat="1" ht="15" customHeight="1" thickBot="1">
      <c r="C16" s="209" t="s">
        <v>4</v>
      </c>
      <c r="D16" s="200">
        <v>14</v>
      </c>
      <c r="E16" s="210" t="s">
        <v>72</v>
      </c>
      <c r="F16" s="193" t="s">
        <v>53</v>
      </c>
      <c r="G16" s="199" t="s">
        <v>53</v>
      </c>
      <c r="H16" s="211">
        <v>22</v>
      </c>
      <c r="I16" s="212">
        <v>22</v>
      </c>
    </row>
    <row r="17" spans="3:6" s="195" customFormat="1" ht="15" customHeight="1">
      <c r="C17" s="213" t="s">
        <v>44</v>
      </c>
      <c r="F17" s="214"/>
    </row>
    <row r="18" spans="3:4" s="195" customFormat="1" ht="15" customHeight="1">
      <c r="C18" s="215" t="s">
        <v>165</v>
      </c>
      <c r="D18" s="216"/>
    </row>
    <row r="19" spans="3:7" s="195" customFormat="1" ht="15.75" customHeight="1">
      <c r="C19" s="615" t="s">
        <v>22</v>
      </c>
      <c r="D19" s="616"/>
      <c r="E19" s="616"/>
      <c r="F19" s="616"/>
      <c r="G19" s="616"/>
    </row>
    <row r="20" s="195" customFormat="1" ht="5.25" customHeight="1" thickBot="1"/>
    <row r="21" spans="2:10" s="195" customFormat="1" ht="14.25" customHeight="1">
      <c r="B21" s="608" t="s">
        <v>10</v>
      </c>
      <c r="C21" s="608" t="s">
        <v>23</v>
      </c>
      <c r="D21" s="620" t="s">
        <v>27</v>
      </c>
      <c r="E21" s="217" t="s">
        <v>18</v>
      </c>
      <c r="F21" s="217" t="s">
        <v>18</v>
      </c>
      <c r="G21" s="617"/>
      <c r="H21" s="617"/>
      <c r="I21" s="617"/>
      <c r="J21" s="617"/>
    </row>
    <row r="22" spans="2:10" s="195" customFormat="1" ht="13.5" customHeight="1" thickBot="1">
      <c r="B22" s="609"/>
      <c r="C22" s="609"/>
      <c r="D22" s="621"/>
      <c r="E22" s="219" t="s">
        <v>19</v>
      </c>
      <c r="F22" s="218" t="s">
        <v>20</v>
      </c>
      <c r="G22" s="243"/>
      <c r="H22" s="243"/>
      <c r="I22" s="243"/>
      <c r="J22" s="243"/>
    </row>
    <row r="23" spans="2:13" s="195" customFormat="1" ht="19.5" customHeight="1">
      <c r="B23" s="605">
        <v>1</v>
      </c>
      <c r="C23" s="221" t="s">
        <v>67</v>
      </c>
      <c r="D23" s="286">
        <f>'an I'!V30+'an II'!V34+'an III'!V28</f>
        <v>1421</v>
      </c>
      <c r="E23" s="222">
        <f>D23*100/D26</f>
        <v>75.26483050847457</v>
      </c>
      <c r="F23" s="222" t="s">
        <v>282</v>
      </c>
      <c r="G23" s="276"/>
      <c r="H23" s="276"/>
      <c r="I23" s="276"/>
      <c r="J23" s="277"/>
      <c r="M23" s="195" t="e">
        <f>'an I'!V30+'an II'!#REF!+'an III'!#REF!</f>
        <v>#REF!</v>
      </c>
    </row>
    <row r="24" spans="2:10" s="195" customFormat="1" ht="15" customHeight="1">
      <c r="B24" s="606"/>
      <c r="C24" s="223" t="s">
        <v>288</v>
      </c>
      <c r="D24" s="224">
        <v>90</v>
      </c>
      <c r="E24" s="225"/>
      <c r="F24" s="225"/>
      <c r="G24" s="276"/>
      <c r="H24" s="276"/>
      <c r="I24" s="276"/>
      <c r="J24" s="278"/>
    </row>
    <row r="25" spans="2:13" s="195" customFormat="1" ht="15" customHeight="1">
      <c r="B25" s="226">
        <v>2</v>
      </c>
      <c r="C25" s="227" t="s">
        <v>24</v>
      </c>
      <c r="D25" s="231">
        <f>'an II'!V46+'an III'!V42</f>
        <v>467</v>
      </c>
      <c r="E25" s="228">
        <f>D25*100/D26</f>
        <v>24.735169491525422</v>
      </c>
      <c r="F25" s="285" t="s">
        <v>283</v>
      </c>
      <c r="G25" s="276"/>
      <c r="H25" s="276"/>
      <c r="I25" s="276"/>
      <c r="J25" s="278"/>
      <c r="M25" s="195" t="e">
        <f>'an I'!#REF!+'an II'!V43+'an III'!#REF!</f>
        <v>#REF!</v>
      </c>
    </row>
    <row r="26" spans="2:10" s="195" customFormat="1" ht="15.75" customHeight="1">
      <c r="B26" s="229">
        <v>3</v>
      </c>
      <c r="C26" s="230" t="s">
        <v>25</v>
      </c>
      <c r="D26" s="231">
        <f>D23+D25</f>
        <v>1888</v>
      </c>
      <c r="E26" s="232">
        <v>100</v>
      </c>
      <c r="F26" s="232">
        <v>100</v>
      </c>
      <c r="G26" s="240"/>
      <c r="H26" s="276"/>
      <c r="I26" s="276"/>
      <c r="J26" s="279"/>
    </row>
    <row r="27" spans="2:10" s="195" customFormat="1" ht="13.5" thickBot="1">
      <c r="B27" s="233">
        <v>4</v>
      </c>
      <c r="C27" s="234" t="s">
        <v>21</v>
      </c>
      <c r="D27" s="235">
        <f>'an I'!V44+'an II'!V54+'an III'!V55</f>
        <v>462</v>
      </c>
      <c r="E27" s="228">
        <f>D27*100/D28</f>
        <v>19.659574468085108</v>
      </c>
      <c r="F27" s="236" t="s">
        <v>53</v>
      </c>
      <c r="G27" s="276"/>
      <c r="H27" s="276"/>
      <c r="I27" s="276"/>
      <c r="J27" s="278"/>
    </row>
    <row r="28" spans="2:13" s="195" customFormat="1" ht="15.75" customHeight="1" thickBot="1">
      <c r="B28" s="603" t="s">
        <v>68</v>
      </c>
      <c r="C28" s="604"/>
      <c r="D28" s="237">
        <f>SUM(D23,D25,D27)</f>
        <v>2350</v>
      </c>
      <c r="E28" s="238">
        <v>100</v>
      </c>
      <c r="F28" s="238">
        <v>100</v>
      </c>
      <c r="G28" s="240"/>
      <c r="H28" s="240"/>
      <c r="I28" s="240"/>
      <c r="J28" s="280"/>
      <c r="K28" s="213"/>
      <c r="M28" s="195" t="e">
        <f>'an I'!V44+'an II'!V52+'an III'!V42</f>
        <v>#VALUE!</v>
      </c>
    </row>
    <row r="29" spans="2:6" s="195" customFormat="1" ht="13.5" thickBot="1">
      <c r="B29" s="240"/>
      <c r="C29" s="241"/>
      <c r="D29" s="213"/>
      <c r="E29" s="242"/>
      <c r="F29" s="243"/>
    </row>
    <row r="30" spans="2:10" s="195" customFormat="1" ht="12.75">
      <c r="B30" s="608" t="s">
        <v>10</v>
      </c>
      <c r="C30" s="608" t="s">
        <v>23</v>
      </c>
      <c r="D30" s="608" t="s">
        <v>27</v>
      </c>
      <c r="E30" s="244" t="s">
        <v>18</v>
      </c>
      <c r="F30" s="244" t="s">
        <v>18</v>
      </c>
      <c r="G30" s="613" t="s">
        <v>26</v>
      </c>
      <c r="H30" s="614"/>
      <c r="I30" s="601" t="s">
        <v>66</v>
      </c>
      <c r="J30" s="602"/>
    </row>
    <row r="31" spans="2:10" s="195" customFormat="1" ht="15.75" customHeight="1" thickBot="1">
      <c r="B31" s="609"/>
      <c r="C31" s="609"/>
      <c r="D31" s="609"/>
      <c r="E31" s="245" t="s">
        <v>19</v>
      </c>
      <c r="F31" s="245" t="s">
        <v>20</v>
      </c>
      <c r="G31" s="235" t="s">
        <v>174</v>
      </c>
      <c r="H31" s="178" t="s">
        <v>71</v>
      </c>
      <c r="I31" s="246" t="s">
        <v>19</v>
      </c>
      <c r="J31" s="220" t="s">
        <v>20</v>
      </c>
    </row>
    <row r="32" spans="2:13" s="195" customFormat="1" ht="15" customHeight="1" thickBot="1">
      <c r="B32" s="299" t="s">
        <v>162</v>
      </c>
      <c r="C32" s="302" t="s">
        <v>169</v>
      </c>
      <c r="D32" s="303">
        <f>G32+H32</f>
        <v>540</v>
      </c>
      <c r="E32" s="461">
        <f>D32*100/D36</f>
        <v>28.60169491525424</v>
      </c>
      <c r="F32" s="300" t="s">
        <v>172</v>
      </c>
      <c r="G32" s="250">
        <f>'an I'!U13+'an II'!U22+'an III'!U19</f>
        <v>270</v>
      </c>
      <c r="H32" s="250">
        <f>'an I'!V13+'an II'!V22+'an III'!V19</f>
        <v>270</v>
      </c>
      <c r="I32" s="239">
        <v>52</v>
      </c>
      <c r="J32" s="301" t="s">
        <v>53</v>
      </c>
      <c r="M32" s="195">
        <f>'an I'!U19+'an II'!U19+'an III'!U16</f>
        <v>345</v>
      </c>
    </row>
    <row r="33" spans="2:10" s="195" customFormat="1" ht="13.5" thickBot="1">
      <c r="B33" s="299" t="s">
        <v>163</v>
      </c>
      <c r="C33" s="302" t="s">
        <v>284</v>
      </c>
      <c r="D33" s="303">
        <f>G33+H33</f>
        <v>474</v>
      </c>
      <c r="E33" s="461">
        <f>D33*100/D36</f>
        <v>25.10593220338983</v>
      </c>
      <c r="F33" s="598" t="s">
        <v>285</v>
      </c>
      <c r="G33" s="250">
        <f>'an II'!U25+'an III'!U22</f>
        <v>190</v>
      </c>
      <c r="H33" s="250">
        <f>'an II'!V25+'an III'!V22</f>
        <v>284</v>
      </c>
      <c r="I33" s="239">
        <v>115</v>
      </c>
      <c r="J33" s="301" t="s">
        <v>53</v>
      </c>
    </row>
    <row r="34" spans="2:10" s="195" customFormat="1" ht="23.25" thickBot="1">
      <c r="B34" s="327" t="s">
        <v>164</v>
      </c>
      <c r="C34" s="457" t="s">
        <v>171</v>
      </c>
      <c r="D34" s="303">
        <f>G34+H34</f>
        <v>718</v>
      </c>
      <c r="E34" s="462">
        <f>D34*100/D36</f>
        <v>38.029661016949156</v>
      </c>
      <c r="F34" s="599"/>
      <c r="G34" s="235">
        <f>'an I'!U19+'an II'!U19+'an III'!U16</f>
        <v>345</v>
      </c>
      <c r="H34" s="235">
        <f>'an I'!V19+'an II'!V19+'an III'!V16</f>
        <v>373</v>
      </c>
      <c r="I34" s="465">
        <v>71</v>
      </c>
      <c r="J34" s="458" t="s">
        <v>53</v>
      </c>
    </row>
    <row r="35" spans="2:13" s="195" customFormat="1" ht="15.75" customHeight="1" thickBot="1">
      <c r="B35" s="304" t="s">
        <v>170</v>
      </c>
      <c r="C35" s="305" t="s">
        <v>69</v>
      </c>
      <c r="D35" s="303">
        <v>156</v>
      </c>
      <c r="E35" s="463">
        <f>D35*100/D36</f>
        <v>8.26271186440678</v>
      </c>
      <c r="F35" s="306" t="s">
        <v>173</v>
      </c>
      <c r="G35" s="235">
        <v>78</v>
      </c>
      <c r="H35" s="229">
        <v>78</v>
      </c>
      <c r="I35" s="465">
        <v>13</v>
      </c>
      <c r="J35" s="307" t="s">
        <v>53</v>
      </c>
      <c r="M35" s="195">
        <f>'an I'!U16+'an II'!U16+'an III'!U12</f>
        <v>78</v>
      </c>
    </row>
    <row r="36" spans="2:10" s="31" customFormat="1" ht="14.25" customHeight="1" thickBot="1">
      <c r="B36" s="247"/>
      <c r="C36" s="248" t="s">
        <v>37</v>
      </c>
      <c r="D36" s="248">
        <f>SUM(D32:D35)</f>
        <v>1888</v>
      </c>
      <c r="E36" s="464">
        <f>SUM(E32:E34,E35)</f>
        <v>100</v>
      </c>
      <c r="F36" s="249">
        <v>100</v>
      </c>
      <c r="G36" s="248">
        <f>SUM(G32:G34,G35)</f>
        <v>883</v>
      </c>
      <c r="H36" s="248">
        <f>SUM(H32:H34,H35)</f>
        <v>1005</v>
      </c>
      <c r="I36" s="466">
        <f>SUM(I32,I33,I35)</f>
        <v>180</v>
      </c>
      <c r="J36" s="287" t="s">
        <v>53</v>
      </c>
    </row>
    <row r="37" spans="3:8" s="195" customFormat="1" ht="13.5" customHeight="1" thickBot="1">
      <c r="C37" s="31"/>
      <c r="G37" s="213"/>
      <c r="H37" s="213"/>
    </row>
    <row r="38" spans="2:8" s="195" customFormat="1" ht="13.5" customHeight="1">
      <c r="B38" s="252" t="s">
        <v>28</v>
      </c>
      <c r="C38" s="253" t="s">
        <v>29</v>
      </c>
      <c r="D38" s="610" t="s">
        <v>39</v>
      </c>
      <c r="E38" s="611"/>
      <c r="F38" s="612"/>
      <c r="G38" s="610" t="s">
        <v>17</v>
      </c>
      <c r="H38" s="612"/>
    </row>
    <row r="39" spans="2:8" s="195" customFormat="1" ht="13.5" customHeight="1" thickBot="1">
      <c r="B39" s="209" t="s">
        <v>30</v>
      </c>
      <c r="C39" s="254" t="s">
        <v>31</v>
      </c>
      <c r="D39" s="198" t="s">
        <v>32</v>
      </c>
      <c r="E39" s="255" t="s">
        <v>33</v>
      </c>
      <c r="F39" s="199" t="s">
        <v>38</v>
      </c>
      <c r="G39" s="256" t="s">
        <v>28</v>
      </c>
      <c r="H39" s="212" t="s">
        <v>34</v>
      </c>
    </row>
    <row r="40" spans="2:8" s="195" customFormat="1" ht="13.5" customHeight="1">
      <c r="B40" s="201">
        <v>1</v>
      </c>
      <c r="C40" s="257" t="s">
        <v>35</v>
      </c>
      <c r="D40" s="258">
        <v>9</v>
      </c>
      <c r="E40" s="259">
        <v>10</v>
      </c>
      <c r="F40" s="204">
        <v>10</v>
      </c>
      <c r="G40" s="260">
        <f>SUM(D40:F40)</f>
        <v>29</v>
      </c>
      <c r="H40" s="261">
        <f>G40/G$43*100</f>
        <v>69.04761904761905</v>
      </c>
    </row>
    <row r="41" spans="2:8" s="195" customFormat="1" ht="13.5" customHeight="1">
      <c r="B41" s="262">
        <v>2</v>
      </c>
      <c r="C41" s="263" t="s">
        <v>36</v>
      </c>
      <c r="D41" s="258">
        <v>4</v>
      </c>
      <c r="E41" s="259">
        <v>3</v>
      </c>
      <c r="F41" s="208">
        <v>4</v>
      </c>
      <c r="G41" s="264">
        <v>11</v>
      </c>
      <c r="H41" s="265">
        <f>G41/G$43*100</f>
        <v>26.190476190476193</v>
      </c>
    </row>
    <row r="42" spans="2:8" s="195" customFormat="1" ht="13.5" customHeight="1" thickBot="1">
      <c r="B42" s="262">
        <v>3</v>
      </c>
      <c r="C42" s="263" t="s">
        <v>54</v>
      </c>
      <c r="D42" s="266">
        <v>1</v>
      </c>
      <c r="E42" s="267">
        <v>1</v>
      </c>
      <c r="F42" s="268" t="s">
        <v>53</v>
      </c>
      <c r="G42" s="198">
        <f>SUM(D42:F42)</f>
        <v>2</v>
      </c>
      <c r="H42" s="269">
        <f>G42/G$43*100</f>
        <v>4.761904761904762</v>
      </c>
    </row>
    <row r="43" spans="2:8" s="195" customFormat="1" ht="13.5" customHeight="1" thickBot="1">
      <c r="B43" s="270"/>
      <c r="C43" s="271" t="s">
        <v>37</v>
      </c>
      <c r="D43" s="272">
        <f>SUM(D40:D42)</f>
        <v>14</v>
      </c>
      <c r="E43" s="273">
        <f>SUM(E40:E42)</f>
        <v>14</v>
      </c>
      <c r="F43" s="274">
        <f>SUM(F40:F42)</f>
        <v>14</v>
      </c>
      <c r="G43" s="275">
        <f>SUM(G40:G42)</f>
        <v>42</v>
      </c>
      <c r="H43" s="274">
        <v>100</v>
      </c>
    </row>
    <row r="44" ht="9" customHeight="1"/>
    <row r="45" spans="2:8" ht="12.75" customHeight="1">
      <c r="B45" s="607" t="s">
        <v>176</v>
      </c>
      <c r="C45" s="607"/>
      <c r="D45" s="607"/>
      <c r="E45" s="607"/>
      <c r="F45" s="607"/>
      <c r="G45" s="607"/>
      <c r="H45" s="607"/>
    </row>
    <row r="46" spans="2:8" ht="12.75">
      <c r="B46" s="607"/>
      <c r="C46" s="607"/>
      <c r="D46" s="607"/>
      <c r="E46" s="607"/>
      <c r="F46" s="607"/>
      <c r="G46" s="607"/>
      <c r="H46" s="607"/>
    </row>
    <row r="47" spans="2:8" ht="12.75">
      <c r="B47" s="607"/>
      <c r="C47" s="607"/>
      <c r="D47" s="607"/>
      <c r="E47" s="607"/>
      <c r="F47" s="607"/>
      <c r="G47" s="607"/>
      <c r="H47" s="607"/>
    </row>
    <row r="48" spans="2:8" ht="15.75" customHeight="1">
      <c r="B48" s="607"/>
      <c r="C48" s="607"/>
      <c r="D48" s="607"/>
      <c r="E48" s="607"/>
      <c r="F48" s="607"/>
      <c r="G48" s="607"/>
      <c r="H48" s="607"/>
    </row>
    <row r="49" spans="2:8" ht="12" customHeight="1">
      <c r="B49" s="607"/>
      <c r="C49" s="607"/>
      <c r="D49" s="607"/>
      <c r="E49" s="607"/>
      <c r="F49" s="607"/>
      <c r="G49" s="607"/>
      <c r="H49" s="607"/>
    </row>
    <row r="50" spans="2:15" ht="12.75">
      <c r="B50" s="64"/>
      <c r="C50" s="126" t="s">
        <v>109</v>
      </c>
      <c r="D50" s="128"/>
      <c r="E50" s="504" t="s">
        <v>110</v>
      </c>
      <c r="F50" s="504"/>
      <c r="G50" s="504"/>
      <c r="H50" s="504"/>
      <c r="I50" s="127"/>
      <c r="J50" s="127"/>
      <c r="K50" s="127"/>
      <c r="L50" s="127"/>
      <c r="M50" s="127"/>
      <c r="N50" s="127"/>
      <c r="O50" s="127"/>
    </row>
    <row r="51" spans="2:15" ht="12.75" customHeight="1">
      <c r="B51" s="4"/>
      <c r="C51" s="126" t="s">
        <v>111</v>
      </c>
      <c r="D51" s="4"/>
      <c r="E51" s="503" t="s">
        <v>301</v>
      </c>
      <c r="F51" s="503"/>
      <c r="G51" s="503"/>
      <c r="H51" s="503"/>
      <c r="I51" s="128"/>
      <c r="J51" s="128"/>
      <c r="K51" s="128"/>
      <c r="L51" s="128"/>
      <c r="M51" s="128"/>
      <c r="N51" s="128"/>
      <c r="O51" s="128"/>
    </row>
    <row r="52" spans="2:15" ht="13.5" customHeight="1">
      <c r="B52" s="4"/>
      <c r="C52" s="4"/>
      <c r="D52" s="125"/>
      <c r="E52" s="125"/>
      <c r="F52" s="126"/>
      <c r="G52" s="125"/>
      <c r="H52" s="125"/>
      <c r="I52" s="125"/>
      <c r="J52" s="125"/>
      <c r="K52" s="125"/>
      <c r="L52" s="127"/>
      <c r="M52" s="125"/>
      <c r="N52" s="125"/>
      <c r="O52" s="125"/>
    </row>
    <row r="53" spans="2:15" ht="12.75">
      <c r="B53" s="4"/>
      <c r="C53" s="129" t="s">
        <v>112</v>
      </c>
      <c r="D53" s="4"/>
      <c r="E53" s="504" t="s">
        <v>299</v>
      </c>
      <c r="F53" s="504"/>
      <c r="G53" s="504"/>
      <c r="H53" s="504"/>
      <c r="I53" s="127"/>
      <c r="J53" s="127"/>
      <c r="K53" s="127"/>
      <c r="L53" s="127"/>
      <c r="M53" s="127"/>
      <c r="N53" s="127"/>
      <c r="O53" s="127"/>
    </row>
    <row r="54" spans="2:15" ht="12.75">
      <c r="B54" s="4"/>
      <c r="C54" s="130" t="s">
        <v>113</v>
      </c>
      <c r="D54" s="4"/>
      <c r="E54" s="504" t="s">
        <v>300</v>
      </c>
      <c r="F54" s="504"/>
      <c r="G54" s="504"/>
      <c r="H54" s="504"/>
      <c r="I54" s="127"/>
      <c r="J54" s="127"/>
      <c r="K54" s="127"/>
      <c r="L54" s="127"/>
      <c r="M54" s="127"/>
      <c r="N54" s="127"/>
      <c r="O54" s="127"/>
    </row>
  </sheetData>
  <sheetProtection/>
  <mergeCells count="30">
    <mergeCell ref="A1:C1"/>
    <mergeCell ref="C19:G19"/>
    <mergeCell ref="B21:B22"/>
    <mergeCell ref="C21:C22"/>
    <mergeCell ref="I21:J21"/>
    <mergeCell ref="F12:G12"/>
    <mergeCell ref="D21:D22"/>
    <mergeCell ref="G21:H21"/>
    <mergeCell ref="H12:I12"/>
    <mergeCell ref="D12:E12"/>
    <mergeCell ref="E51:H51"/>
    <mergeCell ref="E53:H53"/>
    <mergeCell ref="E54:H54"/>
    <mergeCell ref="B45:H49"/>
    <mergeCell ref="C30:C31"/>
    <mergeCell ref="D38:F38"/>
    <mergeCell ref="G38:H38"/>
    <mergeCell ref="D30:D31"/>
    <mergeCell ref="G30:H30"/>
    <mergeCell ref="B30:B31"/>
    <mergeCell ref="F33:F34"/>
    <mergeCell ref="E50:H50"/>
    <mergeCell ref="A3:F3"/>
    <mergeCell ref="A5:F5"/>
    <mergeCell ref="A6:F6"/>
    <mergeCell ref="A8:F8"/>
    <mergeCell ref="A10:J10"/>
    <mergeCell ref="I30:J30"/>
    <mergeCell ref="B28:C28"/>
    <mergeCell ref="B23:B24"/>
  </mergeCells>
  <printOptions/>
  <pageMargins left="0.4724409448818898" right="0.31496062992125984" top="0.2755905511811024" bottom="0.2755905511811024" header="0.5118110236220472" footer="0.11811023622047245"/>
  <pageSetup horizontalDpi="600" verticalDpi="600" orientation="portrait" paperSize="9" scale="97" r:id="rId1"/>
  <headerFooter alignWithMargins="0">
    <oddFooter>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3">
      <selection activeCell="I39" sqref="I39"/>
    </sheetView>
  </sheetViews>
  <sheetFormatPr defaultColWidth="9.140625" defaultRowHeight="12.75"/>
  <sheetData>
    <row r="1" spans="1:16" ht="12.75">
      <c r="A1" s="479" t="s">
        <v>84</v>
      </c>
      <c r="B1" s="480"/>
      <c r="C1" s="480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  <c r="P1" s="4"/>
    </row>
    <row r="2" spans="1:16" ht="12.75">
      <c r="A2" s="38" t="s">
        <v>82</v>
      </c>
      <c r="B2" s="37"/>
      <c r="C2" s="37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  <c r="P2" s="4"/>
    </row>
    <row r="3" spans="1:16" ht="12.75">
      <c r="A3" s="38"/>
      <c r="B3" s="37"/>
      <c r="C3" s="37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  <c r="P3" s="4"/>
    </row>
    <row r="4" spans="1:16" ht="12.75">
      <c r="A4" s="483" t="s">
        <v>86</v>
      </c>
      <c r="B4" s="480"/>
      <c r="C4" s="480"/>
      <c r="D4" s="480"/>
      <c r="E4" s="480"/>
      <c r="F4" s="480"/>
      <c r="G4" s="40"/>
      <c r="H4" s="40"/>
      <c r="I4" s="39"/>
      <c r="J4" s="39"/>
      <c r="K4" s="39"/>
      <c r="L4" s="40"/>
      <c r="M4" s="40"/>
      <c r="N4" s="40"/>
      <c r="O4" s="40"/>
      <c r="P4" s="4"/>
    </row>
    <row r="5" spans="1:16" ht="12.75">
      <c r="A5" s="38" t="s">
        <v>87</v>
      </c>
      <c r="B5" s="37"/>
      <c r="C5" s="37"/>
      <c r="D5" s="37"/>
      <c r="E5" s="37"/>
      <c r="F5" s="37"/>
      <c r="G5" s="40"/>
      <c r="H5" s="40"/>
      <c r="I5" s="36"/>
      <c r="J5" s="36"/>
      <c r="K5" s="36"/>
      <c r="L5" s="41"/>
      <c r="M5" s="41"/>
      <c r="N5" s="41"/>
      <c r="O5" s="41"/>
      <c r="P5" s="4"/>
    </row>
    <row r="6" spans="1:16" ht="12.75">
      <c r="A6" s="479" t="s">
        <v>46</v>
      </c>
      <c r="B6" s="480"/>
      <c r="C6" s="480"/>
      <c r="D6" s="480"/>
      <c r="E6" s="480"/>
      <c r="F6" s="480"/>
      <c r="G6" s="40"/>
      <c r="H6" s="40"/>
      <c r="I6" s="36"/>
      <c r="J6" s="36"/>
      <c r="K6" s="36"/>
      <c r="L6" s="41"/>
      <c r="M6" s="41"/>
      <c r="N6" s="41"/>
      <c r="O6" s="41"/>
      <c r="P6" s="4"/>
    </row>
    <row r="7" spans="1:16" ht="12.75">
      <c r="A7" s="479" t="s">
        <v>88</v>
      </c>
      <c r="B7" s="480"/>
      <c r="C7" s="480"/>
      <c r="D7" s="480"/>
      <c r="E7" s="480"/>
      <c r="F7" s="480"/>
      <c r="G7" s="41"/>
      <c r="H7" s="41"/>
      <c r="I7" s="41"/>
      <c r="J7" s="41"/>
      <c r="K7" s="41"/>
      <c r="L7" s="41"/>
      <c r="M7" s="41"/>
      <c r="N7" s="41"/>
      <c r="O7" s="41"/>
      <c r="P7" s="4"/>
    </row>
    <row r="8" spans="1:16" ht="12.75">
      <c r="A8" s="133" t="s">
        <v>89</v>
      </c>
      <c r="B8" s="132"/>
      <c r="C8" s="132"/>
      <c r="D8" s="132"/>
      <c r="E8" s="132"/>
      <c r="F8" s="132"/>
      <c r="G8" s="35"/>
      <c r="H8" s="35"/>
      <c r="I8" s="35"/>
      <c r="J8" s="35"/>
      <c r="K8" s="35"/>
      <c r="L8" s="35"/>
      <c r="M8" s="35"/>
      <c r="N8" s="35"/>
      <c r="O8" s="35"/>
      <c r="P8" s="4"/>
    </row>
    <row r="9" spans="1:16" ht="12.75">
      <c r="A9" s="483" t="s">
        <v>90</v>
      </c>
      <c r="B9" s="480"/>
      <c r="C9" s="480"/>
      <c r="D9" s="480"/>
      <c r="E9" s="480"/>
      <c r="F9" s="480"/>
      <c r="G9" s="40"/>
      <c r="H9" s="40"/>
      <c r="I9" s="40"/>
      <c r="J9" s="40"/>
      <c r="K9" s="40"/>
      <c r="L9" s="40"/>
      <c r="M9" s="40"/>
      <c r="N9" s="40"/>
      <c r="O9" s="40"/>
      <c r="P9" s="4"/>
    </row>
    <row r="11" spans="1:10" ht="12.75">
      <c r="A11" s="625" t="s">
        <v>177</v>
      </c>
      <c r="B11" s="625"/>
      <c r="C11" s="625"/>
      <c r="D11" s="625"/>
      <c r="E11" s="625"/>
      <c r="F11" s="625"/>
      <c r="G11" s="625"/>
      <c r="H11" s="625"/>
      <c r="I11" s="625"/>
      <c r="J11" s="625"/>
    </row>
    <row r="12" spans="1:10" ht="30.75" customHeight="1">
      <c r="A12" s="467" t="s">
        <v>178</v>
      </c>
      <c r="B12" s="622" t="s">
        <v>289</v>
      </c>
      <c r="C12" s="623"/>
      <c r="D12" s="623"/>
      <c r="E12" s="623"/>
      <c r="F12" s="623"/>
      <c r="G12" s="623"/>
      <c r="H12" s="623"/>
      <c r="I12" s="623"/>
      <c r="J12" s="623"/>
    </row>
    <row r="13" spans="1:10" ht="29.25" customHeight="1">
      <c r="A13" s="467" t="s">
        <v>179</v>
      </c>
      <c r="B13" s="622" t="s">
        <v>290</v>
      </c>
      <c r="C13" s="623"/>
      <c r="D13" s="623"/>
      <c r="E13" s="623"/>
      <c r="F13" s="623"/>
      <c r="G13" s="623"/>
      <c r="H13" s="623"/>
      <c r="I13" s="623"/>
      <c r="J13" s="623"/>
    </row>
    <row r="14" spans="1:10" ht="29.25" customHeight="1">
      <c r="A14" s="467" t="s">
        <v>180</v>
      </c>
      <c r="B14" s="622" t="s">
        <v>291</v>
      </c>
      <c r="C14" s="623"/>
      <c r="D14" s="623"/>
      <c r="E14" s="623"/>
      <c r="F14" s="623"/>
      <c r="G14" s="623"/>
      <c r="H14" s="623"/>
      <c r="I14" s="623"/>
      <c r="J14" s="623"/>
    </row>
    <row r="15" spans="1:10" ht="29.25" customHeight="1">
      <c r="A15" s="467" t="s">
        <v>181</v>
      </c>
      <c r="B15" s="622" t="s">
        <v>292</v>
      </c>
      <c r="C15" s="623"/>
      <c r="D15" s="623"/>
      <c r="E15" s="623"/>
      <c r="F15" s="623"/>
      <c r="G15" s="623"/>
      <c r="H15" s="623"/>
      <c r="I15" s="623"/>
      <c r="J15" s="623"/>
    </row>
    <row r="16" spans="1:10" ht="12.75">
      <c r="A16" s="467" t="s">
        <v>182</v>
      </c>
      <c r="B16" s="622" t="s">
        <v>294</v>
      </c>
      <c r="C16" s="622"/>
      <c r="D16" s="622"/>
      <c r="E16" s="622"/>
      <c r="F16" s="622"/>
      <c r="G16" s="622"/>
      <c r="H16" s="622"/>
      <c r="I16" s="622"/>
      <c r="J16" s="622"/>
    </row>
    <row r="17" spans="1:10" ht="30.75" customHeight="1">
      <c r="A17" s="467" t="s">
        <v>293</v>
      </c>
      <c r="B17" s="622" t="s">
        <v>295</v>
      </c>
      <c r="C17" s="623"/>
      <c r="D17" s="623"/>
      <c r="E17" s="623"/>
      <c r="F17" s="623"/>
      <c r="G17" s="623"/>
      <c r="H17" s="623"/>
      <c r="I17" s="623"/>
      <c r="J17" s="623"/>
    </row>
    <row r="19" spans="1:10" ht="12.75">
      <c r="A19" s="624" t="s">
        <v>183</v>
      </c>
      <c r="B19" s="624"/>
      <c r="C19" s="624"/>
      <c r="D19" s="624"/>
      <c r="E19" s="624"/>
      <c r="F19" s="624"/>
      <c r="G19" s="624"/>
      <c r="H19" s="624"/>
      <c r="I19" s="624"/>
      <c r="J19" s="624"/>
    </row>
    <row r="20" spans="1:10" ht="29.25" customHeight="1">
      <c r="A20" s="309" t="s">
        <v>184</v>
      </c>
      <c r="B20" s="622" t="s">
        <v>296</v>
      </c>
      <c r="C20" s="623"/>
      <c r="D20" s="623"/>
      <c r="E20" s="623"/>
      <c r="F20" s="623"/>
      <c r="G20" s="623"/>
      <c r="H20" s="623"/>
      <c r="I20" s="623"/>
      <c r="J20" s="623"/>
    </row>
    <row r="21" spans="1:10" ht="29.25" customHeight="1">
      <c r="A21" s="309" t="s">
        <v>185</v>
      </c>
      <c r="B21" s="622" t="s">
        <v>297</v>
      </c>
      <c r="C21" s="623"/>
      <c r="D21" s="623"/>
      <c r="E21" s="623"/>
      <c r="F21" s="623"/>
      <c r="G21" s="623"/>
      <c r="H21" s="623"/>
      <c r="I21" s="623"/>
      <c r="J21" s="623"/>
    </row>
    <row r="22" spans="1:10" ht="30" customHeight="1">
      <c r="A22" s="309" t="s">
        <v>186</v>
      </c>
      <c r="B22" s="622" t="s">
        <v>298</v>
      </c>
      <c r="C22" s="623"/>
      <c r="D22" s="623"/>
      <c r="E22" s="623"/>
      <c r="F22" s="623"/>
      <c r="G22" s="623"/>
      <c r="H22" s="623"/>
      <c r="I22" s="623"/>
      <c r="J22" s="623"/>
    </row>
    <row r="25" spans="2:9" ht="12.75">
      <c r="B25" s="64"/>
      <c r="C25" s="126" t="s">
        <v>109</v>
      </c>
      <c r="D25" s="128"/>
      <c r="E25" s="504" t="s">
        <v>110</v>
      </c>
      <c r="F25" s="504"/>
      <c r="G25" s="504"/>
      <c r="H25" s="504"/>
      <c r="I25" s="127"/>
    </row>
    <row r="26" spans="2:9" ht="12.75">
      <c r="B26" s="4"/>
      <c r="C26" s="126" t="s">
        <v>111</v>
      </c>
      <c r="D26" s="4"/>
      <c r="E26" s="503" t="s">
        <v>301</v>
      </c>
      <c r="F26" s="503"/>
      <c r="G26" s="503"/>
      <c r="H26" s="503"/>
      <c r="I26" s="128"/>
    </row>
    <row r="27" spans="2:9" ht="12.75">
      <c r="B27" s="4"/>
      <c r="C27" s="4"/>
      <c r="D27" s="125"/>
      <c r="E27" s="125"/>
      <c r="F27" s="126"/>
      <c r="G27" s="125"/>
      <c r="H27" s="125"/>
      <c r="I27" s="125"/>
    </row>
    <row r="28" spans="2:9" ht="12.75">
      <c r="B28" s="4"/>
      <c r="C28" s="129" t="s">
        <v>112</v>
      </c>
      <c r="D28" s="4"/>
      <c r="E28" s="504" t="s">
        <v>299</v>
      </c>
      <c r="F28" s="504"/>
      <c r="G28" s="504"/>
      <c r="H28" s="504"/>
      <c r="I28" s="127"/>
    </row>
    <row r="29" spans="2:9" ht="12.75">
      <c r="B29" s="4"/>
      <c r="C29" s="130" t="s">
        <v>113</v>
      </c>
      <c r="D29" s="4"/>
      <c r="E29" s="504" t="s">
        <v>300</v>
      </c>
      <c r="F29" s="504"/>
      <c r="G29" s="504"/>
      <c r="H29" s="504"/>
      <c r="I29" s="127"/>
    </row>
    <row r="30" spans="2:9" ht="12.75">
      <c r="B30" s="30"/>
      <c r="C30" s="30"/>
      <c r="D30" s="30"/>
      <c r="E30" s="30"/>
      <c r="F30" s="30"/>
      <c r="G30" s="30"/>
      <c r="H30" s="30"/>
      <c r="I30" s="30"/>
    </row>
  </sheetData>
  <sheetProtection/>
  <mergeCells count="20">
    <mergeCell ref="A19:J19"/>
    <mergeCell ref="A1:C1"/>
    <mergeCell ref="A4:F4"/>
    <mergeCell ref="A6:F6"/>
    <mergeCell ref="A7:F7"/>
    <mergeCell ref="A9:F9"/>
    <mergeCell ref="A11:J11"/>
    <mergeCell ref="B12:J12"/>
    <mergeCell ref="B13:J13"/>
    <mergeCell ref="B14:J14"/>
    <mergeCell ref="E29:H29"/>
    <mergeCell ref="B20:J20"/>
    <mergeCell ref="B21:J21"/>
    <mergeCell ref="B22:J22"/>
    <mergeCell ref="B15:J15"/>
    <mergeCell ref="B17:J17"/>
    <mergeCell ref="B16:J16"/>
    <mergeCell ref="E25:H25"/>
    <mergeCell ref="E26:H26"/>
    <mergeCell ref="E28:H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User03</cp:lastModifiedBy>
  <cp:lastPrinted>2021-05-21T08:26:59Z</cp:lastPrinted>
  <dcterms:created xsi:type="dcterms:W3CDTF">1998-09-29T12:25:23Z</dcterms:created>
  <dcterms:modified xsi:type="dcterms:W3CDTF">2021-09-06T16:51:40Z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