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9440" windowHeight="9450" activeTab="0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definedNames>
    <definedName name="_xlnm.Print_Area" localSheetId="1">'an I'!$A$1:$R$52</definedName>
    <definedName name="_xlnm.Print_Area" localSheetId="2">'an II'!$A$1:$P$64</definedName>
    <definedName name="_xlnm.Print_Area" localSheetId="3">'an III'!$A$1:$P$63</definedName>
    <definedName name="_xlnm.Print_Area" localSheetId="5">'Competente'!$A$1:$J$55</definedName>
    <definedName name="_xlnm.Print_Area" localSheetId="0">'pagina 1'!$A$1:$I$42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<sst xmlns="http://schemas.openxmlformats.org/spreadsheetml/2006/main" count="683" uniqueCount="290">
  <si>
    <t>Sem. I</t>
  </si>
  <si>
    <t>Sem. II</t>
  </si>
  <si>
    <t>I</t>
  </si>
  <si>
    <t>II</t>
  </si>
  <si>
    <t>III</t>
  </si>
  <si>
    <t>Discipline obligatorii</t>
  </si>
  <si>
    <t>Sem. 1</t>
  </si>
  <si>
    <t>Sem. 2</t>
  </si>
  <si>
    <t>C</t>
  </si>
  <si>
    <t>Discipline facultative</t>
  </si>
  <si>
    <t>Nr. crt.</t>
  </si>
  <si>
    <t>DISCIPLINE FUNDAMENTALE</t>
  </si>
  <si>
    <t>RECAPITULAŢIE</t>
  </si>
  <si>
    <t>PLAN DE ÎNVĂŢĂMÂNT</t>
  </si>
  <si>
    <t>Sem. 3</t>
  </si>
  <si>
    <t>Sem. 4</t>
  </si>
  <si>
    <t>Sem. 5</t>
  </si>
  <si>
    <t>Sem. 6</t>
  </si>
  <si>
    <t>Total</t>
  </si>
  <si>
    <t xml:space="preserve">% </t>
  </si>
  <si>
    <t>realizat</t>
  </si>
  <si>
    <t>recom.</t>
  </si>
  <si>
    <t>DISCIPLINE FACULTATIVE</t>
  </si>
  <si>
    <t xml:space="preserve">                                  BILANŢ</t>
  </si>
  <si>
    <t>CATEGORIA DISCIPLINEI</t>
  </si>
  <si>
    <t xml:space="preserve">DISCIPLINE OPŢIONALE </t>
  </si>
  <si>
    <t>TOTAL Obligatorii şi opţionale</t>
  </si>
  <si>
    <t>Nr. de ore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</si>
  <si>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</si>
  <si>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</si>
  <si>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</si>
  <si>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</si>
  <si>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</si>
  <si>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</si>
  <si>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</si>
  <si>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</si>
  <si>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</si>
  <si>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</si>
  <si>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</si>
  <si>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</si>
  <si>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</si>
  <si>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</si>
  <si>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</si>
  <si>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</si>
  <si>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</si>
  <si>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</si>
  <si>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</si>
  <si>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Durata studiilor: 3 ani</t>
  </si>
  <si>
    <t>E</t>
  </si>
  <si>
    <t>1C</t>
  </si>
  <si>
    <t>Discipline facultative - Modulul DPPD</t>
  </si>
  <si>
    <t>2C</t>
  </si>
  <si>
    <t>1E</t>
  </si>
  <si>
    <t>Forma
verificare</t>
  </si>
  <si>
    <t>Nr.
credite</t>
  </si>
  <si>
    <t>-</t>
  </si>
  <si>
    <t>Proiect/Verificare practică</t>
  </si>
  <si>
    <t>10-20</t>
  </si>
  <si>
    <t>Total ore obligatorii pe semestru</t>
  </si>
  <si>
    <t>Total ore opţionale pe semestru</t>
  </si>
  <si>
    <t>Total ore facultative pe semestru</t>
  </si>
  <si>
    <t>AT</t>
  </si>
  <si>
    <t>TC</t>
  </si>
  <si>
    <t>AA</t>
  </si>
  <si>
    <t>si DC</t>
  </si>
  <si>
    <t>Aplicatii DC</t>
  </si>
  <si>
    <t>si DS</t>
  </si>
  <si>
    <t>Aplicatii DS</t>
  </si>
  <si>
    <t xml:space="preserve"> Nr.ore practică</t>
  </si>
  <si>
    <t>Nr. discipline</t>
  </si>
  <si>
    <t>DISCIPLINE OBLIGATORII</t>
  </si>
  <si>
    <t>TOTAL program de studiu</t>
  </si>
  <si>
    <t>DISCIPLINE COMPLEMENTARE</t>
  </si>
  <si>
    <t>Cerinţe pentru obţinerea diplomei de licență:</t>
  </si>
  <si>
    <t>AT+TC+AA</t>
  </si>
  <si>
    <t>12+2**</t>
  </si>
  <si>
    <t xml:space="preserve">*Disciplina Educație fizică se finalizează cu colocviu, se acordă calificativ ADMIS/RESPINS, iar creditele se acordă peste cele obligatorii și nu se pot transfera pentru a atinge numărul de credite obligatorii. </t>
  </si>
  <si>
    <t>Anul universitar: valabil începând cu anul universitar 2021-2022</t>
  </si>
  <si>
    <t>DOb</t>
  </si>
  <si>
    <t>DFc</t>
  </si>
  <si>
    <t>Categorie disciplină</t>
  </si>
  <si>
    <t>Tip disciplină
USV.</t>
  </si>
  <si>
    <t>DOp</t>
  </si>
  <si>
    <t>AI</t>
  </si>
  <si>
    <t>Tip activitate</t>
  </si>
  <si>
    <t>Promoţia:  2024</t>
  </si>
  <si>
    <t>Facultatea de Economie, Administrație și Afaceri</t>
  </si>
  <si>
    <t>Domeniul de licenţă: Administrarea afacerilor</t>
  </si>
  <si>
    <t>Programul de studiu: Administrarea afacerilor</t>
  </si>
  <si>
    <t>Forma de învăţământ: la distanță (ID)</t>
  </si>
  <si>
    <t>Universitatea ”Ştefan cel Mare” din Suceava</t>
  </si>
  <si>
    <t xml:space="preserve">PLAN  DE ÎNVĂŢĂMÂNT </t>
  </si>
  <si>
    <t>Domeniul:  Administrarea afacerilor</t>
  </si>
  <si>
    <t>Programul de studii: Administrarea afacerilor</t>
  </si>
  <si>
    <t>Forma de învăţământ:  la distanță (ID)</t>
  </si>
  <si>
    <t>Promoția: 2024</t>
  </si>
  <si>
    <t>Valabil începând cu anul universitar: 2021-2022</t>
  </si>
  <si>
    <t>Tip disciplină
USV.FEAA.AF</t>
  </si>
  <si>
    <t>Economie 1 (Microeconomie)</t>
  </si>
  <si>
    <t>Finanţe</t>
  </si>
  <si>
    <t>Istorie economică</t>
  </si>
  <si>
    <t>Marketing</t>
  </si>
  <si>
    <t>Statistică</t>
  </si>
  <si>
    <t>Dreptul afacerilor</t>
  </si>
  <si>
    <t>Limba străină</t>
  </si>
  <si>
    <t>DF.01.01</t>
  </si>
  <si>
    <t>DF.01.02</t>
  </si>
  <si>
    <t>DF.01.03</t>
  </si>
  <si>
    <t>DF.01.04</t>
  </si>
  <si>
    <t>DF.01.05</t>
  </si>
  <si>
    <t>DF.01.06</t>
  </si>
  <si>
    <t>DF.01.07</t>
  </si>
  <si>
    <t>Economie 2 (Macroeconomie)</t>
  </si>
  <si>
    <t>DRS.02.08</t>
  </si>
  <si>
    <t>Contabilitate</t>
  </si>
  <si>
    <t>DF.02.09</t>
  </si>
  <si>
    <t>Matematică aplicată în economie</t>
  </si>
  <si>
    <t>DF.02.10</t>
  </si>
  <si>
    <t>Informatică</t>
  </si>
  <si>
    <t>DF.02.11</t>
  </si>
  <si>
    <t>Management</t>
  </si>
  <si>
    <t>DF.02.12</t>
  </si>
  <si>
    <t>DC.02.13</t>
  </si>
  <si>
    <t>Educaţie fizică şi sport</t>
  </si>
  <si>
    <t>DC.02.14</t>
  </si>
  <si>
    <t>PV</t>
  </si>
  <si>
    <t>2**</t>
  </si>
  <si>
    <t>5E +2C</t>
  </si>
  <si>
    <t>5E+1C+1PV</t>
  </si>
  <si>
    <t>Modulul DPPD NIV 1</t>
  </si>
  <si>
    <t>Comunicare în afaceri în limbă străină</t>
  </si>
  <si>
    <t>DC.01.15</t>
  </si>
  <si>
    <t>Psihologia educaţiei</t>
  </si>
  <si>
    <t>Pedagogie I</t>
  </si>
  <si>
    <t>DF.02.02</t>
  </si>
  <si>
    <t>1E+1PV</t>
  </si>
  <si>
    <t>Rector,</t>
  </si>
  <si>
    <t>Decan,</t>
  </si>
  <si>
    <t>Prof. univ. dr. ing. Valentin POPA</t>
  </si>
  <si>
    <t>Prodecan,</t>
  </si>
  <si>
    <t>Conf. univ. dr. Mariana LUPAN</t>
  </si>
  <si>
    <t>Economie europeană</t>
  </si>
  <si>
    <t>DF.03.01</t>
  </si>
  <si>
    <t>Comunicare și relații publice în afaceri</t>
  </si>
  <si>
    <t>DD.03.02</t>
  </si>
  <si>
    <t>Managementul resurselor umane</t>
  </si>
  <si>
    <t>DD.03.03</t>
  </si>
  <si>
    <t>Sisteme informaționale și aplicații informatice în administrarea afacerilor</t>
  </si>
  <si>
    <t>DD.03.04</t>
  </si>
  <si>
    <t>Inițierea afacerilor</t>
  </si>
  <si>
    <t>DD.03.05</t>
  </si>
  <si>
    <t>Geopolitică</t>
  </si>
  <si>
    <t>DC.03.06</t>
  </si>
  <si>
    <t>DC.03.07</t>
  </si>
  <si>
    <t>Tip disciplină USV.FEEA. AF</t>
  </si>
  <si>
    <t>Piețe de capital</t>
  </si>
  <si>
    <t>DRS.04.08</t>
  </si>
  <si>
    <t>Tehnici și operațiuni bancare</t>
  </si>
  <si>
    <t>DD.04.09</t>
  </si>
  <si>
    <t>Comerț electronic</t>
  </si>
  <si>
    <t>DD.04.10</t>
  </si>
  <si>
    <t>Managementul calității</t>
  </si>
  <si>
    <t>DD.04.11</t>
  </si>
  <si>
    <t>Economie monetară și financiară</t>
  </si>
  <si>
    <t>DD.04.12</t>
  </si>
  <si>
    <t xml:space="preserve">Practică  (90 ore) </t>
  </si>
  <si>
    <t>DS.04.13</t>
  </si>
  <si>
    <t>5E+1C +PV</t>
  </si>
  <si>
    <t>5E+1C</t>
  </si>
  <si>
    <t>Discipline opționale</t>
  </si>
  <si>
    <t>Logistica și distribuția mărfurilor</t>
  </si>
  <si>
    <t>DD.03.14</t>
  </si>
  <si>
    <t>Economia întreprinderii</t>
  </si>
  <si>
    <t>DD.03.15</t>
  </si>
  <si>
    <t>Management financiar</t>
  </si>
  <si>
    <t>DRS.04.16</t>
  </si>
  <si>
    <t>Contabilitate financiară</t>
  </si>
  <si>
    <t>DRS.04.17</t>
  </si>
  <si>
    <t>Marketing internațional</t>
  </si>
  <si>
    <t>DD.04.18</t>
  </si>
  <si>
    <t>Planificare si prognoză</t>
  </si>
  <si>
    <t>DRS.04.19</t>
  </si>
  <si>
    <t xml:space="preserve">Limba străină pentru afaceri </t>
  </si>
  <si>
    <t>DC.03.20</t>
  </si>
  <si>
    <t>Pedagogie II</t>
  </si>
  <si>
    <t>DF.03.03</t>
  </si>
  <si>
    <t>Didactica specialităţii</t>
  </si>
  <si>
    <t>DF.04.04</t>
  </si>
  <si>
    <t>5E+2C +1PV</t>
  </si>
  <si>
    <t>5E+3C</t>
  </si>
  <si>
    <t>si DRS</t>
  </si>
  <si>
    <t>Aplicatii DrS</t>
  </si>
  <si>
    <t>Aplicatii DD</t>
  </si>
  <si>
    <t>si DD</t>
  </si>
  <si>
    <t>ANUl II</t>
  </si>
  <si>
    <t>ANUL I</t>
  </si>
  <si>
    <t>ANUL III</t>
  </si>
  <si>
    <t>si DF</t>
  </si>
  <si>
    <t>APLICATII DF</t>
  </si>
  <si>
    <t>Strategii investiționale în afaceri</t>
  </si>
  <si>
    <t>DD.05.01</t>
  </si>
  <si>
    <t>Managementul asigurărilor</t>
  </si>
  <si>
    <t>DD.05.02</t>
  </si>
  <si>
    <t>Analiză economico-financiară</t>
  </si>
  <si>
    <t>DD.05.03</t>
  </si>
  <si>
    <t>Proiectarea și dezvoltarea produselor și serviciilor</t>
  </si>
  <si>
    <t>DD.05.04</t>
  </si>
  <si>
    <t>Managementul mediului</t>
  </si>
  <si>
    <t>DRS.05.05</t>
  </si>
  <si>
    <t>Metodologia elaborării lucrării de licență</t>
  </si>
  <si>
    <t>DS.05.06</t>
  </si>
  <si>
    <t>Tranzacții și tehnici comerciale</t>
  </si>
  <si>
    <t>DD.06.07</t>
  </si>
  <si>
    <t>Fiscalitate</t>
  </si>
  <si>
    <t>DS.06.08</t>
  </si>
  <si>
    <t>Contabilitate managerială</t>
  </si>
  <si>
    <t>DD.06.09</t>
  </si>
  <si>
    <t>Managementul producției</t>
  </si>
  <si>
    <t>DRS.06.10</t>
  </si>
  <si>
    <t>Baze de date</t>
  </si>
  <si>
    <t>DRS.06.11</t>
  </si>
  <si>
    <t>Elaborarea lucrării de licenţă (ultimele 2 săptămâni: 5 zile x 6 ore/zi x 2 săptămâni )</t>
  </si>
  <si>
    <t>DS.06.12</t>
  </si>
  <si>
    <t>Dezvoltare locală și regională</t>
  </si>
  <si>
    <t>DC.05.13</t>
  </si>
  <si>
    <t>Drept comunitar</t>
  </si>
  <si>
    <t>DC.05.14</t>
  </si>
  <si>
    <t>Tehnica negocierilor în afaceri</t>
  </si>
  <si>
    <t>DS.06.15</t>
  </si>
  <si>
    <t>Etică în afaceri</t>
  </si>
  <si>
    <t>DS.06.16</t>
  </si>
  <si>
    <t>Audit intern</t>
  </si>
  <si>
    <t>DS.06.17</t>
  </si>
  <si>
    <t>Contabilitatea grupurilor de societăți</t>
  </si>
  <si>
    <t>DRS.06.18</t>
  </si>
  <si>
    <t>Cod disciplină 
DPPD NIV1</t>
  </si>
  <si>
    <t>Instruire asistată de calculator</t>
  </si>
  <si>
    <t>DS.05.05</t>
  </si>
  <si>
    <t xml:space="preserve">Practică pedagogică (în învăţământul preuniversitar obligatoriu) (1) </t>
  </si>
  <si>
    <t>Managementul clasei de elevi</t>
  </si>
  <si>
    <t>DS.06.07</t>
  </si>
  <si>
    <t xml:space="preserve">Practică pedagogică (în învăţământul preuniversitar obligatoriu) (2) </t>
  </si>
  <si>
    <t>Evaluare finală - Portofoliu didactic</t>
  </si>
  <si>
    <t>DS.06.09</t>
  </si>
  <si>
    <t>5E+2C</t>
  </si>
  <si>
    <t>2E+1C</t>
  </si>
  <si>
    <t>total</t>
  </si>
  <si>
    <t>1.</t>
  </si>
  <si>
    <t>80-90</t>
  </si>
  <si>
    <t>2.</t>
  </si>
  <si>
    <t>3.</t>
  </si>
  <si>
    <t>**Săptămâni pentru elaborarea lucrării de licență</t>
  </si>
  <si>
    <t>Obligatorii</t>
  </si>
  <si>
    <t>Opționale</t>
  </si>
  <si>
    <t>Facultative</t>
  </si>
  <si>
    <t>DISCIPLINE ÎN DOMENIU</t>
  </si>
  <si>
    <t>4.</t>
  </si>
  <si>
    <t>DISCIPLINE DE SPECIALITATE RELEVANTE</t>
  </si>
  <si>
    <t>25-30%</t>
  </si>
  <si>
    <t>35-40%</t>
  </si>
  <si>
    <t>0-15%</t>
  </si>
  <si>
    <t>5-10%</t>
  </si>
  <si>
    <t>SI</t>
  </si>
  <si>
    <t>Aplicatii DRS</t>
  </si>
  <si>
    <t>DISCIPLINE DE SPECIALITATE, din care</t>
  </si>
  <si>
    <r>
      <rPr>
        <sz val="10"/>
        <color indexed="8"/>
        <rFont val="Times New Roman"/>
        <family val="1"/>
      </rPr>
      <t>Legendă:</t>
    </r>
    <r>
      <rPr>
        <sz val="10"/>
        <color indexed="8"/>
        <rFont val="Times New Roman"/>
        <family val="1"/>
      </rPr>
      <t xml:space="preserve"> AI - activități de autoinstruire, AT - activităţi tutoriale, TC - teme de control, AA -activităţi asistate
Observaţii:  AT+TC = numărul orelor de seminar din planul de învăţământ cu frecvenţă AA = numărul orelor de laborator, lucrări practice, proiect, practică din planul de învăţământ cu frecvenţă
</t>
    </r>
  </si>
  <si>
    <t>Competenţe profesionale</t>
  </si>
  <si>
    <t>CP1.</t>
  </si>
  <si>
    <t>Culegere, prelucrare și analiza informațiilor privind interacțiunea mediu extern-întreprindere/ organizaţie</t>
  </si>
  <si>
    <t>CP2.</t>
  </si>
  <si>
    <t>Asistență pentru administrarea activității ansamblului întreprinderii/ organizației</t>
  </si>
  <si>
    <t>CP3.</t>
  </si>
  <si>
    <t>Administrarea activităţii unei subdiviziuni din structura întreprinderii/ organizaţiei</t>
  </si>
  <si>
    <t>CP4.</t>
  </si>
  <si>
    <t>Asistenţă în managementul resurselor umane</t>
  </si>
  <si>
    <t>CP5.</t>
  </si>
  <si>
    <t>Utilizarea bazelor de date specifice administrării afacerilor</t>
  </si>
  <si>
    <t>Competenţe  transversale</t>
  </si>
  <si>
    <t>CT1.</t>
  </si>
  <si>
    <t>Aplicarea principiilor, normelor şi valorilor de etică profesională în cadrul propriei strategii de muncă riguroasă, eficientă şi responsabilă.</t>
  </si>
  <si>
    <t>CT2.</t>
  </si>
  <si>
    <t>Identificarea rolurilor şi responsabilităţilor într-o echipă plurispecializată şi aplicarea de tehnici de relaţionare şi muncă eficientă în cadrul echipei.</t>
  </si>
  <si>
    <t>CT3.</t>
  </si>
  <si>
    <t>Identificarea oportunităţilor de formare continuă şi valorificarea eficientă a resurselor şi tehnicilor de învăţare pentru propria dezvoltare.</t>
  </si>
  <si>
    <r>
      <rPr>
        <b/>
        <sz val="12"/>
        <color indexed="8"/>
        <rFont val="Times New Roman"/>
        <family val="1"/>
      </rPr>
      <t>180 credite</t>
    </r>
    <r>
      <rPr>
        <sz val="12"/>
        <color indexed="8"/>
        <rFont val="Times New Roman"/>
        <family val="1"/>
      </rPr>
      <t xml:space="preserve"> conform planului de învățământ;</t>
    </r>
  </si>
  <si>
    <r>
      <rPr>
        <b/>
        <sz val="12"/>
        <color indexed="8"/>
        <rFont val="Times New Roman"/>
        <family val="1"/>
      </rPr>
      <t>10 credite</t>
    </r>
    <r>
      <rPr>
        <sz val="12"/>
        <color indexed="8"/>
        <rFont val="Times New Roman"/>
        <family val="1"/>
      </rPr>
      <t xml:space="preserve"> pentru promovarea examenului de licență;</t>
    </r>
  </si>
  <si>
    <r>
      <rPr>
        <b/>
        <sz val="10"/>
        <color indexed="8"/>
        <rFont val="Times New Roman"/>
        <family val="1"/>
      </rPr>
      <t>4 credite</t>
    </r>
    <r>
      <rPr>
        <sz val="10"/>
        <color indexed="8"/>
        <rFont val="Times New Roman"/>
        <family val="1"/>
      </rPr>
      <t xml:space="preserve"> pentru promovarea disciplinei Educație fizică, în afara celor 180 de credite obligatorii; fără promovarea disciplinei Educație fizică nu se poate intra în examenul de licență.</t>
    </r>
  </si>
  <si>
    <t>din care Practică</t>
  </si>
  <si>
    <t>Prof. univ. dr. Carmen NASTASE</t>
  </si>
  <si>
    <t>Coordonator program de studii,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</si>
</sst>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0.0000000"/>
    <numFmt numFmtId="198" formatCode="0.0%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wrapText="1"/>
    </xf>
    <xf numFmtId="0" fontId="16" fillId="33" borderId="35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wrapText="1"/>
    </xf>
    <xf numFmtId="0" fontId="16" fillId="0" borderId="35" xfId="0" applyFont="1" applyFill="1" applyBorder="1" applyAlignment="1">
      <alignment wrapText="1"/>
    </xf>
    <xf numFmtId="0" fontId="16" fillId="33" borderId="36" xfId="0" applyFont="1" applyFill="1" applyBorder="1" applyAlignment="1">
      <alignment wrapText="1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34" borderId="55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vertical="top" wrapText="1"/>
    </xf>
    <xf numFmtId="0" fontId="16" fillId="0" borderId="37" xfId="0" applyFont="1" applyFill="1" applyBorder="1" applyAlignment="1">
      <alignment horizontal="center" vertical="top"/>
    </xf>
    <xf numFmtId="0" fontId="16" fillId="0" borderId="38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8" fillId="0" borderId="65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/>
    </xf>
    <xf numFmtId="49" fontId="16" fillId="0" borderId="52" xfId="0" applyNumberFormat="1" applyFont="1" applyFill="1" applyBorder="1" applyAlignment="1">
      <alignment vertical="top" wrapText="1"/>
    </xf>
    <xf numFmtId="49" fontId="16" fillId="0" borderId="52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74" fillId="0" borderId="0" xfId="0" applyFont="1" applyAlignment="1">
      <alignment/>
    </xf>
    <xf numFmtId="0" fontId="26" fillId="0" borderId="0" xfId="0" applyFont="1" applyAlignment="1">
      <alignment/>
    </xf>
    <xf numFmtId="0" fontId="74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7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vertical="top" wrapText="1"/>
    </xf>
    <xf numFmtId="0" fontId="16" fillId="33" borderId="35" xfId="0" applyFont="1" applyFill="1" applyBorder="1" applyAlignment="1">
      <alignment vertical="top" wrapText="1"/>
    </xf>
    <xf numFmtId="0" fontId="16" fillId="33" borderId="73" xfId="0" applyFont="1" applyFill="1" applyBorder="1" applyAlignment="1">
      <alignment vertical="top" wrapText="1"/>
    </xf>
    <xf numFmtId="0" fontId="16" fillId="0" borderId="39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shrinkToFi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wrapText="1"/>
    </xf>
    <xf numFmtId="0" fontId="16" fillId="0" borderId="73" xfId="0" applyFont="1" applyFill="1" applyBorder="1" applyAlignment="1">
      <alignment shrinkToFit="1"/>
    </xf>
    <xf numFmtId="0" fontId="16" fillId="0" borderId="74" xfId="0" applyFont="1" applyFill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shrinkToFit="1"/>
    </xf>
    <xf numFmtId="0" fontId="16" fillId="0" borderId="37" xfId="0" applyFont="1" applyFill="1" applyBorder="1" applyAlignment="1">
      <alignment horizontal="center" shrinkToFit="1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shrinkToFit="1"/>
    </xf>
    <xf numFmtId="0" fontId="16" fillId="0" borderId="39" xfId="0" applyFont="1" applyFill="1" applyBorder="1" applyAlignment="1">
      <alignment horizontal="center" shrinkToFit="1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75" xfId="0" applyFont="1" applyFill="1" applyBorder="1" applyAlignment="1">
      <alignment horizontal="center" shrinkToFit="1"/>
    </xf>
    <xf numFmtId="0" fontId="16" fillId="0" borderId="27" xfId="0" applyFont="1" applyFill="1" applyBorder="1" applyAlignment="1">
      <alignment horizontal="left" shrinkToFit="1"/>
    </xf>
    <xf numFmtId="0" fontId="16" fillId="0" borderId="76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center" shrinkToFit="1"/>
    </xf>
    <xf numFmtId="0" fontId="20" fillId="0" borderId="18" xfId="0" applyFont="1" applyFill="1" applyBorder="1" applyAlignment="1">
      <alignment horizontal="center" wrapText="1"/>
    </xf>
    <xf numFmtId="49" fontId="20" fillId="0" borderId="18" xfId="0" applyNumberFormat="1" applyFont="1" applyBorder="1" applyAlignment="1">
      <alignment vertical="top" wrapText="1"/>
    </xf>
    <xf numFmtId="49" fontId="20" fillId="34" borderId="18" xfId="0" applyNumberFormat="1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horizontal="center"/>
    </xf>
    <xf numFmtId="49" fontId="20" fillId="0" borderId="52" xfId="0" applyNumberFormat="1" applyFont="1" applyFill="1" applyBorder="1" applyAlignment="1">
      <alignment vertical="top" wrapText="1"/>
    </xf>
    <xf numFmtId="49" fontId="20" fillId="0" borderId="52" xfId="0" applyNumberFormat="1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37" xfId="0" applyFont="1" applyFill="1" applyBorder="1" applyAlignment="1">
      <alignment horizontal="center" vertical="center" shrinkToFit="1"/>
    </xf>
    <xf numFmtId="0" fontId="16" fillId="33" borderId="37" xfId="0" applyFont="1" applyFill="1" applyBorder="1" applyAlignment="1">
      <alignment shrinkToFit="1"/>
    </xf>
    <xf numFmtId="0" fontId="16" fillId="33" borderId="75" xfId="0" applyFont="1" applyFill="1" applyBorder="1" applyAlignment="1">
      <alignment horizontal="center"/>
    </xf>
    <xf numFmtId="0" fontId="16" fillId="33" borderId="38" xfId="0" applyFont="1" applyFill="1" applyBorder="1" applyAlignment="1">
      <alignment shrinkToFit="1"/>
    </xf>
    <xf numFmtId="0" fontId="16" fillId="33" borderId="38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 shrinkToFit="1"/>
    </xf>
    <xf numFmtId="0" fontId="16" fillId="33" borderId="74" xfId="0" applyFont="1" applyFill="1" applyBorder="1" applyAlignment="1">
      <alignment shrinkToFit="1"/>
    </xf>
    <xf numFmtId="0" fontId="16" fillId="0" borderId="18" xfId="0" applyFont="1" applyBorder="1" applyAlignment="1">
      <alignment wrapText="1"/>
    </xf>
    <xf numFmtId="0" fontId="16" fillId="33" borderId="3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wrapText="1"/>
    </xf>
    <xf numFmtId="0" fontId="16" fillId="0" borderId="81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vertical="top" wrapText="1" shrinkToFit="1"/>
    </xf>
    <xf numFmtId="0" fontId="16" fillId="33" borderId="38" xfId="0" applyFont="1" applyFill="1" applyBorder="1" applyAlignment="1">
      <alignment horizontal="center" shrinkToFit="1"/>
    </xf>
    <xf numFmtId="0" fontId="16" fillId="33" borderId="38" xfId="0" applyFont="1" applyFill="1" applyBorder="1" applyAlignment="1">
      <alignment wrapText="1"/>
    </xf>
    <xf numFmtId="0" fontId="16" fillId="0" borderId="38" xfId="0" applyFont="1" applyFill="1" applyBorder="1" applyAlignment="1">
      <alignment shrinkToFit="1"/>
    </xf>
    <xf numFmtId="0" fontId="16" fillId="33" borderId="39" xfId="0" applyFont="1" applyFill="1" applyBorder="1" applyAlignment="1">
      <alignment vertical="top" wrapText="1"/>
    </xf>
    <xf numFmtId="0" fontId="6" fillId="33" borderId="39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shrinkToFit="1"/>
    </xf>
    <xf numFmtId="0" fontId="6" fillId="33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shrinkToFit="1"/>
    </xf>
    <xf numFmtId="0" fontId="6" fillId="33" borderId="3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6" fillId="33" borderId="8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center" shrinkToFit="1"/>
    </xf>
    <xf numFmtId="0" fontId="6" fillId="0" borderId="83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/>
    </xf>
    <xf numFmtId="0" fontId="28" fillId="0" borderId="78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35" borderId="0" xfId="0" applyFont="1" applyFill="1" applyAlignment="1">
      <alignment/>
    </xf>
    <xf numFmtId="1" fontId="16" fillId="0" borderId="85" xfId="0" applyNumberFormat="1" applyFont="1" applyBorder="1" applyAlignment="1">
      <alignment horizontal="center"/>
    </xf>
    <xf numFmtId="1" fontId="16" fillId="0" borderId="86" xfId="0" applyNumberFormat="1" applyFont="1" applyFill="1" applyBorder="1" applyAlignment="1">
      <alignment horizontal="center"/>
    </xf>
    <xf numFmtId="1" fontId="16" fillId="0" borderId="8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23" fillId="0" borderId="88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8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8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 wrapText="1"/>
    </xf>
    <xf numFmtId="2" fontId="6" fillId="0" borderId="8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2" fontId="6" fillId="0" borderId="92" xfId="0" applyNumberFormat="1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/>
    </xf>
    <xf numFmtId="0" fontId="23" fillId="0" borderId="91" xfId="0" applyFont="1" applyFill="1" applyBorder="1" applyAlignment="1">
      <alignment horizontal="center" vertical="center" wrapText="1"/>
    </xf>
    <xf numFmtId="49" fontId="6" fillId="0" borderId="91" xfId="0" applyNumberFormat="1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80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/>
    </xf>
    <xf numFmtId="0" fontId="23" fillId="0" borderId="95" xfId="0" applyFont="1" applyFill="1" applyBorder="1" applyAlignment="1">
      <alignment horizontal="center"/>
    </xf>
    <xf numFmtId="0" fontId="23" fillId="0" borderId="96" xfId="0" applyFont="1" applyFill="1" applyBorder="1" applyAlignment="1">
      <alignment horizontal="center"/>
    </xf>
    <xf numFmtId="0" fontId="23" fillId="0" borderId="9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75" fillId="0" borderId="96" xfId="0" applyFont="1" applyFill="1" applyBorder="1" applyAlignment="1">
      <alignment horizontal="center" vertical="top"/>
    </xf>
    <xf numFmtId="0" fontId="9" fillId="3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11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76" fillId="38" borderId="0" xfId="0" applyFont="1" applyFill="1" applyAlignment="1">
      <alignment/>
    </xf>
    <xf numFmtId="0" fontId="9" fillId="3" borderId="0" xfId="0" applyFont="1" applyFill="1" applyAlignment="1">
      <alignment vertical="top"/>
    </xf>
    <xf numFmtId="0" fontId="9" fillId="18" borderId="0" xfId="0" applyFont="1" applyFill="1" applyAlignment="1">
      <alignment/>
    </xf>
    <xf numFmtId="0" fontId="9" fillId="16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9" fillId="14" borderId="0" xfId="0" applyFont="1" applyFill="1" applyAlignment="1">
      <alignment/>
    </xf>
    <xf numFmtId="0" fontId="9" fillId="14" borderId="0" xfId="0" applyFont="1" applyFill="1" applyAlignment="1">
      <alignment vertical="top"/>
    </xf>
    <xf numFmtId="0" fontId="16" fillId="0" borderId="91" xfId="0" applyFont="1" applyFill="1" applyBorder="1" applyAlignment="1">
      <alignment horizontal="center"/>
    </xf>
    <xf numFmtId="0" fontId="16" fillId="0" borderId="98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center" vertical="center" wrapText="1"/>
    </xf>
    <xf numFmtId="2" fontId="6" fillId="0" borderId="91" xfId="0" applyNumberFormat="1" applyFont="1" applyFill="1" applyBorder="1" applyAlignment="1">
      <alignment horizontal="center" vertical="center" wrapText="1"/>
    </xf>
    <xf numFmtId="2" fontId="16" fillId="0" borderId="91" xfId="0" applyNumberFormat="1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75" fillId="0" borderId="96" xfId="0" applyFont="1" applyFill="1" applyBorder="1" applyAlignment="1">
      <alignment horizontal="center"/>
    </xf>
    <xf numFmtId="0" fontId="16" fillId="0" borderId="91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left" wrapText="1"/>
    </xf>
    <xf numFmtId="0" fontId="6" fillId="0" borderId="9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left"/>
    </xf>
    <xf numFmtId="2" fontId="6" fillId="0" borderId="6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5" fillId="0" borderId="33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left" wrapText="1"/>
    </xf>
    <xf numFmtId="2" fontId="6" fillId="0" borderId="6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justify" vertical="top" wrapText="1"/>
    </xf>
    <xf numFmtId="2" fontId="8" fillId="0" borderId="77" xfId="0" applyNumberFormat="1" applyFont="1" applyFill="1" applyBorder="1" applyAlignment="1">
      <alignment horizontal="center" vertical="center" wrapText="1"/>
    </xf>
    <xf numFmtId="2" fontId="20" fillId="0" borderId="52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35" borderId="0" xfId="0" applyFont="1" applyFill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3" fillId="0" borderId="0" xfId="0" applyFont="1" applyAlignment="1">
      <alignment/>
    </xf>
    <xf numFmtId="0" fontId="17" fillId="0" borderId="0" xfId="0" applyFont="1" applyAlignment="1">
      <alignment horizontal="center"/>
    </xf>
    <xf numFmtId="0" fontId="77" fillId="0" borderId="0" xfId="0" applyFont="1" applyAlignment="1">
      <alignment/>
    </xf>
    <xf numFmtId="0" fontId="15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19" fillId="0" borderId="9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/>
    </xf>
    <xf numFmtId="0" fontId="19" fillId="0" borderId="59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8" fillId="0" borderId="0" xfId="59" applyFont="1" applyBorder="1" applyAlignment="1">
      <alignment horizontal="left" wrapText="1"/>
      <protection/>
    </xf>
    <xf numFmtId="0" fontId="8" fillId="0" borderId="56" xfId="0" applyFont="1" applyFill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51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/>
    </xf>
    <xf numFmtId="0" fontId="19" fillId="0" borderId="102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9" fillId="0" borderId="99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1" fillId="0" borderId="6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5" fillId="0" borderId="45" xfId="0" applyFont="1" applyBorder="1" applyAlignment="1">
      <alignment/>
    </xf>
    <xf numFmtId="0" fontId="19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 wrapText="1"/>
    </xf>
    <xf numFmtId="0" fontId="15" fillId="0" borderId="101" xfId="0" applyFont="1" applyBorder="1" applyAlignment="1">
      <alignment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1" fillId="0" borderId="0" xfId="59" applyFont="1" applyBorder="1" applyAlignment="1">
      <alignment horizontal="left" wrapText="1"/>
      <protection/>
    </xf>
    <xf numFmtId="0" fontId="8" fillId="0" borderId="7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16" fillId="0" borderId="7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21" fillId="0" borderId="70" xfId="0" applyFont="1" applyFill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/>
    </xf>
    <xf numFmtId="0" fontId="8" fillId="0" borderId="10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23" fillId="0" borderId="100" xfId="0" applyFont="1" applyBorder="1" applyAlignment="1">
      <alignment horizontal="center" vertical="center"/>
    </xf>
    <xf numFmtId="0" fontId="30" fillId="0" borderId="100" xfId="0" applyFont="1" applyFill="1" applyBorder="1" applyAlignment="1">
      <alignment horizontal="center" vertical="center" wrapText="1"/>
    </xf>
    <xf numFmtId="0" fontId="31" fillId="0" borderId="101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6" fillId="0" borderId="8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top" wrapText="1"/>
    </xf>
    <xf numFmtId="0" fontId="6" fillId="0" borderId="92" xfId="0" applyFont="1" applyBorder="1" applyAlignment="1">
      <alignment horizontal="center"/>
    </xf>
    <xf numFmtId="0" fontId="6" fillId="0" borderId="8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="93" zoomScaleNormal="93" zoomScalePageLayoutView="0" workbookViewId="0" topLeftCell="A1">
      <selection activeCell="I9" sqref="I9"/>
    </sheetView>
  </sheetViews>
  <sheetFormatPr defaultColWidth="9.140625" defaultRowHeight="12.75"/>
  <cols>
    <col min="1" max="1" width="38.140625" style="34" bestFit="1" customWidth="1"/>
    <col min="2" max="2" width="4.7109375" style="34" hidden="1" customWidth="1"/>
    <col min="3" max="3" width="9.140625" style="34" hidden="1" customWidth="1"/>
    <col min="4" max="40" width="9.140625" style="34" customWidth="1"/>
    <col min="41" max="41" width="0.2890625" style="34" hidden="1" customWidth="1"/>
    <col min="42" max="47" width="9.140625" style="34" hidden="1" customWidth="1"/>
    <col min="48" max="16384" width="9.140625" style="34" customWidth="1"/>
  </cols>
  <sheetData>
    <row r="3" spans="1:3" ht="12.75">
      <c r="A3" s="419" t="s">
        <v>46</v>
      </c>
      <c r="B3" s="283"/>
      <c r="C3" s="283"/>
    </row>
    <row r="4" spans="1:3" ht="12.75">
      <c r="A4" s="419" t="s">
        <v>86</v>
      </c>
      <c r="B4" s="283"/>
      <c r="C4" s="283"/>
    </row>
    <row r="5" spans="1:3" ht="12.75">
      <c r="A5" s="419"/>
      <c r="B5" s="283"/>
      <c r="C5" s="283"/>
    </row>
    <row r="6" spans="1:3" ht="12.75">
      <c r="A6" s="419" t="s">
        <v>87</v>
      </c>
      <c r="B6" s="283"/>
      <c r="C6" s="283"/>
    </row>
    <row r="7" spans="1:3" ht="12.75">
      <c r="A7" s="149" t="s">
        <v>88</v>
      </c>
      <c r="B7" s="283"/>
      <c r="C7" s="283"/>
    </row>
    <row r="8" spans="1:3" ht="12.75">
      <c r="A8" s="149" t="s">
        <v>47</v>
      </c>
      <c r="B8" s="283"/>
      <c r="C8" s="283"/>
    </row>
    <row r="9" spans="1:3" ht="12.75">
      <c r="A9" s="149" t="s">
        <v>89</v>
      </c>
      <c r="B9" s="283"/>
      <c r="C9" s="283"/>
    </row>
    <row r="10" spans="1:3" ht="12.75">
      <c r="A10" s="420" t="s">
        <v>85</v>
      </c>
      <c r="B10" s="283"/>
      <c r="C10" s="283"/>
    </row>
    <row r="11" spans="1:3" ht="12.75">
      <c r="A11" s="149" t="s">
        <v>77</v>
      </c>
      <c r="B11" s="283"/>
      <c r="C11" s="283"/>
    </row>
    <row r="12" spans="1:3" ht="12.75">
      <c r="A12" s="419"/>
      <c r="B12" s="283"/>
      <c r="C12" s="283"/>
    </row>
    <row r="13" spans="1:3" ht="12.75">
      <c r="A13" s="419"/>
      <c r="B13" s="283"/>
      <c r="C13" s="283"/>
    </row>
    <row r="14" spans="1:3" ht="12.75">
      <c r="A14" s="419"/>
      <c r="B14" s="283"/>
      <c r="C14" s="283"/>
    </row>
    <row r="15" spans="1:3" ht="12.75">
      <c r="A15" s="419"/>
      <c r="B15" s="283"/>
      <c r="C15" s="283"/>
    </row>
    <row r="16" spans="1:3" ht="12.75">
      <c r="A16" s="419"/>
      <c r="B16" s="283"/>
      <c r="C16" s="283"/>
    </row>
    <row r="18" spans="1:3" ht="14.25" customHeight="1">
      <c r="A18" s="421"/>
      <c r="B18" s="421"/>
      <c r="C18" s="421"/>
    </row>
    <row r="19" spans="1:3" ht="14.25" customHeight="1">
      <c r="A19" s="421"/>
      <c r="B19" s="421"/>
      <c r="C19" s="421"/>
    </row>
    <row r="20" spans="1:9" ht="35.25" customHeight="1">
      <c r="A20" s="432" t="s">
        <v>13</v>
      </c>
      <c r="B20" s="432"/>
      <c r="C20" s="432"/>
      <c r="D20" s="432"/>
      <c r="E20" s="432"/>
      <c r="F20" s="432"/>
      <c r="G20" s="432"/>
      <c r="H20" s="432"/>
      <c r="I20" s="432"/>
    </row>
    <row r="21" spans="1:3" ht="14.25" customHeight="1">
      <c r="A21" s="421"/>
      <c r="B21" s="421"/>
      <c r="C21" s="421"/>
    </row>
    <row r="22" spans="1:3" ht="14.25" customHeight="1">
      <c r="A22" s="421"/>
      <c r="B22" s="421"/>
      <c r="C22" s="421"/>
    </row>
    <row r="23" spans="1:3" ht="14.25" customHeight="1">
      <c r="A23" s="421"/>
      <c r="B23" s="421"/>
      <c r="C23" s="421"/>
    </row>
    <row r="24" spans="1:3" ht="14.25" customHeight="1">
      <c r="A24" s="421"/>
      <c r="B24" s="421"/>
      <c r="C24" s="421"/>
    </row>
    <row r="25" spans="1:3" ht="12.75">
      <c r="A25" s="422"/>
      <c r="B25" s="422"/>
      <c r="C25" s="422"/>
    </row>
    <row r="26" spans="1:3" ht="15.75">
      <c r="A26" s="423"/>
      <c r="B26" s="424"/>
      <c r="C26" s="424"/>
    </row>
    <row r="27" spans="1:3" ht="15.75">
      <c r="A27" s="423"/>
      <c r="B27" s="422"/>
      <c r="C27" s="422"/>
    </row>
    <row r="28" spans="1:3" ht="15.75">
      <c r="A28" s="423"/>
      <c r="B28" s="422"/>
      <c r="C28" s="422"/>
    </row>
    <row r="29" spans="1:3" ht="15.75">
      <c r="A29" s="1" t="s">
        <v>73</v>
      </c>
      <c r="B29" s="38"/>
      <c r="C29" s="38"/>
    </row>
    <row r="30" spans="2:3" ht="12.75">
      <c r="B30" s="38"/>
      <c r="C30" s="38"/>
    </row>
    <row r="31" spans="1:3" ht="15.75">
      <c r="A31" s="37" t="s">
        <v>284</v>
      </c>
      <c r="B31" s="38"/>
      <c r="C31" s="38"/>
    </row>
    <row r="32" spans="1:3" ht="15.75">
      <c r="A32" s="36" t="s">
        <v>285</v>
      </c>
      <c r="B32" s="38"/>
      <c r="C32" s="38"/>
    </row>
    <row r="33" spans="1:9" ht="24.75" customHeight="1">
      <c r="A33" s="433" t="s">
        <v>286</v>
      </c>
      <c r="B33" s="434"/>
      <c r="C33" s="434"/>
      <c r="D33" s="434"/>
      <c r="E33" s="434"/>
      <c r="F33" s="434"/>
      <c r="G33" s="434"/>
      <c r="H33" s="434"/>
      <c r="I33" s="434"/>
    </row>
    <row r="36" ht="24" customHeight="1"/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425"/>
      <c r="B46" s="425"/>
      <c r="C46" s="425"/>
    </row>
    <row r="47" spans="1:3" ht="12.75">
      <c r="A47" s="38"/>
      <c r="B47" s="38"/>
      <c r="C47" s="38"/>
    </row>
    <row r="48" spans="1:3" ht="12.75">
      <c r="A48" s="343"/>
      <c r="B48" s="343"/>
      <c r="C48" s="343"/>
    </row>
    <row r="49" spans="1:3" ht="12.75">
      <c r="A49" s="343"/>
      <c r="B49" s="343"/>
      <c r="C49" s="343"/>
    </row>
    <row r="50" spans="1:3" ht="12.75">
      <c r="A50" s="343"/>
      <c r="B50" s="343"/>
      <c r="C50" s="343"/>
    </row>
    <row r="51" spans="1:3" ht="12.75">
      <c r="A51" s="343"/>
      <c r="B51" s="343"/>
      <c r="C51" s="343"/>
    </row>
    <row r="52" spans="1:3" ht="12.75">
      <c r="A52" s="343"/>
      <c r="B52" s="343"/>
      <c r="C52" s="343"/>
    </row>
    <row r="53" spans="1:3" ht="12.75">
      <c r="A53" s="343"/>
      <c r="B53" s="343"/>
      <c r="C53" s="343"/>
    </row>
    <row r="54" spans="1:3" ht="12.75">
      <c r="A54" s="343"/>
      <c r="B54" s="343"/>
      <c r="C54" s="343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425"/>
      <c r="C58" s="425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426"/>
      <c r="C65" s="426"/>
    </row>
    <row r="66" spans="2:3" ht="12.75">
      <c r="B66" s="427"/>
      <c r="C66" s="427"/>
    </row>
    <row r="67" spans="2:3" ht="12.75">
      <c r="B67" s="417"/>
      <c r="C67" s="428"/>
    </row>
  </sheetData>
  <sheetProtection/>
  <mergeCells count="2">
    <mergeCell ref="A20:I20"/>
    <mergeCell ref="A33:I33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0" r:id="rId1"/>
  <headerFooter alignWithMargins="0">
    <oddFooter>&amp;R1/6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6">
      <selection activeCell="J51" sqref="J51:O51"/>
    </sheetView>
  </sheetViews>
  <sheetFormatPr defaultColWidth="9.140625" defaultRowHeight="12.75"/>
  <cols>
    <col min="1" max="1" width="3.28125" style="4" customWidth="1"/>
    <col min="2" max="2" width="27.140625" style="4" customWidth="1"/>
    <col min="3" max="3" width="9.421875" style="5" customWidth="1"/>
    <col min="4" max="4" width="8.00390625" style="5" customWidth="1"/>
    <col min="5" max="5" width="3.28125" style="4" customWidth="1"/>
    <col min="6" max="6" width="3.00390625" style="4" customWidth="1"/>
    <col min="7" max="7" width="3.57421875" style="4" bestFit="1" customWidth="1"/>
    <col min="8" max="8" width="3.7109375" style="4" customWidth="1"/>
    <col min="9" max="9" width="6.8515625" style="4" bestFit="1" customWidth="1"/>
    <col min="10" max="10" width="5.00390625" style="4" customWidth="1"/>
    <col min="11" max="11" width="3.421875" style="4" customWidth="1"/>
    <col min="12" max="12" width="3.28125" style="4" customWidth="1"/>
    <col min="13" max="13" width="3.57421875" style="4" bestFit="1" customWidth="1"/>
    <col min="14" max="14" width="3.57421875" style="4" customWidth="1"/>
    <col min="15" max="15" width="6.7109375" style="4" bestFit="1" customWidth="1"/>
    <col min="16" max="16" width="5.00390625" style="4" customWidth="1"/>
    <col min="17" max="18" width="9.140625" style="4" hidden="1" customWidth="1"/>
    <col min="19" max="19" width="2.00390625" style="4" customWidth="1"/>
    <col min="20" max="20" width="2.140625" style="4" customWidth="1"/>
    <col min="21" max="21" width="5.421875" style="4" customWidth="1"/>
    <col min="22" max="22" width="10.00390625" style="4" bestFit="1" customWidth="1"/>
    <col min="23" max="23" width="6.00390625" style="4" customWidth="1"/>
    <col min="24" max="24" width="9.140625" style="4" customWidth="1"/>
    <col min="25" max="25" width="5.57421875" style="4" customWidth="1"/>
    <col min="26" max="26" width="7.7109375" style="4" customWidth="1"/>
    <col min="27" max="16384" width="9.140625" style="4" customWidth="1"/>
  </cols>
  <sheetData>
    <row r="1" spans="1:15" ht="12.75">
      <c r="A1" s="440" t="s">
        <v>90</v>
      </c>
      <c r="B1" s="441"/>
      <c r="C1" s="441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</row>
    <row r="2" spans="1:15" ht="12.75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8.25" customHeight="1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</row>
    <row r="4" spans="1:15" ht="12.75">
      <c r="A4" s="444" t="s">
        <v>92</v>
      </c>
      <c r="B4" s="441"/>
      <c r="C4" s="441"/>
      <c r="D4" s="441"/>
      <c r="E4" s="441"/>
      <c r="F4" s="441"/>
      <c r="G4" s="44"/>
      <c r="H4" s="44"/>
      <c r="I4" s="43"/>
      <c r="J4" s="43"/>
      <c r="K4" s="43"/>
      <c r="L4" s="44"/>
      <c r="M4" s="44"/>
      <c r="N4" s="44"/>
      <c r="O4" s="44"/>
    </row>
    <row r="5" spans="1:15" ht="12.75">
      <c r="A5" s="42" t="s">
        <v>93</v>
      </c>
      <c r="B5" s="41"/>
      <c r="C5" s="41"/>
      <c r="D5" s="41"/>
      <c r="E5" s="41"/>
      <c r="F5" s="41"/>
      <c r="G5" s="44"/>
      <c r="H5" s="44"/>
      <c r="I5" s="40"/>
      <c r="J5" s="40"/>
      <c r="K5" s="40"/>
      <c r="L5" s="45"/>
      <c r="M5" s="45"/>
      <c r="N5" s="45"/>
      <c r="O5" s="45"/>
    </row>
    <row r="6" spans="1:15" ht="12.75">
      <c r="A6" s="440" t="s">
        <v>47</v>
      </c>
      <c r="B6" s="441"/>
      <c r="C6" s="441"/>
      <c r="D6" s="441"/>
      <c r="E6" s="441"/>
      <c r="F6" s="441"/>
      <c r="G6" s="44"/>
      <c r="H6" s="44"/>
      <c r="I6" s="40"/>
      <c r="J6" s="40"/>
      <c r="K6" s="40"/>
      <c r="L6" s="45"/>
      <c r="M6" s="45"/>
      <c r="N6" s="45"/>
      <c r="O6" s="45"/>
    </row>
    <row r="7" spans="1:15" ht="12.75">
      <c r="A7" s="440" t="s">
        <v>94</v>
      </c>
      <c r="B7" s="441"/>
      <c r="C7" s="441"/>
      <c r="D7" s="441"/>
      <c r="E7" s="441"/>
      <c r="F7" s="441"/>
      <c r="G7" s="45"/>
      <c r="H7" s="45"/>
      <c r="I7" s="45"/>
      <c r="J7" s="45"/>
      <c r="K7" s="45"/>
      <c r="L7" s="45"/>
      <c r="M7" s="45"/>
      <c r="N7" s="45"/>
      <c r="O7" s="45"/>
    </row>
    <row r="8" spans="1:15" ht="12.75">
      <c r="A8" s="158" t="s">
        <v>95</v>
      </c>
      <c r="B8" s="157"/>
      <c r="C8" s="157"/>
      <c r="D8" s="157"/>
      <c r="E8" s="157"/>
      <c r="F8" s="157"/>
      <c r="G8" s="39"/>
      <c r="H8" s="39"/>
      <c r="I8" s="39"/>
      <c r="J8" s="39"/>
      <c r="K8" s="39"/>
      <c r="L8" s="39"/>
      <c r="M8" s="39"/>
      <c r="N8" s="39"/>
      <c r="O8" s="39"/>
    </row>
    <row r="9" spans="1:15" ht="12.75">
      <c r="A9" s="444" t="s">
        <v>96</v>
      </c>
      <c r="B9" s="441"/>
      <c r="C9" s="441"/>
      <c r="D9" s="441"/>
      <c r="E9" s="441"/>
      <c r="F9" s="441"/>
      <c r="G9" s="44"/>
      <c r="H9" s="44"/>
      <c r="I9" s="44"/>
      <c r="J9" s="44"/>
      <c r="K9" s="44"/>
      <c r="L9" s="44"/>
      <c r="M9" s="44"/>
      <c r="N9" s="44"/>
      <c r="O9" s="44"/>
    </row>
    <row r="10" spans="1:15" ht="15.75">
      <c r="A10" s="442" t="s">
        <v>91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</row>
    <row r="11" spans="1:18" ht="16.5" customHeight="1" thickBot="1">
      <c r="A11" s="491" t="s">
        <v>195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3"/>
      <c r="R11" s="3"/>
    </row>
    <row r="12" spans="1:22" ht="13.5" customHeight="1">
      <c r="A12" s="437" t="s">
        <v>10</v>
      </c>
      <c r="B12" s="437" t="s">
        <v>5</v>
      </c>
      <c r="C12" s="466" t="s">
        <v>97</v>
      </c>
      <c r="D12" s="466" t="s">
        <v>80</v>
      </c>
      <c r="E12" s="469" t="s">
        <v>6</v>
      </c>
      <c r="F12" s="470"/>
      <c r="G12" s="470"/>
      <c r="H12" s="470"/>
      <c r="I12" s="470"/>
      <c r="J12" s="471"/>
      <c r="K12" s="469" t="s">
        <v>7</v>
      </c>
      <c r="L12" s="470"/>
      <c r="M12" s="470"/>
      <c r="N12" s="470"/>
      <c r="O12" s="470"/>
      <c r="P12" s="471"/>
      <c r="Q12" s="3"/>
      <c r="R12" s="3"/>
      <c r="U12" s="382" t="s">
        <v>197</v>
      </c>
      <c r="V12" s="382" t="s">
        <v>198</v>
      </c>
    </row>
    <row r="13" spans="1:22" ht="13.5" customHeight="1">
      <c r="A13" s="438"/>
      <c r="B13" s="438"/>
      <c r="C13" s="467"/>
      <c r="D13" s="467"/>
      <c r="E13" s="459" t="s">
        <v>84</v>
      </c>
      <c r="F13" s="460"/>
      <c r="G13" s="460"/>
      <c r="H13" s="461"/>
      <c r="I13" s="463" t="s">
        <v>53</v>
      </c>
      <c r="J13" s="448" t="s">
        <v>54</v>
      </c>
      <c r="K13" s="459" t="s">
        <v>84</v>
      </c>
      <c r="L13" s="460"/>
      <c r="M13" s="460"/>
      <c r="N13" s="461"/>
      <c r="O13" s="463" t="s">
        <v>53</v>
      </c>
      <c r="P13" s="448" t="s">
        <v>54</v>
      </c>
      <c r="Q13" s="3"/>
      <c r="R13" s="3"/>
      <c r="U13" s="382">
        <f>SUM(E16:E21,K24:K27)</f>
        <v>266</v>
      </c>
      <c r="V13" s="382">
        <f>SUM(F16:G22,L24:N27)</f>
        <v>252</v>
      </c>
    </row>
    <row r="14" spans="1:18" ht="12.75" customHeight="1">
      <c r="A14" s="438"/>
      <c r="B14" s="438"/>
      <c r="C14" s="467"/>
      <c r="D14" s="494"/>
      <c r="E14" s="472" t="s">
        <v>83</v>
      </c>
      <c r="F14" s="435" t="s">
        <v>61</v>
      </c>
      <c r="G14" s="435" t="s">
        <v>62</v>
      </c>
      <c r="H14" s="435" t="s">
        <v>63</v>
      </c>
      <c r="I14" s="464"/>
      <c r="J14" s="449"/>
      <c r="K14" s="472" t="s">
        <v>83</v>
      </c>
      <c r="L14" s="435" t="s">
        <v>61</v>
      </c>
      <c r="M14" s="435" t="s">
        <v>62</v>
      </c>
      <c r="N14" s="435" t="s">
        <v>63</v>
      </c>
      <c r="O14" s="464"/>
      <c r="P14" s="449"/>
      <c r="Q14" s="3"/>
      <c r="R14" s="3"/>
    </row>
    <row r="15" spans="1:22" ht="12" thickBot="1">
      <c r="A15" s="439"/>
      <c r="B15" s="439"/>
      <c r="C15" s="468"/>
      <c r="D15" s="495"/>
      <c r="E15" s="473"/>
      <c r="F15" s="436"/>
      <c r="G15" s="436"/>
      <c r="H15" s="436"/>
      <c r="I15" s="465"/>
      <c r="J15" s="450"/>
      <c r="K15" s="473"/>
      <c r="L15" s="436"/>
      <c r="M15" s="436"/>
      <c r="N15" s="436"/>
      <c r="O15" s="465"/>
      <c r="P15" s="450"/>
      <c r="Q15" s="3"/>
      <c r="R15" s="3"/>
      <c r="U15" s="383" t="s">
        <v>64</v>
      </c>
      <c r="V15" s="383" t="s">
        <v>65</v>
      </c>
    </row>
    <row r="16" spans="1:22" ht="12.75">
      <c r="A16" s="8">
        <v>1</v>
      </c>
      <c r="B16" s="49" t="s">
        <v>98</v>
      </c>
      <c r="C16" s="54" t="s">
        <v>105</v>
      </c>
      <c r="D16" s="73" t="s">
        <v>78</v>
      </c>
      <c r="E16" s="58">
        <v>28</v>
      </c>
      <c r="F16" s="59">
        <v>8</v>
      </c>
      <c r="G16" s="59">
        <v>20</v>
      </c>
      <c r="H16" s="59"/>
      <c r="I16" s="59" t="s">
        <v>48</v>
      </c>
      <c r="J16" s="60">
        <v>6</v>
      </c>
      <c r="K16" s="9"/>
      <c r="L16" s="10"/>
      <c r="M16" s="10"/>
      <c r="N16" s="10"/>
      <c r="O16" s="10"/>
      <c r="P16" s="11"/>
      <c r="Q16" s="3"/>
      <c r="R16" s="3"/>
      <c r="U16" s="383">
        <f>K28+K29</f>
        <v>0</v>
      </c>
      <c r="V16" s="383">
        <f>SUM(L28:M29)</f>
        <v>42</v>
      </c>
    </row>
    <row r="17" spans="1:18" ht="11.25" customHeight="1">
      <c r="A17" s="12">
        <v>2</v>
      </c>
      <c r="B17" s="50" t="s">
        <v>99</v>
      </c>
      <c r="C17" s="55" t="s">
        <v>106</v>
      </c>
      <c r="D17" s="80" t="s">
        <v>78</v>
      </c>
      <c r="E17" s="61">
        <v>28</v>
      </c>
      <c r="F17" s="62">
        <v>4</v>
      </c>
      <c r="G17" s="62">
        <v>10</v>
      </c>
      <c r="H17" s="62"/>
      <c r="I17" s="62" t="s">
        <v>48</v>
      </c>
      <c r="J17" s="63">
        <v>5</v>
      </c>
      <c r="K17" s="13"/>
      <c r="L17" s="14"/>
      <c r="M17" s="14"/>
      <c r="N17" s="14"/>
      <c r="O17" s="14"/>
      <c r="P17" s="15"/>
      <c r="Q17" s="3"/>
      <c r="R17" s="3"/>
    </row>
    <row r="18" spans="1:22" ht="12.75">
      <c r="A18" s="16">
        <v>3</v>
      </c>
      <c r="B18" s="51" t="s">
        <v>100</v>
      </c>
      <c r="C18" s="55" t="s">
        <v>107</v>
      </c>
      <c r="D18" s="80" t="s">
        <v>78</v>
      </c>
      <c r="E18" s="64">
        <v>28</v>
      </c>
      <c r="F18" s="62">
        <v>4</v>
      </c>
      <c r="G18" s="62">
        <v>10</v>
      </c>
      <c r="H18" s="62"/>
      <c r="I18" s="62" t="s">
        <v>48</v>
      </c>
      <c r="J18" s="63">
        <v>4</v>
      </c>
      <c r="K18" s="13"/>
      <c r="L18" s="14"/>
      <c r="M18" s="14"/>
      <c r="N18" s="14"/>
      <c r="O18" s="14"/>
      <c r="P18" s="15"/>
      <c r="Q18" s="3"/>
      <c r="R18" s="3"/>
      <c r="U18" s="381" t="s">
        <v>190</v>
      </c>
      <c r="V18" s="381" t="s">
        <v>263</v>
      </c>
    </row>
    <row r="19" spans="1:22" ht="12.75">
      <c r="A19" s="12">
        <v>4</v>
      </c>
      <c r="B19" s="52" t="s">
        <v>101</v>
      </c>
      <c r="C19" s="55" t="s">
        <v>108</v>
      </c>
      <c r="D19" s="80" t="s">
        <v>78</v>
      </c>
      <c r="E19" s="61">
        <v>28</v>
      </c>
      <c r="F19" s="62">
        <v>4</v>
      </c>
      <c r="G19" s="62">
        <v>10</v>
      </c>
      <c r="H19" s="62"/>
      <c r="I19" s="62" t="s">
        <v>48</v>
      </c>
      <c r="J19" s="63">
        <v>4</v>
      </c>
      <c r="K19" s="17"/>
      <c r="L19" s="18"/>
      <c r="M19" s="18"/>
      <c r="N19" s="18"/>
      <c r="O19" s="18"/>
      <c r="P19" s="19"/>
      <c r="Q19" s="3"/>
      <c r="R19" s="3"/>
      <c r="U19" s="381">
        <f>K23</f>
        <v>28</v>
      </c>
      <c r="V19" s="381">
        <f>SUM(L23:M23)</f>
        <v>28</v>
      </c>
    </row>
    <row r="20" spans="1:18" ht="12.75">
      <c r="A20" s="16">
        <v>5</v>
      </c>
      <c r="B20" s="51" t="s">
        <v>102</v>
      </c>
      <c r="C20" s="56" t="s">
        <v>109</v>
      </c>
      <c r="D20" s="80" t="s">
        <v>78</v>
      </c>
      <c r="E20" s="61">
        <v>28</v>
      </c>
      <c r="F20" s="62">
        <v>8</v>
      </c>
      <c r="G20" s="62">
        <v>20</v>
      </c>
      <c r="H20" s="62"/>
      <c r="I20" s="62" t="s">
        <v>48</v>
      </c>
      <c r="J20" s="63">
        <v>5</v>
      </c>
      <c r="K20" s="46"/>
      <c r="L20" s="47"/>
      <c r="M20" s="47"/>
      <c r="N20" s="47"/>
      <c r="O20" s="47"/>
      <c r="P20" s="48"/>
      <c r="Q20" s="3"/>
      <c r="R20" s="3"/>
    </row>
    <row r="21" spans="1:22" ht="12.75">
      <c r="A21" s="12">
        <v>6</v>
      </c>
      <c r="B21" s="51" t="s">
        <v>103</v>
      </c>
      <c r="C21" s="56" t="s">
        <v>110</v>
      </c>
      <c r="D21" s="80" t="s">
        <v>78</v>
      </c>
      <c r="E21" s="61">
        <v>28</v>
      </c>
      <c r="F21" s="62">
        <v>4</v>
      </c>
      <c r="G21" s="62">
        <v>10</v>
      </c>
      <c r="H21" s="62"/>
      <c r="I21" s="62" t="s">
        <v>8</v>
      </c>
      <c r="J21" s="63">
        <v>4</v>
      </c>
      <c r="K21" s="46"/>
      <c r="L21" s="47"/>
      <c r="M21" s="47"/>
      <c r="N21" s="47"/>
      <c r="O21" s="47"/>
      <c r="P21" s="48"/>
      <c r="Q21" s="3"/>
      <c r="R21" s="3"/>
      <c r="V21" s="384" t="s">
        <v>38</v>
      </c>
    </row>
    <row r="22" spans="1:22" ht="13.5" thickBot="1">
      <c r="A22" s="20">
        <v>7</v>
      </c>
      <c r="B22" s="53" t="s">
        <v>104</v>
      </c>
      <c r="C22" s="57" t="s">
        <v>111</v>
      </c>
      <c r="D22" s="131" t="s">
        <v>78</v>
      </c>
      <c r="E22" s="67"/>
      <c r="F22" s="68">
        <v>8</v>
      </c>
      <c r="G22" s="68">
        <v>20</v>
      </c>
      <c r="H22" s="68"/>
      <c r="I22" s="69" t="s">
        <v>8</v>
      </c>
      <c r="J22" s="70">
        <v>2</v>
      </c>
      <c r="K22" s="21"/>
      <c r="L22" s="22"/>
      <c r="M22" s="22"/>
      <c r="N22" s="22"/>
      <c r="O22" s="22"/>
      <c r="P22" s="23"/>
      <c r="Q22" s="3"/>
      <c r="R22" s="3"/>
      <c r="V22" s="384">
        <f>U13+V13+U16+V16+U19+V19</f>
        <v>616</v>
      </c>
    </row>
    <row r="23" spans="1:18" ht="12.75">
      <c r="A23" s="71">
        <v>8</v>
      </c>
      <c r="B23" s="132" t="s">
        <v>112</v>
      </c>
      <c r="C23" s="133" t="s">
        <v>113</v>
      </c>
      <c r="D23" s="73" t="s">
        <v>78</v>
      </c>
      <c r="E23" s="74"/>
      <c r="F23" s="59"/>
      <c r="G23" s="59"/>
      <c r="H23" s="59"/>
      <c r="I23" s="59"/>
      <c r="J23" s="60"/>
      <c r="K23" s="75">
        <v>28</v>
      </c>
      <c r="L23" s="59">
        <v>8</v>
      </c>
      <c r="M23" s="59">
        <v>20</v>
      </c>
      <c r="N23" s="59"/>
      <c r="O23" s="59" t="s">
        <v>48</v>
      </c>
      <c r="P23" s="76">
        <v>4</v>
      </c>
      <c r="Q23" s="77"/>
      <c r="R23" s="77"/>
    </row>
    <row r="24" spans="1:18" ht="12.75">
      <c r="A24" s="78">
        <v>9</v>
      </c>
      <c r="B24" s="51" t="s">
        <v>114</v>
      </c>
      <c r="C24" s="134" t="s">
        <v>115</v>
      </c>
      <c r="D24" s="80" t="s">
        <v>78</v>
      </c>
      <c r="E24" s="81"/>
      <c r="F24" s="82"/>
      <c r="G24" s="82"/>
      <c r="H24" s="82"/>
      <c r="I24" s="82"/>
      <c r="J24" s="83"/>
      <c r="K24" s="64">
        <v>28</v>
      </c>
      <c r="L24" s="82">
        <v>8</v>
      </c>
      <c r="M24" s="82">
        <v>20</v>
      </c>
      <c r="N24" s="82"/>
      <c r="O24" s="82" t="s">
        <v>48</v>
      </c>
      <c r="P24" s="84">
        <v>6</v>
      </c>
      <c r="Q24" s="77"/>
      <c r="R24" s="77"/>
    </row>
    <row r="25" spans="1:18" ht="12.75">
      <c r="A25" s="85">
        <v>10</v>
      </c>
      <c r="B25" s="51" t="s">
        <v>116</v>
      </c>
      <c r="C25" s="55" t="s">
        <v>117</v>
      </c>
      <c r="D25" s="80" t="s">
        <v>78</v>
      </c>
      <c r="E25" s="81"/>
      <c r="F25" s="82"/>
      <c r="G25" s="82"/>
      <c r="H25" s="82"/>
      <c r="I25" s="82"/>
      <c r="J25" s="83"/>
      <c r="K25" s="61">
        <v>28</v>
      </c>
      <c r="L25" s="82">
        <v>8</v>
      </c>
      <c r="M25" s="82">
        <v>20</v>
      </c>
      <c r="N25" s="82"/>
      <c r="O25" s="82" t="s">
        <v>48</v>
      </c>
      <c r="P25" s="84">
        <v>6</v>
      </c>
      <c r="Q25" s="77"/>
      <c r="R25" s="77"/>
    </row>
    <row r="26" spans="1:18" ht="12.75">
      <c r="A26" s="78">
        <v>11</v>
      </c>
      <c r="B26" s="51" t="s">
        <v>118</v>
      </c>
      <c r="C26" s="135" t="s">
        <v>119</v>
      </c>
      <c r="D26" s="80" t="s">
        <v>78</v>
      </c>
      <c r="E26" s="81"/>
      <c r="F26" s="82"/>
      <c r="G26" s="82"/>
      <c r="H26" s="82"/>
      <c r="I26" s="82"/>
      <c r="J26" s="83"/>
      <c r="K26" s="61">
        <v>14</v>
      </c>
      <c r="L26" s="82"/>
      <c r="M26" s="82"/>
      <c r="N26" s="82">
        <v>28</v>
      </c>
      <c r="O26" s="82" t="s">
        <v>48</v>
      </c>
      <c r="P26" s="84">
        <v>6</v>
      </c>
      <c r="Q26" s="77"/>
      <c r="R26" s="77"/>
    </row>
    <row r="27" spans="1:18" ht="12.75">
      <c r="A27" s="85">
        <v>12</v>
      </c>
      <c r="B27" s="52" t="s">
        <v>120</v>
      </c>
      <c r="C27" s="134" t="s">
        <v>121</v>
      </c>
      <c r="D27" s="80" t="s">
        <v>78</v>
      </c>
      <c r="E27" s="87"/>
      <c r="F27" s="88"/>
      <c r="G27" s="88"/>
      <c r="H27" s="88"/>
      <c r="I27" s="88"/>
      <c r="J27" s="84"/>
      <c r="K27" s="61">
        <v>28</v>
      </c>
      <c r="L27" s="88">
        <v>8</v>
      </c>
      <c r="M27" s="88">
        <v>20</v>
      </c>
      <c r="N27" s="88"/>
      <c r="O27" s="88" t="s">
        <v>48</v>
      </c>
      <c r="P27" s="84">
        <v>6</v>
      </c>
      <c r="Q27" s="77"/>
      <c r="R27" s="77"/>
    </row>
    <row r="28" spans="1:18" ht="12.75">
      <c r="A28" s="78">
        <v>13</v>
      </c>
      <c r="B28" s="50" t="s">
        <v>104</v>
      </c>
      <c r="C28" s="136" t="s">
        <v>122</v>
      </c>
      <c r="D28" s="80" t="s">
        <v>78</v>
      </c>
      <c r="E28" s="87"/>
      <c r="F28" s="88"/>
      <c r="G28" s="88"/>
      <c r="H28" s="88"/>
      <c r="I28" s="88"/>
      <c r="J28" s="84"/>
      <c r="K28" s="65"/>
      <c r="L28" s="88">
        <v>8</v>
      </c>
      <c r="M28" s="88">
        <v>20</v>
      </c>
      <c r="N28" s="88"/>
      <c r="O28" s="88" t="s">
        <v>8</v>
      </c>
      <c r="P28" s="84">
        <v>2</v>
      </c>
      <c r="Q28" s="77"/>
      <c r="R28" s="77"/>
    </row>
    <row r="29" spans="1:22" ht="13.5" thickBot="1">
      <c r="A29" s="89">
        <v>14</v>
      </c>
      <c r="B29" s="51" t="s">
        <v>123</v>
      </c>
      <c r="C29" s="135" t="s">
        <v>124</v>
      </c>
      <c r="D29" s="80" t="s">
        <v>78</v>
      </c>
      <c r="E29" s="91"/>
      <c r="F29" s="68"/>
      <c r="G29" s="68"/>
      <c r="H29" s="68"/>
      <c r="I29" s="68"/>
      <c r="J29" s="92"/>
      <c r="K29" s="67"/>
      <c r="L29" s="68">
        <v>4</v>
      </c>
      <c r="M29" s="68">
        <v>10</v>
      </c>
      <c r="N29" s="68"/>
      <c r="O29" s="68" t="s">
        <v>125</v>
      </c>
      <c r="P29" s="92" t="s">
        <v>126</v>
      </c>
      <c r="Q29" s="77"/>
      <c r="R29" s="77"/>
      <c r="V29" s="373" t="s">
        <v>252</v>
      </c>
    </row>
    <row r="30" spans="1:22" ht="11.25">
      <c r="A30" s="476" t="s">
        <v>58</v>
      </c>
      <c r="B30" s="477"/>
      <c r="C30" s="477"/>
      <c r="D30" s="478"/>
      <c r="E30" s="93">
        <f>SUM(E16:E22)</f>
        <v>168</v>
      </c>
      <c r="F30" s="94">
        <f>SUM(F16:F22)</f>
        <v>40</v>
      </c>
      <c r="G30" s="94">
        <f>SUM(G16:G22)</f>
        <v>100</v>
      </c>
      <c r="H30" s="94"/>
      <c r="I30" s="446" t="s">
        <v>127</v>
      </c>
      <c r="J30" s="493">
        <f>SUM(J16:J22)</f>
        <v>30</v>
      </c>
      <c r="K30" s="95">
        <f>SUM(K23:K29)</f>
        <v>126</v>
      </c>
      <c r="L30" s="96">
        <f>SUM(L23:L29)</f>
        <v>44</v>
      </c>
      <c r="M30" s="96">
        <f>SUM(M23:M29)</f>
        <v>110</v>
      </c>
      <c r="N30" s="97">
        <f>SUM(N23:N29)</f>
        <v>28</v>
      </c>
      <c r="O30" s="496" t="s">
        <v>128</v>
      </c>
      <c r="P30" s="492">
        <f>SUM(P23:P28)</f>
        <v>30</v>
      </c>
      <c r="Q30" s="77"/>
      <c r="R30" s="77"/>
      <c r="V30" s="373">
        <f>E31+K31</f>
        <v>616</v>
      </c>
    </row>
    <row r="31" spans="1:18" ht="12" thickBot="1">
      <c r="A31" s="479"/>
      <c r="B31" s="480"/>
      <c r="C31" s="480"/>
      <c r="D31" s="481"/>
      <c r="E31" s="455">
        <f>SUM(E30:H30)</f>
        <v>308</v>
      </c>
      <c r="F31" s="456"/>
      <c r="G31" s="456"/>
      <c r="H31" s="457"/>
      <c r="I31" s="447"/>
      <c r="J31" s="452"/>
      <c r="K31" s="455">
        <f>SUM(K30:N30)</f>
        <v>308</v>
      </c>
      <c r="L31" s="456"/>
      <c r="M31" s="456"/>
      <c r="N31" s="457"/>
      <c r="O31" s="497"/>
      <c r="P31" s="452"/>
      <c r="Q31" s="77"/>
      <c r="R31" s="77"/>
    </row>
    <row r="32" spans="1:18" s="3" customFormat="1" ht="12" thickBot="1">
      <c r="A32" s="77"/>
      <c r="B32" s="77"/>
      <c r="C32" s="111"/>
      <c r="D32" s="111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1.25" customHeight="1">
      <c r="A33" s="99"/>
      <c r="B33" s="140" t="s">
        <v>12</v>
      </c>
      <c r="C33" s="111"/>
      <c r="D33" s="111"/>
      <c r="E33" s="113">
        <f>E30</f>
        <v>168</v>
      </c>
      <c r="F33" s="114">
        <f>F30</f>
        <v>40</v>
      </c>
      <c r="G33" s="114">
        <f>G30</f>
        <v>100</v>
      </c>
      <c r="H33" s="114"/>
      <c r="I33" s="446" t="s">
        <v>127</v>
      </c>
      <c r="J33" s="489">
        <f>IF((J30)&lt;&gt;30,"NU",30)</f>
        <v>30</v>
      </c>
      <c r="K33" s="115">
        <f>K30</f>
        <v>126</v>
      </c>
      <c r="L33" s="114">
        <f>L30</f>
        <v>44</v>
      </c>
      <c r="M33" s="114">
        <f>M30</f>
        <v>110</v>
      </c>
      <c r="N33" s="114">
        <f>N30</f>
        <v>28</v>
      </c>
      <c r="O33" s="496" t="s">
        <v>128</v>
      </c>
      <c r="P33" s="489">
        <f>IF((P30)&lt;&gt;30,"NU",30)</f>
        <v>30</v>
      </c>
      <c r="Q33" s="77"/>
      <c r="R33" s="77"/>
    </row>
    <row r="34" spans="1:18" s="3" customFormat="1" ht="12" thickBot="1">
      <c r="A34" s="99"/>
      <c r="B34" s="112"/>
      <c r="C34" s="111"/>
      <c r="D34" s="111"/>
      <c r="E34" s="498">
        <f>SUM(E33:H33)</f>
        <v>308</v>
      </c>
      <c r="F34" s="499"/>
      <c r="G34" s="499"/>
      <c r="H34" s="499"/>
      <c r="I34" s="447"/>
      <c r="J34" s="490"/>
      <c r="K34" s="486">
        <f>SUM(K33:N33)</f>
        <v>308</v>
      </c>
      <c r="L34" s="487"/>
      <c r="M34" s="487"/>
      <c r="N34" s="488"/>
      <c r="O34" s="497"/>
      <c r="P34" s="490"/>
      <c r="Q34" s="111"/>
      <c r="R34" s="111"/>
    </row>
    <row r="35" spans="1:18" ht="12.75" customHeight="1" thickBot="1">
      <c r="A35" s="98"/>
      <c r="B35" s="99"/>
      <c r="C35" s="99"/>
      <c r="D35" s="9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77"/>
      <c r="R35" s="77"/>
    </row>
    <row r="36" spans="1:18" ht="11.25">
      <c r="A36" s="466" t="s">
        <v>10</v>
      </c>
      <c r="B36" s="466" t="s">
        <v>50</v>
      </c>
      <c r="C36" s="466" t="s">
        <v>81</v>
      </c>
      <c r="D36" s="466" t="s">
        <v>80</v>
      </c>
      <c r="E36" s="469" t="s">
        <v>6</v>
      </c>
      <c r="F36" s="470"/>
      <c r="G36" s="470"/>
      <c r="H36" s="470"/>
      <c r="I36" s="470"/>
      <c r="J36" s="471"/>
      <c r="K36" s="469" t="s">
        <v>7</v>
      </c>
      <c r="L36" s="470"/>
      <c r="M36" s="470"/>
      <c r="N36" s="470"/>
      <c r="O36" s="470"/>
      <c r="P36" s="471"/>
      <c r="Q36" s="77"/>
      <c r="R36" s="77"/>
    </row>
    <row r="37" spans="1:18" ht="13.5" thickBot="1">
      <c r="A37" s="467"/>
      <c r="B37" s="467"/>
      <c r="C37" s="467"/>
      <c r="D37" s="467"/>
      <c r="E37" s="459" t="s">
        <v>84</v>
      </c>
      <c r="F37" s="460"/>
      <c r="G37" s="460"/>
      <c r="H37" s="461"/>
      <c r="I37" s="463" t="s">
        <v>53</v>
      </c>
      <c r="J37" s="448" t="s">
        <v>54</v>
      </c>
      <c r="K37" s="483" t="s">
        <v>84</v>
      </c>
      <c r="L37" s="484"/>
      <c r="M37" s="484"/>
      <c r="N37" s="485"/>
      <c r="O37" s="463" t="s">
        <v>53</v>
      </c>
      <c r="P37" s="448" t="s">
        <v>54</v>
      </c>
      <c r="Q37" s="77"/>
      <c r="R37" s="77"/>
    </row>
    <row r="38" spans="1:18" ht="11.25" customHeight="1">
      <c r="A38" s="467"/>
      <c r="B38" s="467"/>
      <c r="C38" s="467"/>
      <c r="D38" s="494"/>
      <c r="E38" s="474" t="s">
        <v>83</v>
      </c>
      <c r="F38" s="475" t="s">
        <v>61</v>
      </c>
      <c r="G38" s="475" t="s">
        <v>62</v>
      </c>
      <c r="H38" s="475" t="s">
        <v>63</v>
      </c>
      <c r="I38" s="464"/>
      <c r="J38" s="449"/>
      <c r="K38" s="474" t="s">
        <v>83</v>
      </c>
      <c r="L38" s="475" t="s">
        <v>61</v>
      </c>
      <c r="M38" s="475" t="s">
        <v>62</v>
      </c>
      <c r="N38" s="475" t="s">
        <v>63</v>
      </c>
      <c r="O38" s="464"/>
      <c r="P38" s="449"/>
      <c r="Q38" s="77"/>
      <c r="R38" s="77"/>
    </row>
    <row r="39" spans="1:18" ht="12" thickBot="1">
      <c r="A39" s="482"/>
      <c r="B39" s="482"/>
      <c r="C39" s="468"/>
      <c r="D39" s="495"/>
      <c r="E39" s="473"/>
      <c r="F39" s="436"/>
      <c r="G39" s="436"/>
      <c r="H39" s="436"/>
      <c r="I39" s="465"/>
      <c r="J39" s="450"/>
      <c r="K39" s="473"/>
      <c r="L39" s="436"/>
      <c r="M39" s="436"/>
      <c r="N39" s="436"/>
      <c r="O39" s="465"/>
      <c r="P39" s="450"/>
      <c r="Q39" s="77"/>
      <c r="R39" s="77"/>
    </row>
    <row r="40" spans="1:18" ht="25.5">
      <c r="A40" s="72">
        <v>15</v>
      </c>
      <c r="B40" s="143" t="s">
        <v>130</v>
      </c>
      <c r="C40" s="144" t="s">
        <v>131</v>
      </c>
      <c r="D40" s="103" t="s">
        <v>79</v>
      </c>
      <c r="E40" s="64"/>
      <c r="F40" s="120">
        <v>8</v>
      </c>
      <c r="G40" s="120">
        <v>20</v>
      </c>
      <c r="H40" s="120"/>
      <c r="I40" s="59" t="s">
        <v>125</v>
      </c>
      <c r="J40" s="60">
        <v>3</v>
      </c>
      <c r="K40" s="75"/>
      <c r="L40" s="120"/>
      <c r="M40" s="120"/>
      <c r="N40" s="59"/>
      <c r="O40" s="59"/>
      <c r="P40" s="60"/>
      <c r="Q40" s="77"/>
      <c r="R40" s="77"/>
    </row>
    <row r="41" spans="1:18" ht="11.25">
      <c r="A41" s="102"/>
      <c r="B41" s="142" t="s">
        <v>129</v>
      </c>
      <c r="C41" s="430"/>
      <c r="D41" s="121"/>
      <c r="E41" s="87"/>
      <c r="F41" s="82"/>
      <c r="G41" s="82"/>
      <c r="H41" s="82"/>
      <c r="I41" s="82"/>
      <c r="J41" s="83"/>
      <c r="K41" s="81"/>
      <c r="L41" s="82"/>
      <c r="M41" s="82"/>
      <c r="N41" s="82"/>
      <c r="O41" s="82"/>
      <c r="P41" s="122"/>
      <c r="Q41" s="77"/>
      <c r="R41" s="77"/>
    </row>
    <row r="42" spans="1:18" ht="12.75">
      <c r="A42" s="79">
        <v>1</v>
      </c>
      <c r="B42" s="145" t="s">
        <v>132</v>
      </c>
      <c r="C42" s="146" t="s">
        <v>105</v>
      </c>
      <c r="D42" s="123" t="s">
        <v>79</v>
      </c>
      <c r="E42" s="61">
        <v>28</v>
      </c>
      <c r="F42" s="62">
        <v>8</v>
      </c>
      <c r="G42" s="62">
        <v>20</v>
      </c>
      <c r="H42" s="62"/>
      <c r="I42" s="62" t="s">
        <v>48</v>
      </c>
      <c r="J42" s="63">
        <v>5</v>
      </c>
      <c r="K42" s="104"/>
      <c r="L42" s="62"/>
      <c r="M42" s="62"/>
      <c r="N42" s="62"/>
      <c r="O42" s="62"/>
      <c r="P42" s="124"/>
      <c r="Q42" s="77"/>
      <c r="R42" s="77"/>
    </row>
    <row r="43" spans="1:22" ht="13.5" thickBot="1">
      <c r="A43" s="118">
        <v>2</v>
      </c>
      <c r="B43" s="147" t="s">
        <v>133</v>
      </c>
      <c r="C43" s="148" t="s">
        <v>134</v>
      </c>
      <c r="D43" s="89" t="s">
        <v>79</v>
      </c>
      <c r="E43" s="125"/>
      <c r="F43" s="69"/>
      <c r="G43" s="69"/>
      <c r="H43" s="69"/>
      <c r="I43" s="69"/>
      <c r="J43" s="70"/>
      <c r="K43" s="67">
        <v>28</v>
      </c>
      <c r="L43" s="69">
        <v>8</v>
      </c>
      <c r="M43" s="69">
        <v>20</v>
      </c>
      <c r="N43" s="69"/>
      <c r="O43" s="69" t="s">
        <v>48</v>
      </c>
      <c r="P43" s="126">
        <v>5</v>
      </c>
      <c r="Q43" s="77"/>
      <c r="R43" s="77"/>
      <c r="V43" s="375" t="s">
        <v>254</v>
      </c>
    </row>
    <row r="44" spans="1:22" ht="11.25">
      <c r="A44" s="500" t="s">
        <v>60</v>
      </c>
      <c r="B44" s="501"/>
      <c r="C44" s="501"/>
      <c r="D44" s="502"/>
      <c r="E44" s="93">
        <f>SUM(E40:E43)</f>
        <v>28</v>
      </c>
      <c r="F44" s="127">
        <f>SUM(F40:F43)</f>
        <v>16</v>
      </c>
      <c r="G44" s="127">
        <f>SUM(G40:G43)</f>
        <v>40</v>
      </c>
      <c r="H44" s="127"/>
      <c r="I44" s="453" t="s">
        <v>135</v>
      </c>
      <c r="J44" s="451">
        <f>SUM(J40:J43)</f>
        <v>8</v>
      </c>
      <c r="K44" s="109">
        <f>SUM(K40:K43)</f>
        <v>28</v>
      </c>
      <c r="L44" s="110">
        <f>SUM(L42:L43)</f>
        <v>8</v>
      </c>
      <c r="M44" s="110">
        <f>SUM(M42:M43)</f>
        <v>20</v>
      </c>
      <c r="N44" s="110"/>
      <c r="O44" s="446" t="s">
        <v>52</v>
      </c>
      <c r="P44" s="451">
        <f>SUM(P42:P43)</f>
        <v>5</v>
      </c>
      <c r="Q44" s="77"/>
      <c r="R44" s="77"/>
      <c r="V44" s="376">
        <f>E45+K45</f>
        <v>140</v>
      </c>
    </row>
    <row r="45" spans="1:18" ht="12" thickBot="1">
      <c r="A45" s="503"/>
      <c r="B45" s="504"/>
      <c r="C45" s="504"/>
      <c r="D45" s="505"/>
      <c r="E45" s="455">
        <f>SUM(E44:H44)</f>
        <v>84</v>
      </c>
      <c r="F45" s="456"/>
      <c r="G45" s="456"/>
      <c r="H45" s="457"/>
      <c r="I45" s="454"/>
      <c r="J45" s="452"/>
      <c r="K45" s="455">
        <f>SUM(K44:N44)</f>
        <v>56</v>
      </c>
      <c r="L45" s="456"/>
      <c r="M45" s="456"/>
      <c r="N45" s="457"/>
      <c r="O45" s="447"/>
      <c r="P45" s="452"/>
      <c r="Q45" s="111"/>
      <c r="R45" s="111"/>
    </row>
    <row r="46" spans="1:18" s="2" customFormat="1" ht="25.5" customHeight="1">
      <c r="A46" s="128"/>
      <c r="B46" s="458" t="s">
        <v>76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1:18" s="2" customFormat="1" ht="12.75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34"/>
      <c r="R47" s="34"/>
    </row>
    <row r="48" spans="1:18" s="2" customFormat="1" ht="12.75">
      <c r="A48" s="462" t="s">
        <v>136</v>
      </c>
      <c r="B48" s="462"/>
      <c r="E48" s="150"/>
      <c r="F48" s="150"/>
      <c r="G48" s="150"/>
      <c r="H48" s="150"/>
      <c r="I48" s="150"/>
      <c r="J48" s="445" t="s">
        <v>137</v>
      </c>
      <c r="K48" s="445"/>
      <c r="L48" s="445"/>
      <c r="M48" s="445"/>
      <c r="N48" s="445"/>
      <c r="O48" s="445"/>
      <c r="P48" s="152"/>
      <c r="Q48" s="130"/>
      <c r="R48" s="34"/>
    </row>
    <row r="49" spans="2:16" ht="12">
      <c r="B49" s="151" t="s">
        <v>138</v>
      </c>
      <c r="C49" s="153"/>
      <c r="D49" s="4"/>
      <c r="E49" s="150"/>
      <c r="F49" s="150"/>
      <c r="G49" s="150"/>
      <c r="H49" s="152"/>
      <c r="I49" s="152"/>
      <c r="J49" s="462" t="s">
        <v>288</v>
      </c>
      <c r="K49" s="462"/>
      <c r="L49" s="462"/>
      <c r="M49" s="462"/>
      <c r="N49" s="462"/>
      <c r="O49" s="462"/>
      <c r="P49" s="153"/>
    </row>
    <row r="50" spans="2:16" ht="12">
      <c r="B50" s="150"/>
      <c r="C50" s="150"/>
      <c r="D50" s="151"/>
      <c r="E50" s="150"/>
      <c r="F50" s="150"/>
      <c r="G50" s="150"/>
      <c r="H50" s="150"/>
      <c r="I50" s="150"/>
      <c r="J50" s="152"/>
      <c r="K50" s="150"/>
      <c r="L50" s="150"/>
      <c r="M50" s="150"/>
      <c r="N50" s="150"/>
      <c r="O50" s="150"/>
      <c r="P50" s="150"/>
    </row>
    <row r="51" spans="2:16" ht="12">
      <c r="B51" s="154" t="s">
        <v>139</v>
      </c>
      <c r="C51" s="4"/>
      <c r="D51" s="152"/>
      <c r="E51" s="152"/>
      <c r="F51" s="152"/>
      <c r="G51" s="152"/>
      <c r="H51" s="152"/>
      <c r="I51" s="152"/>
      <c r="J51" s="445" t="s">
        <v>289</v>
      </c>
      <c r="K51" s="445"/>
      <c r="L51" s="445"/>
      <c r="M51" s="445"/>
      <c r="N51" s="445"/>
      <c r="O51" s="445"/>
      <c r="P51" s="152"/>
    </row>
    <row r="52" spans="2:16" ht="12">
      <c r="B52" s="155" t="s">
        <v>140</v>
      </c>
      <c r="C52" s="4"/>
      <c r="D52" s="156"/>
      <c r="E52" s="152"/>
      <c r="F52" s="152"/>
      <c r="G52" s="152"/>
      <c r="H52" s="152"/>
      <c r="I52" s="152"/>
      <c r="J52" s="445" t="s">
        <v>140</v>
      </c>
      <c r="K52" s="445"/>
      <c r="L52" s="445"/>
      <c r="M52" s="445"/>
      <c r="N52" s="445"/>
      <c r="O52" s="445"/>
      <c r="P52" s="152"/>
    </row>
  </sheetData>
  <sheetProtection/>
  <mergeCells count="73">
    <mergeCell ref="A44:D45"/>
    <mergeCell ref="D36:D39"/>
    <mergeCell ref="O33:O34"/>
    <mergeCell ref="E45:H45"/>
    <mergeCell ref="K36:P36"/>
    <mergeCell ref="P37:P39"/>
    <mergeCell ref="M14:M15"/>
    <mergeCell ref="K14:K15"/>
    <mergeCell ref="O30:O31"/>
    <mergeCell ref="P13:P15"/>
    <mergeCell ref="L38:L39"/>
    <mergeCell ref="N38:N39"/>
    <mergeCell ref="P33:P34"/>
    <mergeCell ref="P44:P45"/>
    <mergeCell ref="M38:M39"/>
    <mergeCell ref="K12:P12"/>
    <mergeCell ref="A11:P11"/>
    <mergeCell ref="L14:L15"/>
    <mergeCell ref="N14:N15"/>
    <mergeCell ref="P30:P31"/>
    <mergeCell ref="J30:J31"/>
    <mergeCell ref="K31:N31"/>
    <mergeCell ref="D12:D15"/>
    <mergeCell ref="A30:D31"/>
    <mergeCell ref="C36:C39"/>
    <mergeCell ref="B36:B39"/>
    <mergeCell ref="K37:N37"/>
    <mergeCell ref="A36:A39"/>
    <mergeCell ref="K34:N34"/>
    <mergeCell ref="F38:F39"/>
    <mergeCell ref="J33:J34"/>
    <mergeCell ref="K38:K39"/>
    <mergeCell ref="E34:H34"/>
    <mergeCell ref="C12:C15"/>
    <mergeCell ref="F14:F15"/>
    <mergeCell ref="B12:B15"/>
    <mergeCell ref="E12:J12"/>
    <mergeCell ref="E14:E15"/>
    <mergeCell ref="E38:E39"/>
    <mergeCell ref="E36:J36"/>
    <mergeCell ref="H38:H39"/>
    <mergeCell ref="G38:G39"/>
    <mergeCell ref="H14:H15"/>
    <mergeCell ref="E13:H13"/>
    <mergeCell ref="J49:O49"/>
    <mergeCell ref="J51:O51"/>
    <mergeCell ref="I33:I34"/>
    <mergeCell ref="K13:N13"/>
    <mergeCell ref="O13:O15"/>
    <mergeCell ref="I37:I39"/>
    <mergeCell ref="E31:H31"/>
    <mergeCell ref="O37:O39"/>
    <mergeCell ref="O44:O45"/>
    <mergeCell ref="J52:O52"/>
    <mergeCell ref="I30:I31"/>
    <mergeCell ref="J37:J39"/>
    <mergeCell ref="J44:J45"/>
    <mergeCell ref="I44:I45"/>
    <mergeCell ref="K45:N45"/>
    <mergeCell ref="B46:R46"/>
    <mergeCell ref="E37:H37"/>
    <mergeCell ref="A48:B48"/>
    <mergeCell ref="J48:O48"/>
    <mergeCell ref="G14:G15"/>
    <mergeCell ref="A12:A15"/>
    <mergeCell ref="A1:C1"/>
    <mergeCell ref="A10:O10"/>
    <mergeCell ref="A4:F4"/>
    <mergeCell ref="A7:F7"/>
    <mergeCell ref="A6:F6"/>
    <mergeCell ref="A9:F9"/>
    <mergeCell ref="I13:I15"/>
    <mergeCell ref="J13:J15"/>
  </mergeCells>
  <printOptions/>
  <pageMargins left="0.22" right="0.26" top="0.33" bottom="0.47244094488189" header="0" footer="0"/>
  <pageSetup horizontalDpi="600" verticalDpi="600" orientation="portrait" paperSize="9" r:id="rId1"/>
  <headerFooter alignWithMargins="0">
    <oddFooter>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22">
      <selection activeCell="G64" sqref="G64:M64"/>
    </sheetView>
  </sheetViews>
  <sheetFormatPr defaultColWidth="9.140625" defaultRowHeight="12.75"/>
  <cols>
    <col min="1" max="1" width="3.28125" style="4" customWidth="1"/>
    <col min="2" max="2" width="33.140625" style="4" customWidth="1"/>
    <col min="3" max="3" width="10.140625" style="30" customWidth="1"/>
    <col min="4" max="4" width="7.8515625" style="5" customWidth="1"/>
    <col min="5" max="5" width="3.421875" style="4" customWidth="1"/>
    <col min="6" max="6" width="3.28125" style="4" customWidth="1"/>
    <col min="7" max="7" width="3.421875" style="4" customWidth="1"/>
    <col min="8" max="8" width="3.140625" style="4" customWidth="1"/>
    <col min="9" max="9" width="6.7109375" style="4" bestFit="1" customWidth="1"/>
    <col min="10" max="10" width="5.00390625" style="4" bestFit="1" customWidth="1"/>
    <col min="11" max="11" width="4.00390625" style="4" customWidth="1"/>
    <col min="12" max="12" width="3.140625" style="4" customWidth="1"/>
    <col min="13" max="13" width="3.421875" style="4" customWidth="1"/>
    <col min="14" max="14" width="3.28125" style="4" customWidth="1"/>
    <col min="15" max="15" width="7.140625" style="4" bestFit="1" customWidth="1"/>
    <col min="16" max="16" width="5.00390625" style="4" customWidth="1"/>
    <col min="17" max="18" width="9.140625" style="4" hidden="1" customWidth="1"/>
    <col min="19" max="19" width="2.421875" style="4" customWidth="1"/>
    <col min="20" max="20" width="2.8515625" style="4" customWidth="1"/>
    <col min="21" max="21" width="4.8515625" style="4" customWidth="1"/>
    <col min="22" max="22" width="10.00390625" style="4" bestFit="1" customWidth="1"/>
    <col min="23" max="23" width="5.421875" style="4" customWidth="1"/>
    <col min="24" max="24" width="9.140625" style="4" customWidth="1"/>
    <col min="25" max="25" width="6.28125" style="4" customWidth="1"/>
    <col min="26" max="26" width="6.57421875" style="4" customWidth="1"/>
    <col min="27" max="16384" width="9.140625" style="4" customWidth="1"/>
  </cols>
  <sheetData>
    <row r="1" spans="1:19" ht="12.75">
      <c r="A1" s="440" t="s">
        <v>90</v>
      </c>
      <c r="B1" s="441"/>
      <c r="C1" s="441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Q1" s="3"/>
      <c r="R1" s="3"/>
      <c r="S1" s="3"/>
    </row>
    <row r="2" spans="1:19" ht="12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Q2" s="3"/>
      <c r="R2" s="3"/>
      <c r="S2" s="3"/>
    </row>
    <row r="3" spans="1:19" ht="3.75" customHeight="1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Q3" s="3"/>
      <c r="R3" s="3"/>
      <c r="S3" s="3"/>
    </row>
    <row r="4" spans="1:19" ht="12.75">
      <c r="A4" s="444" t="s">
        <v>92</v>
      </c>
      <c r="B4" s="441"/>
      <c r="C4" s="441"/>
      <c r="D4" s="441"/>
      <c r="E4" s="441"/>
      <c r="F4" s="441"/>
      <c r="G4" s="44"/>
      <c r="H4" s="44"/>
      <c r="I4" s="43"/>
      <c r="J4" s="43"/>
      <c r="K4" s="43"/>
      <c r="L4" s="44"/>
      <c r="M4" s="44"/>
      <c r="N4" s="44"/>
      <c r="O4" s="44"/>
      <c r="Q4" s="3"/>
      <c r="R4" s="3"/>
      <c r="S4" s="3"/>
    </row>
    <row r="5" spans="1:19" ht="12.75">
      <c r="A5" s="42" t="s">
        <v>93</v>
      </c>
      <c r="B5" s="41"/>
      <c r="C5" s="41"/>
      <c r="D5" s="41"/>
      <c r="E5" s="41"/>
      <c r="F5" s="41"/>
      <c r="G5" s="44"/>
      <c r="H5" s="44"/>
      <c r="I5" s="40"/>
      <c r="J5" s="40"/>
      <c r="K5" s="40"/>
      <c r="L5" s="45"/>
      <c r="M5" s="45"/>
      <c r="N5" s="45"/>
      <c r="O5" s="45"/>
      <c r="Q5" s="3"/>
      <c r="R5" s="3"/>
      <c r="S5" s="3"/>
    </row>
    <row r="6" spans="1:19" ht="12.75">
      <c r="A6" s="440" t="s">
        <v>47</v>
      </c>
      <c r="B6" s="441"/>
      <c r="C6" s="441"/>
      <c r="D6" s="441"/>
      <c r="E6" s="441"/>
      <c r="F6" s="441"/>
      <c r="G6" s="44"/>
      <c r="H6" s="44"/>
      <c r="I6" s="40"/>
      <c r="J6" s="40"/>
      <c r="K6" s="40"/>
      <c r="L6" s="45"/>
      <c r="M6" s="45"/>
      <c r="N6" s="45"/>
      <c r="O6" s="45"/>
      <c r="Q6" s="3"/>
      <c r="R6" s="3"/>
      <c r="S6" s="3"/>
    </row>
    <row r="7" spans="1:19" ht="12.75">
      <c r="A7" s="440" t="s">
        <v>94</v>
      </c>
      <c r="B7" s="441"/>
      <c r="C7" s="441"/>
      <c r="D7" s="441"/>
      <c r="E7" s="441"/>
      <c r="F7" s="441"/>
      <c r="G7" s="45"/>
      <c r="H7" s="45"/>
      <c r="I7" s="45"/>
      <c r="J7" s="45"/>
      <c r="K7" s="45"/>
      <c r="L7" s="45"/>
      <c r="M7" s="45"/>
      <c r="N7" s="45"/>
      <c r="O7" s="45"/>
      <c r="Q7" s="3"/>
      <c r="R7" s="3"/>
      <c r="S7" s="3"/>
    </row>
    <row r="8" spans="1:19" ht="10.5" customHeight="1">
      <c r="A8" s="158" t="s">
        <v>95</v>
      </c>
      <c r="B8" s="157"/>
      <c r="C8" s="157"/>
      <c r="D8" s="157"/>
      <c r="E8" s="157"/>
      <c r="F8" s="157"/>
      <c r="G8" s="39"/>
      <c r="H8" s="39"/>
      <c r="I8" s="39"/>
      <c r="J8" s="39"/>
      <c r="K8" s="39"/>
      <c r="L8" s="39"/>
      <c r="M8" s="39"/>
      <c r="N8" s="39"/>
      <c r="O8" s="39"/>
      <c r="Q8" s="3"/>
      <c r="R8" s="3"/>
      <c r="S8" s="3"/>
    </row>
    <row r="9" spans="1:19" ht="12.75">
      <c r="A9" s="444" t="s">
        <v>96</v>
      </c>
      <c r="B9" s="441"/>
      <c r="C9" s="441"/>
      <c r="D9" s="441"/>
      <c r="E9" s="441"/>
      <c r="F9" s="441"/>
      <c r="G9" s="44"/>
      <c r="H9" s="44"/>
      <c r="I9" s="44"/>
      <c r="J9" s="44"/>
      <c r="K9" s="44"/>
      <c r="L9" s="44"/>
      <c r="M9" s="44"/>
      <c r="N9" s="44"/>
      <c r="O9" s="44"/>
      <c r="Q9" s="3"/>
      <c r="R9" s="3"/>
      <c r="S9" s="3"/>
    </row>
    <row r="10" spans="1:19" ht="13.5" customHeight="1">
      <c r="A10" s="506" t="s">
        <v>91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3"/>
      <c r="R10" s="3"/>
      <c r="S10" s="3"/>
    </row>
    <row r="11" spans="1:19" ht="12" customHeight="1" thickBot="1">
      <c r="A11" s="491" t="s">
        <v>194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77"/>
      <c r="S11" s="3"/>
    </row>
    <row r="12" spans="1:22" ht="13.5" customHeight="1">
      <c r="A12" s="466" t="s">
        <v>10</v>
      </c>
      <c r="B12" s="466" t="s">
        <v>5</v>
      </c>
      <c r="C12" s="466" t="s">
        <v>154</v>
      </c>
      <c r="D12" s="466" t="s">
        <v>80</v>
      </c>
      <c r="E12" s="469" t="s">
        <v>14</v>
      </c>
      <c r="F12" s="470"/>
      <c r="G12" s="470"/>
      <c r="H12" s="470"/>
      <c r="I12" s="470"/>
      <c r="J12" s="471"/>
      <c r="K12" s="469" t="s">
        <v>15</v>
      </c>
      <c r="L12" s="470"/>
      <c r="M12" s="470"/>
      <c r="N12" s="470"/>
      <c r="O12" s="470"/>
      <c r="P12" s="471"/>
      <c r="Q12" s="77"/>
      <c r="R12" s="77"/>
      <c r="U12" s="385" t="s">
        <v>197</v>
      </c>
      <c r="V12" s="385" t="s">
        <v>198</v>
      </c>
    </row>
    <row r="13" spans="1:22" ht="13.5" customHeight="1">
      <c r="A13" s="467"/>
      <c r="B13" s="467"/>
      <c r="C13" s="467"/>
      <c r="D13" s="467"/>
      <c r="E13" s="459" t="s">
        <v>84</v>
      </c>
      <c r="F13" s="460"/>
      <c r="G13" s="460"/>
      <c r="H13" s="461"/>
      <c r="I13" s="463" t="s">
        <v>53</v>
      </c>
      <c r="J13" s="448" t="s">
        <v>54</v>
      </c>
      <c r="K13" s="459" t="s">
        <v>84</v>
      </c>
      <c r="L13" s="460"/>
      <c r="M13" s="460"/>
      <c r="N13" s="461"/>
      <c r="O13" s="463" t="s">
        <v>53</v>
      </c>
      <c r="P13" s="448" t="s">
        <v>54</v>
      </c>
      <c r="Q13" s="77"/>
      <c r="R13" s="77"/>
      <c r="U13" s="385">
        <f>E16</f>
        <v>28</v>
      </c>
      <c r="V13" s="385">
        <f>SUM(F16:G16)</f>
        <v>14</v>
      </c>
    </row>
    <row r="14" spans="1:18" ht="12.75" customHeight="1">
      <c r="A14" s="467"/>
      <c r="B14" s="467"/>
      <c r="C14" s="467"/>
      <c r="D14" s="494"/>
      <c r="E14" s="472" t="s">
        <v>83</v>
      </c>
      <c r="F14" s="435" t="s">
        <v>61</v>
      </c>
      <c r="G14" s="435" t="s">
        <v>62</v>
      </c>
      <c r="H14" s="435" t="s">
        <v>63</v>
      </c>
      <c r="I14" s="464"/>
      <c r="J14" s="449"/>
      <c r="K14" s="472" t="s">
        <v>83</v>
      </c>
      <c r="L14" s="435" t="s">
        <v>61</v>
      </c>
      <c r="M14" s="435" t="s">
        <v>62</v>
      </c>
      <c r="N14" s="435" t="s">
        <v>63</v>
      </c>
      <c r="O14" s="464"/>
      <c r="P14" s="449"/>
      <c r="Q14" s="77"/>
      <c r="R14" s="77"/>
    </row>
    <row r="15" spans="1:22" ht="12" thickBot="1">
      <c r="A15" s="482"/>
      <c r="B15" s="482"/>
      <c r="C15" s="468"/>
      <c r="D15" s="495"/>
      <c r="E15" s="473"/>
      <c r="F15" s="436"/>
      <c r="G15" s="436"/>
      <c r="H15" s="436"/>
      <c r="I15" s="465"/>
      <c r="J15" s="450"/>
      <c r="K15" s="473"/>
      <c r="L15" s="436"/>
      <c r="M15" s="436"/>
      <c r="N15" s="436"/>
      <c r="O15" s="465"/>
      <c r="P15" s="450"/>
      <c r="Q15" s="77"/>
      <c r="R15" s="77"/>
      <c r="U15" s="383" t="s">
        <v>64</v>
      </c>
      <c r="V15" s="383" t="s">
        <v>65</v>
      </c>
    </row>
    <row r="16" spans="1:22" ht="12.75">
      <c r="A16" s="188">
        <v>1</v>
      </c>
      <c r="B16" s="49" t="s">
        <v>141</v>
      </c>
      <c r="C16" s="188" t="s">
        <v>142</v>
      </c>
      <c r="D16" s="73" t="s">
        <v>78</v>
      </c>
      <c r="E16" s="75">
        <v>28</v>
      </c>
      <c r="F16" s="59">
        <v>4</v>
      </c>
      <c r="G16" s="59">
        <v>10</v>
      </c>
      <c r="H16" s="59"/>
      <c r="I16" s="59" t="s">
        <v>48</v>
      </c>
      <c r="J16" s="120">
        <v>6</v>
      </c>
      <c r="K16" s="74"/>
      <c r="L16" s="59"/>
      <c r="M16" s="59"/>
      <c r="N16" s="59"/>
      <c r="O16" s="159"/>
      <c r="P16" s="60"/>
      <c r="Q16" s="77"/>
      <c r="R16" s="77"/>
      <c r="U16" s="383">
        <f>SUM(E21:E22)</f>
        <v>14</v>
      </c>
      <c r="V16" s="383">
        <f>SUM(F21:G22)</f>
        <v>28</v>
      </c>
    </row>
    <row r="17" spans="1:18" ht="12.75">
      <c r="A17" s="55">
        <v>2</v>
      </c>
      <c r="B17" s="49" t="s">
        <v>143</v>
      </c>
      <c r="C17" s="188" t="s">
        <v>144</v>
      </c>
      <c r="D17" s="160" t="s">
        <v>78</v>
      </c>
      <c r="E17" s="61">
        <v>14</v>
      </c>
      <c r="F17" s="82">
        <v>8</v>
      </c>
      <c r="G17" s="82">
        <v>20</v>
      </c>
      <c r="H17" s="82"/>
      <c r="I17" s="82" t="s">
        <v>48</v>
      </c>
      <c r="J17" s="161">
        <v>4</v>
      </c>
      <c r="K17" s="81"/>
      <c r="L17" s="82"/>
      <c r="M17" s="82"/>
      <c r="N17" s="82"/>
      <c r="O17" s="162"/>
      <c r="P17" s="83"/>
      <c r="Q17" s="77"/>
      <c r="R17" s="77"/>
    </row>
    <row r="18" spans="1:22" ht="12.75">
      <c r="A18" s="188">
        <v>3</v>
      </c>
      <c r="B18" s="52" t="s">
        <v>145</v>
      </c>
      <c r="C18" s="55" t="s">
        <v>146</v>
      </c>
      <c r="D18" s="103" t="s">
        <v>78</v>
      </c>
      <c r="E18" s="61">
        <v>28</v>
      </c>
      <c r="F18" s="82">
        <v>4</v>
      </c>
      <c r="G18" s="82">
        <v>10</v>
      </c>
      <c r="H18" s="82"/>
      <c r="I18" s="82" t="s">
        <v>48</v>
      </c>
      <c r="J18" s="83">
        <v>5</v>
      </c>
      <c r="K18" s="61"/>
      <c r="L18" s="82"/>
      <c r="M18" s="82"/>
      <c r="N18" s="82"/>
      <c r="O18" s="82"/>
      <c r="P18" s="83"/>
      <c r="Q18" s="77"/>
      <c r="R18" s="77"/>
      <c r="U18" s="381" t="s">
        <v>190</v>
      </c>
      <c r="V18" s="381" t="s">
        <v>191</v>
      </c>
    </row>
    <row r="19" spans="1:22" ht="24">
      <c r="A19" s="55">
        <v>4</v>
      </c>
      <c r="B19" s="189" t="s">
        <v>147</v>
      </c>
      <c r="C19" s="55" t="s">
        <v>148</v>
      </c>
      <c r="D19" s="103" t="s">
        <v>78</v>
      </c>
      <c r="E19" s="64">
        <v>28</v>
      </c>
      <c r="F19" s="88"/>
      <c r="G19" s="82"/>
      <c r="H19" s="82">
        <v>28</v>
      </c>
      <c r="I19" s="82" t="s">
        <v>48</v>
      </c>
      <c r="J19" s="161">
        <v>4</v>
      </c>
      <c r="K19" s="81"/>
      <c r="L19" s="82"/>
      <c r="M19" s="82"/>
      <c r="N19" s="82"/>
      <c r="O19" s="162"/>
      <c r="P19" s="163"/>
      <c r="Q19" s="77"/>
      <c r="R19" s="77"/>
      <c r="U19" s="386">
        <f>K23+K38</f>
        <v>44</v>
      </c>
      <c r="V19" s="386">
        <f>SUM(L23:M23,L38:M39)</f>
        <v>33</v>
      </c>
    </row>
    <row r="20" spans="1:18" ht="12.75">
      <c r="A20" s="55">
        <v>5</v>
      </c>
      <c r="B20" s="190" t="s">
        <v>149</v>
      </c>
      <c r="C20" s="55" t="s">
        <v>150</v>
      </c>
      <c r="D20" s="103" t="s">
        <v>78</v>
      </c>
      <c r="E20" s="64">
        <v>28</v>
      </c>
      <c r="F20" s="88">
        <v>4</v>
      </c>
      <c r="G20" s="82">
        <v>10</v>
      </c>
      <c r="H20" s="82"/>
      <c r="I20" s="82" t="s">
        <v>48</v>
      </c>
      <c r="J20" s="161">
        <v>4</v>
      </c>
      <c r="K20" s="104"/>
      <c r="L20" s="66"/>
      <c r="M20" s="66"/>
      <c r="N20" s="66"/>
      <c r="O20" s="169"/>
      <c r="P20" s="106"/>
      <c r="Q20" s="77"/>
      <c r="R20" s="77"/>
    </row>
    <row r="21" spans="1:22" ht="12.75">
      <c r="A21" s="136">
        <v>6</v>
      </c>
      <c r="B21" s="191" t="s">
        <v>151</v>
      </c>
      <c r="C21" s="136" t="s">
        <v>152</v>
      </c>
      <c r="D21" s="103" t="s">
        <v>78</v>
      </c>
      <c r="E21" s="64">
        <v>14</v>
      </c>
      <c r="F21" s="88">
        <v>4</v>
      </c>
      <c r="G21" s="82">
        <v>10</v>
      </c>
      <c r="H21" s="82"/>
      <c r="I21" s="82" t="s">
        <v>8</v>
      </c>
      <c r="J21" s="161">
        <v>4</v>
      </c>
      <c r="K21" s="104"/>
      <c r="L21" s="66"/>
      <c r="M21" s="66"/>
      <c r="N21" s="66"/>
      <c r="O21" s="169"/>
      <c r="P21" s="106"/>
      <c r="Q21" s="77"/>
      <c r="R21" s="77"/>
      <c r="U21" s="387" t="s">
        <v>193</v>
      </c>
      <c r="V21" s="387" t="s">
        <v>192</v>
      </c>
    </row>
    <row r="22" spans="1:22" ht="13.5" thickBot="1">
      <c r="A22" s="192">
        <v>7</v>
      </c>
      <c r="B22" s="193" t="s">
        <v>123</v>
      </c>
      <c r="C22" s="194" t="s">
        <v>153</v>
      </c>
      <c r="D22" s="117" t="s">
        <v>78</v>
      </c>
      <c r="E22" s="67"/>
      <c r="F22" s="68">
        <v>4</v>
      </c>
      <c r="G22" s="68">
        <v>10</v>
      </c>
      <c r="H22" s="68"/>
      <c r="I22" s="69" t="s">
        <v>125</v>
      </c>
      <c r="J22" s="70" t="s">
        <v>126</v>
      </c>
      <c r="K22" s="119"/>
      <c r="L22" s="69"/>
      <c r="M22" s="69"/>
      <c r="N22" s="69"/>
      <c r="O22" s="125"/>
      <c r="P22" s="107"/>
      <c r="Q22" s="77"/>
      <c r="R22" s="77"/>
      <c r="U22" s="387">
        <f>SUM(E17:E20,K24:K27,E36,K40)</f>
        <v>225</v>
      </c>
      <c r="V22" s="387">
        <f>SUM(F17:H20,L24:N27,F36:G37,L40:M41)</f>
        <v>164</v>
      </c>
    </row>
    <row r="23" spans="1:18" ht="12.75">
      <c r="A23" s="188">
        <v>8</v>
      </c>
      <c r="B23" s="49" t="s">
        <v>155</v>
      </c>
      <c r="C23" s="188" t="s">
        <v>156</v>
      </c>
      <c r="D23" s="72" t="s">
        <v>78</v>
      </c>
      <c r="E23" s="159"/>
      <c r="F23" s="59"/>
      <c r="G23" s="59"/>
      <c r="H23" s="59"/>
      <c r="I23" s="59"/>
      <c r="J23" s="120"/>
      <c r="K23" s="75">
        <v>22</v>
      </c>
      <c r="L23" s="59">
        <v>6</v>
      </c>
      <c r="M23" s="59">
        <v>16</v>
      </c>
      <c r="N23" s="59"/>
      <c r="O23" s="59" t="s">
        <v>48</v>
      </c>
      <c r="P23" s="60">
        <v>5</v>
      </c>
      <c r="Q23" s="77"/>
      <c r="R23" s="77"/>
    </row>
    <row r="24" spans="1:22" ht="12.75">
      <c r="A24" s="55">
        <v>9</v>
      </c>
      <c r="B24" s="52" t="s">
        <v>157</v>
      </c>
      <c r="C24" s="55" t="s">
        <v>158</v>
      </c>
      <c r="D24" s="79" t="s">
        <v>78</v>
      </c>
      <c r="E24" s="162"/>
      <c r="F24" s="82"/>
      <c r="G24" s="82"/>
      <c r="H24" s="82"/>
      <c r="I24" s="82"/>
      <c r="J24" s="161"/>
      <c r="K24" s="61">
        <v>22</v>
      </c>
      <c r="L24" s="88">
        <v>3</v>
      </c>
      <c r="M24" s="88">
        <v>8</v>
      </c>
      <c r="N24" s="88"/>
      <c r="O24" s="88" t="s">
        <v>48</v>
      </c>
      <c r="P24" s="164">
        <v>4</v>
      </c>
      <c r="Q24" s="77"/>
      <c r="R24" s="77"/>
      <c r="U24" s="388" t="s">
        <v>66</v>
      </c>
      <c r="V24" s="388" t="s">
        <v>67</v>
      </c>
    </row>
    <row r="25" spans="1:22" ht="12.75">
      <c r="A25" s="188">
        <v>10</v>
      </c>
      <c r="B25" s="52" t="s">
        <v>159</v>
      </c>
      <c r="C25" s="55" t="s">
        <v>160</v>
      </c>
      <c r="D25" s="79" t="s">
        <v>78</v>
      </c>
      <c r="E25" s="162"/>
      <c r="F25" s="82"/>
      <c r="G25" s="82"/>
      <c r="H25" s="82"/>
      <c r="I25" s="82"/>
      <c r="J25" s="84"/>
      <c r="K25" s="61">
        <v>11</v>
      </c>
      <c r="L25" s="82"/>
      <c r="M25" s="82"/>
      <c r="N25" s="82">
        <v>22</v>
      </c>
      <c r="O25" s="82" t="s">
        <v>48</v>
      </c>
      <c r="P25" s="83">
        <v>4</v>
      </c>
      <c r="Q25" s="77"/>
      <c r="R25" s="77"/>
      <c r="U25" s="388"/>
      <c r="V25" s="388">
        <f>N28</f>
        <v>90</v>
      </c>
    </row>
    <row r="26" spans="1:18" ht="12.75">
      <c r="A26" s="188">
        <v>11</v>
      </c>
      <c r="B26" s="195" t="s">
        <v>161</v>
      </c>
      <c r="C26" s="136" t="s">
        <v>162</v>
      </c>
      <c r="D26" s="79" t="s">
        <v>78</v>
      </c>
      <c r="E26" s="165"/>
      <c r="F26" s="62"/>
      <c r="G26" s="62"/>
      <c r="H26" s="62"/>
      <c r="I26" s="88"/>
      <c r="J26" s="83"/>
      <c r="K26" s="61">
        <v>22</v>
      </c>
      <c r="L26" s="166"/>
      <c r="M26" s="166"/>
      <c r="N26" s="166">
        <v>11</v>
      </c>
      <c r="O26" s="166" t="s">
        <v>48</v>
      </c>
      <c r="P26" s="167">
        <v>4</v>
      </c>
      <c r="Q26" s="77"/>
      <c r="R26" s="77"/>
    </row>
    <row r="27" spans="1:22" ht="12.75">
      <c r="A27" s="55">
        <v>12</v>
      </c>
      <c r="B27" s="195" t="s">
        <v>163</v>
      </c>
      <c r="C27" s="136" t="s">
        <v>164</v>
      </c>
      <c r="D27" s="86" t="s">
        <v>78</v>
      </c>
      <c r="E27" s="168"/>
      <c r="F27" s="169"/>
      <c r="G27" s="66"/>
      <c r="H27" s="66"/>
      <c r="I27" s="88"/>
      <c r="J27" s="170"/>
      <c r="K27" s="61">
        <v>22</v>
      </c>
      <c r="L27" s="166">
        <v>3</v>
      </c>
      <c r="M27" s="166">
        <v>8</v>
      </c>
      <c r="N27" s="166"/>
      <c r="O27" s="166" t="s">
        <v>48</v>
      </c>
      <c r="P27" s="167">
        <v>4</v>
      </c>
      <c r="Q27" s="77"/>
      <c r="R27" s="77"/>
      <c r="V27" s="389" t="s">
        <v>38</v>
      </c>
    </row>
    <row r="28" spans="1:22" ht="13.5" thickBot="1">
      <c r="A28" s="188">
        <v>13</v>
      </c>
      <c r="B28" s="196" t="s">
        <v>165</v>
      </c>
      <c r="C28" s="197" t="s">
        <v>166</v>
      </c>
      <c r="D28" s="90" t="s">
        <v>78</v>
      </c>
      <c r="E28" s="172"/>
      <c r="F28" s="172"/>
      <c r="G28" s="173"/>
      <c r="H28" s="173"/>
      <c r="I28" s="173"/>
      <c r="J28" s="174"/>
      <c r="K28" s="175"/>
      <c r="L28" s="173"/>
      <c r="M28" s="173"/>
      <c r="N28" s="173">
        <v>90</v>
      </c>
      <c r="O28" s="68" t="s">
        <v>8</v>
      </c>
      <c r="P28" s="92">
        <v>3</v>
      </c>
      <c r="Q28" s="77"/>
      <c r="R28" s="77"/>
      <c r="V28" s="389">
        <f>U13+V13+U16+V16+U19+V19+U22+V22+U25+V25</f>
        <v>640</v>
      </c>
    </row>
    <row r="29" spans="1:18" ht="11.25">
      <c r="A29" s="500" t="s">
        <v>58</v>
      </c>
      <c r="B29" s="501"/>
      <c r="C29" s="501"/>
      <c r="D29" s="502"/>
      <c r="E29" s="95">
        <f>SUM(E16:E22)</f>
        <v>140</v>
      </c>
      <c r="F29" s="94">
        <f>SUM(F16:F22)</f>
        <v>28</v>
      </c>
      <c r="G29" s="94">
        <f>SUM(G16:G22)</f>
        <v>70</v>
      </c>
      <c r="H29" s="94">
        <f>SUM(H16:H22)</f>
        <v>28</v>
      </c>
      <c r="I29" s="532" t="s">
        <v>167</v>
      </c>
      <c r="J29" s="493">
        <f>SUM(J16:J21)</f>
        <v>27</v>
      </c>
      <c r="K29" s="95">
        <f>SUM(K23:K28)</f>
        <v>99</v>
      </c>
      <c r="L29" s="96">
        <f>SUM(L23:L28)</f>
        <v>12</v>
      </c>
      <c r="M29" s="96">
        <f>SUM(M23:M28)</f>
        <v>32</v>
      </c>
      <c r="N29" s="97">
        <f>SUM(N23:N28)</f>
        <v>123</v>
      </c>
      <c r="O29" s="532" t="s">
        <v>168</v>
      </c>
      <c r="P29" s="492">
        <f>SUM(P16:P28)</f>
        <v>24</v>
      </c>
      <c r="Q29" s="77"/>
      <c r="R29" s="77"/>
    </row>
    <row r="30" spans="1:18" ht="12" thickBot="1">
      <c r="A30" s="537"/>
      <c r="B30" s="538"/>
      <c r="C30" s="538"/>
      <c r="D30" s="505"/>
      <c r="E30" s="455">
        <f>SUM(E29:H29)</f>
        <v>266</v>
      </c>
      <c r="F30" s="456"/>
      <c r="G30" s="456"/>
      <c r="H30" s="457"/>
      <c r="I30" s="533"/>
      <c r="J30" s="452"/>
      <c r="K30" s="455">
        <f>SUM(K29:N29)</f>
        <v>266</v>
      </c>
      <c r="L30" s="456"/>
      <c r="M30" s="456"/>
      <c r="N30" s="457"/>
      <c r="O30" s="533"/>
      <c r="P30" s="452"/>
      <c r="Q30" s="77"/>
      <c r="R30" s="77"/>
    </row>
    <row r="31" spans="1:18" ht="5.25" customHeight="1" thickBot="1">
      <c r="A31" s="99"/>
      <c r="B31" s="99"/>
      <c r="C31" s="99"/>
      <c r="D31" s="99"/>
      <c r="E31" s="100"/>
      <c r="F31" s="100"/>
      <c r="G31" s="100"/>
      <c r="H31" s="100"/>
      <c r="I31" s="101"/>
      <c r="J31" s="100"/>
      <c r="K31" s="100"/>
      <c r="L31" s="100"/>
      <c r="M31" s="100"/>
      <c r="N31" s="100"/>
      <c r="O31" s="101"/>
      <c r="P31" s="100"/>
      <c r="Q31" s="77"/>
      <c r="R31" s="77"/>
    </row>
    <row r="32" spans="1:22" ht="12.75" customHeight="1">
      <c r="A32" s="466" t="s">
        <v>10</v>
      </c>
      <c r="B32" s="466" t="s">
        <v>169</v>
      </c>
      <c r="C32" s="466" t="s">
        <v>154</v>
      </c>
      <c r="D32" s="466" t="s">
        <v>80</v>
      </c>
      <c r="E32" s="469" t="s">
        <v>14</v>
      </c>
      <c r="F32" s="470"/>
      <c r="G32" s="470"/>
      <c r="H32" s="470"/>
      <c r="I32" s="470"/>
      <c r="J32" s="471"/>
      <c r="K32" s="469" t="s">
        <v>15</v>
      </c>
      <c r="L32" s="470"/>
      <c r="M32" s="470"/>
      <c r="N32" s="470"/>
      <c r="O32" s="470"/>
      <c r="P32" s="471"/>
      <c r="Q32" s="77"/>
      <c r="R32" s="77"/>
      <c r="V32" s="373" t="s">
        <v>252</v>
      </c>
    </row>
    <row r="33" spans="1:22" ht="12.75" customHeight="1">
      <c r="A33" s="467"/>
      <c r="B33" s="467"/>
      <c r="C33" s="467"/>
      <c r="D33" s="467"/>
      <c r="E33" s="459" t="s">
        <v>84</v>
      </c>
      <c r="F33" s="460"/>
      <c r="G33" s="460"/>
      <c r="H33" s="461"/>
      <c r="I33" s="463" t="s">
        <v>53</v>
      </c>
      <c r="J33" s="448" t="s">
        <v>54</v>
      </c>
      <c r="K33" s="459"/>
      <c r="L33" s="460"/>
      <c r="M33" s="460"/>
      <c r="N33" s="461"/>
      <c r="O33" s="463" t="s">
        <v>53</v>
      </c>
      <c r="P33" s="448" t="s">
        <v>54</v>
      </c>
      <c r="Q33" s="77"/>
      <c r="R33" s="77"/>
      <c r="V33" s="373">
        <f>E30+K30</f>
        <v>532</v>
      </c>
    </row>
    <row r="34" spans="1:18" ht="11.25" customHeight="1">
      <c r="A34" s="467"/>
      <c r="B34" s="467"/>
      <c r="C34" s="467"/>
      <c r="D34" s="494"/>
      <c r="E34" s="474" t="s">
        <v>83</v>
      </c>
      <c r="F34" s="475" t="s">
        <v>61</v>
      </c>
      <c r="G34" s="475" t="s">
        <v>62</v>
      </c>
      <c r="H34" s="475" t="s">
        <v>63</v>
      </c>
      <c r="I34" s="464"/>
      <c r="J34" s="449"/>
      <c r="K34" s="474" t="s">
        <v>83</v>
      </c>
      <c r="L34" s="475" t="s">
        <v>61</v>
      </c>
      <c r="M34" s="475" t="s">
        <v>62</v>
      </c>
      <c r="N34" s="475" t="s">
        <v>63</v>
      </c>
      <c r="O34" s="464"/>
      <c r="P34" s="449"/>
      <c r="Q34" s="77"/>
      <c r="R34" s="77"/>
    </row>
    <row r="35" spans="1:18" ht="11.25" customHeight="1" thickBot="1">
      <c r="A35" s="482"/>
      <c r="B35" s="482"/>
      <c r="C35" s="468"/>
      <c r="D35" s="495"/>
      <c r="E35" s="473"/>
      <c r="F35" s="436"/>
      <c r="G35" s="436"/>
      <c r="H35" s="436"/>
      <c r="I35" s="465"/>
      <c r="J35" s="450"/>
      <c r="K35" s="473"/>
      <c r="L35" s="436"/>
      <c r="M35" s="436"/>
      <c r="N35" s="436"/>
      <c r="O35" s="465"/>
      <c r="P35" s="450"/>
      <c r="Q35" s="77"/>
      <c r="R35" s="77"/>
    </row>
    <row r="36" spans="1:18" ht="12.75">
      <c r="A36" s="198">
        <v>14</v>
      </c>
      <c r="B36" s="199" t="s">
        <v>170</v>
      </c>
      <c r="C36" s="200" t="s">
        <v>171</v>
      </c>
      <c r="D36" s="137" t="s">
        <v>82</v>
      </c>
      <c r="E36" s="535">
        <v>28</v>
      </c>
      <c r="F36" s="534">
        <v>4</v>
      </c>
      <c r="G36" s="534">
        <v>10</v>
      </c>
      <c r="H36" s="534"/>
      <c r="I36" s="534" t="s">
        <v>8</v>
      </c>
      <c r="J36" s="514">
        <v>3</v>
      </c>
      <c r="K36" s="510"/>
      <c r="L36" s="524"/>
      <c r="M36" s="524"/>
      <c r="N36" s="524"/>
      <c r="O36" s="524"/>
      <c r="P36" s="522"/>
      <c r="Q36" s="77"/>
      <c r="R36" s="77"/>
    </row>
    <row r="37" spans="1:18" ht="13.5" thickBot="1">
      <c r="A37" s="201">
        <v>15</v>
      </c>
      <c r="B37" s="202" t="s">
        <v>172</v>
      </c>
      <c r="C37" s="203" t="s">
        <v>173</v>
      </c>
      <c r="D37" s="90" t="s">
        <v>82</v>
      </c>
      <c r="E37" s="530"/>
      <c r="F37" s="436"/>
      <c r="G37" s="436"/>
      <c r="H37" s="436"/>
      <c r="I37" s="436"/>
      <c r="J37" s="515"/>
      <c r="K37" s="511"/>
      <c r="L37" s="525"/>
      <c r="M37" s="525"/>
      <c r="N37" s="525"/>
      <c r="O37" s="525"/>
      <c r="P37" s="523"/>
      <c r="Q37" s="77"/>
      <c r="R37" s="77"/>
    </row>
    <row r="38" spans="1:18" ht="12.75">
      <c r="A38" s="204">
        <v>16</v>
      </c>
      <c r="B38" s="205" t="s">
        <v>174</v>
      </c>
      <c r="C38" s="212" t="s">
        <v>175</v>
      </c>
      <c r="D38" s="141" t="s">
        <v>82</v>
      </c>
      <c r="E38" s="527"/>
      <c r="F38" s="512"/>
      <c r="G38" s="512"/>
      <c r="H38" s="512"/>
      <c r="I38" s="512"/>
      <c r="J38" s="520"/>
      <c r="K38" s="526">
        <v>22</v>
      </c>
      <c r="L38" s="512">
        <v>3</v>
      </c>
      <c r="M38" s="512">
        <v>8</v>
      </c>
      <c r="N38" s="512"/>
      <c r="O38" s="512" t="s">
        <v>8</v>
      </c>
      <c r="P38" s="520">
        <v>3</v>
      </c>
      <c r="Q38" s="77"/>
      <c r="R38" s="77"/>
    </row>
    <row r="39" spans="1:18" ht="13.5" thickBot="1">
      <c r="A39" s="201">
        <v>17</v>
      </c>
      <c r="B39" s="206" t="s">
        <v>176</v>
      </c>
      <c r="C39" s="211" t="s">
        <v>177</v>
      </c>
      <c r="D39" s="90" t="s">
        <v>82</v>
      </c>
      <c r="E39" s="528"/>
      <c r="F39" s="513"/>
      <c r="G39" s="513"/>
      <c r="H39" s="513"/>
      <c r="I39" s="513"/>
      <c r="J39" s="521"/>
      <c r="K39" s="531"/>
      <c r="L39" s="513"/>
      <c r="M39" s="513"/>
      <c r="N39" s="513"/>
      <c r="O39" s="513"/>
      <c r="P39" s="521"/>
      <c r="Q39" s="77"/>
      <c r="R39" s="77"/>
    </row>
    <row r="40" spans="1:18" ht="12.75">
      <c r="A40" s="207">
        <v>18</v>
      </c>
      <c r="B40" s="208" t="s">
        <v>178</v>
      </c>
      <c r="C40" s="209" t="s">
        <v>179</v>
      </c>
      <c r="D40" s="72" t="s">
        <v>82</v>
      </c>
      <c r="E40" s="526"/>
      <c r="F40" s="512"/>
      <c r="G40" s="512"/>
      <c r="H40" s="512"/>
      <c r="I40" s="512"/>
      <c r="J40" s="520"/>
      <c r="K40" s="529">
        <v>22</v>
      </c>
      <c r="L40" s="512">
        <v>3</v>
      </c>
      <c r="M40" s="512">
        <v>8</v>
      </c>
      <c r="N40" s="512"/>
      <c r="O40" s="512" t="s">
        <v>8</v>
      </c>
      <c r="P40" s="520">
        <v>3</v>
      </c>
      <c r="Q40" s="77"/>
      <c r="R40" s="77"/>
    </row>
    <row r="41" spans="1:22" ht="13.5" thickBot="1">
      <c r="A41" s="201">
        <v>19</v>
      </c>
      <c r="B41" s="210" t="s">
        <v>180</v>
      </c>
      <c r="C41" s="203" t="s">
        <v>181</v>
      </c>
      <c r="D41" s="90" t="s">
        <v>82</v>
      </c>
      <c r="E41" s="527"/>
      <c r="F41" s="513"/>
      <c r="G41" s="513"/>
      <c r="H41" s="513"/>
      <c r="I41" s="513"/>
      <c r="J41" s="521"/>
      <c r="K41" s="530"/>
      <c r="L41" s="513"/>
      <c r="M41" s="513"/>
      <c r="N41" s="513"/>
      <c r="O41" s="513"/>
      <c r="P41" s="521"/>
      <c r="Q41" s="77"/>
      <c r="R41" s="77"/>
      <c r="V41" s="374" t="s">
        <v>253</v>
      </c>
    </row>
    <row r="42" spans="1:22" ht="12.75" customHeight="1">
      <c r="A42" s="500" t="s">
        <v>59</v>
      </c>
      <c r="B42" s="501"/>
      <c r="C42" s="501"/>
      <c r="D42" s="502"/>
      <c r="E42" s="109">
        <f>SUM(E36:E39)</f>
        <v>28</v>
      </c>
      <c r="F42" s="108">
        <f>SUM(F36:F39)</f>
        <v>4</v>
      </c>
      <c r="G42" s="108">
        <f>SUM(G36:G39)</f>
        <v>10</v>
      </c>
      <c r="H42" s="110"/>
      <c r="I42" s="453" t="s">
        <v>49</v>
      </c>
      <c r="J42" s="451">
        <f>SUM(J36:J41)</f>
        <v>3</v>
      </c>
      <c r="K42" s="93">
        <f>SUM(K36:K41)</f>
        <v>44</v>
      </c>
      <c r="L42" s="110">
        <f>SUM(L36:L41)</f>
        <v>6</v>
      </c>
      <c r="M42" s="110">
        <f>SUM(M38:M41)</f>
        <v>16</v>
      </c>
      <c r="N42" s="110"/>
      <c r="O42" s="453" t="s">
        <v>51</v>
      </c>
      <c r="P42" s="451">
        <f>SUM(P36:P41)</f>
        <v>6</v>
      </c>
      <c r="Q42" s="77"/>
      <c r="R42" s="77"/>
      <c r="V42" s="374">
        <f>E43+K43</f>
        <v>108</v>
      </c>
    </row>
    <row r="43" spans="1:18" ht="12" customHeight="1" thickBot="1">
      <c r="A43" s="537"/>
      <c r="B43" s="538"/>
      <c r="C43" s="538"/>
      <c r="D43" s="505"/>
      <c r="E43" s="455">
        <f>SUM(E42:H42)</f>
        <v>42</v>
      </c>
      <c r="F43" s="456"/>
      <c r="G43" s="456"/>
      <c r="H43" s="457"/>
      <c r="I43" s="454"/>
      <c r="J43" s="452"/>
      <c r="K43" s="479">
        <f>SUM(K42:N42)</f>
        <v>66</v>
      </c>
      <c r="L43" s="456"/>
      <c r="M43" s="456"/>
      <c r="N43" s="457"/>
      <c r="O43" s="454"/>
      <c r="P43" s="452"/>
      <c r="Q43" s="77"/>
      <c r="R43" s="77"/>
    </row>
    <row r="44" spans="1:18" ht="6.75" customHeight="1" thickBot="1">
      <c r="A44" s="77"/>
      <c r="B44" s="77"/>
      <c r="C44" s="111"/>
      <c r="D44" s="111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1.25" customHeight="1">
      <c r="A45" s="99"/>
      <c r="B45" s="140" t="s">
        <v>12</v>
      </c>
      <c r="C45" s="111"/>
      <c r="D45" s="111"/>
      <c r="E45" s="113">
        <f>E29+E42</f>
        <v>168</v>
      </c>
      <c r="F45" s="114">
        <f>F29+F42</f>
        <v>32</v>
      </c>
      <c r="G45" s="114">
        <f>G29+G42</f>
        <v>80</v>
      </c>
      <c r="H45" s="114">
        <f>H29+H42</f>
        <v>28</v>
      </c>
      <c r="I45" s="518" t="s">
        <v>188</v>
      </c>
      <c r="J45" s="489">
        <f>IF((J29+J42)&lt;&gt;30,"NU",30)</f>
        <v>30</v>
      </c>
      <c r="K45" s="115">
        <f>K29+K42</f>
        <v>143</v>
      </c>
      <c r="L45" s="114">
        <f>L29+L42</f>
        <v>18</v>
      </c>
      <c r="M45" s="114">
        <f>M29+M42</f>
        <v>48</v>
      </c>
      <c r="N45" s="114">
        <f>N29+N42</f>
        <v>123</v>
      </c>
      <c r="O45" s="518" t="s">
        <v>189</v>
      </c>
      <c r="P45" s="489">
        <f>IF((P29+P42)&lt;&gt;30,"NU",30)</f>
        <v>30</v>
      </c>
      <c r="Q45" s="77"/>
      <c r="R45" s="77"/>
    </row>
    <row r="46" spans="1:22" ht="12" customHeight="1" thickBot="1">
      <c r="A46" s="99"/>
      <c r="B46" s="112"/>
      <c r="C46" s="111"/>
      <c r="D46" s="111"/>
      <c r="E46" s="498">
        <f>SUM(E45:H45)</f>
        <v>308</v>
      </c>
      <c r="F46" s="499"/>
      <c r="G46" s="499"/>
      <c r="H46" s="499"/>
      <c r="I46" s="519"/>
      <c r="J46" s="490"/>
      <c r="K46" s="486">
        <f>SUM(K45:N45)</f>
        <v>332</v>
      </c>
      <c r="L46" s="487"/>
      <c r="M46" s="487"/>
      <c r="N46" s="488"/>
      <c r="O46" s="519"/>
      <c r="P46" s="490"/>
      <c r="Q46" s="111"/>
      <c r="R46" s="111"/>
      <c r="V46" s="4">
        <f>E46+K46</f>
        <v>640</v>
      </c>
    </row>
    <row r="47" spans="1:18" ht="4.5" customHeight="1" thickBot="1">
      <c r="A47" s="98"/>
      <c r="B47" s="99"/>
      <c r="C47" s="99"/>
      <c r="D47" s="9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77"/>
      <c r="R47" s="77"/>
    </row>
    <row r="48" spans="1:18" ht="12.75" customHeight="1">
      <c r="A48" s="466" t="s">
        <v>10</v>
      </c>
      <c r="B48" s="466" t="s">
        <v>9</v>
      </c>
      <c r="C48" s="466" t="s">
        <v>154</v>
      </c>
      <c r="D48" s="466" t="s">
        <v>80</v>
      </c>
      <c r="E48" s="469" t="s">
        <v>14</v>
      </c>
      <c r="F48" s="470"/>
      <c r="G48" s="470"/>
      <c r="H48" s="470"/>
      <c r="I48" s="470"/>
      <c r="J48" s="471"/>
      <c r="K48" s="469" t="s">
        <v>15</v>
      </c>
      <c r="L48" s="470"/>
      <c r="M48" s="470"/>
      <c r="N48" s="470"/>
      <c r="O48" s="470"/>
      <c r="P48" s="471"/>
      <c r="Q48" s="77"/>
      <c r="R48" s="77"/>
    </row>
    <row r="49" spans="1:18" ht="12.75" customHeight="1">
      <c r="A49" s="467"/>
      <c r="B49" s="467"/>
      <c r="C49" s="467"/>
      <c r="D49" s="467"/>
      <c r="E49" s="459" t="s">
        <v>84</v>
      </c>
      <c r="F49" s="460"/>
      <c r="G49" s="460"/>
      <c r="H49" s="461"/>
      <c r="I49" s="463" t="s">
        <v>53</v>
      </c>
      <c r="J49" s="507" t="s">
        <v>54</v>
      </c>
      <c r="K49" s="459" t="s">
        <v>84</v>
      </c>
      <c r="L49" s="460"/>
      <c r="M49" s="460"/>
      <c r="N49" s="461"/>
      <c r="O49" s="463" t="s">
        <v>53</v>
      </c>
      <c r="P49" s="507" t="s">
        <v>54</v>
      </c>
      <c r="Q49" s="77"/>
      <c r="R49" s="77"/>
    </row>
    <row r="50" spans="1:18" ht="11.25" customHeight="1">
      <c r="A50" s="467"/>
      <c r="B50" s="467"/>
      <c r="C50" s="467"/>
      <c r="D50" s="494"/>
      <c r="E50" s="474" t="s">
        <v>83</v>
      </c>
      <c r="F50" s="475" t="s">
        <v>61</v>
      </c>
      <c r="G50" s="475" t="s">
        <v>62</v>
      </c>
      <c r="H50" s="475" t="s">
        <v>63</v>
      </c>
      <c r="I50" s="464"/>
      <c r="J50" s="508"/>
      <c r="K50" s="474" t="s">
        <v>83</v>
      </c>
      <c r="L50" s="475" t="s">
        <v>61</v>
      </c>
      <c r="M50" s="475" t="s">
        <v>62</v>
      </c>
      <c r="N50" s="475" t="s">
        <v>63</v>
      </c>
      <c r="O50" s="464"/>
      <c r="P50" s="508"/>
      <c r="Q50" s="77"/>
      <c r="R50" s="77"/>
    </row>
    <row r="51" spans="1:18" ht="12" thickBot="1">
      <c r="A51" s="482"/>
      <c r="B51" s="482"/>
      <c r="C51" s="468"/>
      <c r="D51" s="495"/>
      <c r="E51" s="473"/>
      <c r="F51" s="436"/>
      <c r="G51" s="436"/>
      <c r="H51" s="436"/>
      <c r="I51" s="465"/>
      <c r="J51" s="509"/>
      <c r="K51" s="473"/>
      <c r="L51" s="436"/>
      <c r="M51" s="436"/>
      <c r="N51" s="436"/>
      <c r="O51" s="465"/>
      <c r="P51" s="509"/>
      <c r="Q51" s="77"/>
      <c r="R51" s="77"/>
    </row>
    <row r="52" spans="1:22" s="2" customFormat="1" ht="16.5" customHeight="1">
      <c r="A52" s="213">
        <v>20</v>
      </c>
      <c r="B52" s="214" t="s">
        <v>182</v>
      </c>
      <c r="C52" s="215" t="s">
        <v>183</v>
      </c>
      <c r="D52" s="72" t="s">
        <v>79</v>
      </c>
      <c r="E52" s="159"/>
      <c r="F52" s="178">
        <v>8</v>
      </c>
      <c r="G52" s="59">
        <v>20</v>
      </c>
      <c r="H52" s="59"/>
      <c r="I52" s="59" t="s">
        <v>125</v>
      </c>
      <c r="J52" s="179">
        <v>3</v>
      </c>
      <c r="K52" s="74"/>
      <c r="L52" s="59"/>
      <c r="M52" s="180"/>
      <c r="N52" s="59"/>
      <c r="O52" s="181"/>
      <c r="P52" s="182"/>
      <c r="Q52" s="34"/>
      <c r="R52" s="34"/>
      <c r="V52" s="375" t="s">
        <v>254</v>
      </c>
    </row>
    <row r="53" spans="1:22" ht="11.25">
      <c r="A53" s="183"/>
      <c r="B53" s="216" t="s">
        <v>129</v>
      </c>
      <c r="C53" s="105"/>
      <c r="D53" s="184"/>
      <c r="E53" s="169"/>
      <c r="F53" s="62"/>
      <c r="G53" s="62"/>
      <c r="H53" s="62"/>
      <c r="I53" s="62"/>
      <c r="J53" s="185"/>
      <c r="K53" s="186"/>
      <c r="L53" s="62"/>
      <c r="M53" s="62"/>
      <c r="N53" s="62"/>
      <c r="O53" s="62"/>
      <c r="P53" s="124"/>
      <c r="Q53" s="77"/>
      <c r="R53" s="77"/>
      <c r="V53" s="376">
        <f>E57+K57</f>
        <v>140</v>
      </c>
    </row>
    <row r="54" spans="1:18" ht="11.25">
      <c r="A54" s="183">
        <v>3</v>
      </c>
      <c r="B54" s="217" t="s">
        <v>184</v>
      </c>
      <c r="C54" s="218" t="s">
        <v>185</v>
      </c>
      <c r="D54" s="85" t="s">
        <v>79</v>
      </c>
      <c r="E54" s="165">
        <v>28</v>
      </c>
      <c r="F54" s="62">
        <v>8</v>
      </c>
      <c r="G54" s="62">
        <v>20</v>
      </c>
      <c r="H54" s="62"/>
      <c r="I54" s="62" t="s">
        <v>48</v>
      </c>
      <c r="J54" s="63">
        <v>5</v>
      </c>
      <c r="K54" s="104"/>
      <c r="L54" s="62"/>
      <c r="M54" s="62"/>
      <c r="N54" s="62"/>
      <c r="O54" s="62"/>
      <c r="P54" s="124"/>
      <c r="Q54" s="77"/>
      <c r="R54" s="77"/>
    </row>
    <row r="55" spans="1:19" ht="12" thickBot="1">
      <c r="A55" s="187">
        <v>4</v>
      </c>
      <c r="B55" s="219" t="s">
        <v>186</v>
      </c>
      <c r="C55" s="220" t="s">
        <v>187</v>
      </c>
      <c r="D55" s="89" t="s">
        <v>79</v>
      </c>
      <c r="E55" s="125"/>
      <c r="F55" s="69"/>
      <c r="G55" s="69"/>
      <c r="H55" s="69"/>
      <c r="I55" s="69"/>
      <c r="J55" s="70"/>
      <c r="K55" s="67">
        <v>28</v>
      </c>
      <c r="L55" s="69">
        <v>8</v>
      </c>
      <c r="M55" s="69">
        <v>20</v>
      </c>
      <c r="N55" s="69"/>
      <c r="O55" s="69" t="s">
        <v>48</v>
      </c>
      <c r="P55" s="126">
        <v>5</v>
      </c>
      <c r="Q55" s="77"/>
      <c r="R55" s="77"/>
      <c r="S55" s="7"/>
    </row>
    <row r="56" spans="1:19" ht="11.25">
      <c r="A56" s="500" t="s">
        <v>60</v>
      </c>
      <c r="B56" s="501"/>
      <c r="C56" s="501"/>
      <c r="D56" s="502"/>
      <c r="E56" s="93">
        <f>SUM(E52:E55)</f>
        <v>28</v>
      </c>
      <c r="F56" s="127">
        <f>SUM(F52:F55)</f>
        <v>16</v>
      </c>
      <c r="G56" s="127">
        <f>SUM(G52:G55)</f>
        <v>40</v>
      </c>
      <c r="H56" s="127"/>
      <c r="I56" s="516" t="s">
        <v>135</v>
      </c>
      <c r="J56" s="451">
        <f>SUM(J52:J55)</f>
        <v>8</v>
      </c>
      <c r="K56" s="109">
        <f>SUM(K52:K55)</f>
        <v>28</v>
      </c>
      <c r="L56" s="110">
        <f>SUM(L52:L55)</f>
        <v>8</v>
      </c>
      <c r="M56" s="110">
        <f>SUM(M52:M55)</f>
        <v>20</v>
      </c>
      <c r="N56" s="110"/>
      <c r="O56" s="516" t="s">
        <v>52</v>
      </c>
      <c r="P56" s="451">
        <f>SUM(P52:P55)</f>
        <v>5</v>
      </c>
      <c r="Q56" s="77"/>
      <c r="R56" s="77"/>
      <c r="S56" s="6"/>
    </row>
    <row r="57" spans="1:18" ht="12" thickBot="1">
      <c r="A57" s="503"/>
      <c r="B57" s="504"/>
      <c r="C57" s="504"/>
      <c r="D57" s="505"/>
      <c r="E57" s="455">
        <f>SUM(E56:H56)</f>
        <v>84</v>
      </c>
      <c r="F57" s="456"/>
      <c r="G57" s="456"/>
      <c r="H57" s="457"/>
      <c r="I57" s="517"/>
      <c r="J57" s="452"/>
      <c r="K57" s="455">
        <f>SUM(K56:N56)</f>
        <v>56</v>
      </c>
      <c r="L57" s="456"/>
      <c r="M57" s="456"/>
      <c r="N57" s="457"/>
      <c r="O57" s="517"/>
      <c r="P57" s="452"/>
      <c r="Q57" s="111"/>
      <c r="R57" s="111"/>
    </row>
    <row r="58" spans="1:18" s="2" customFormat="1" ht="24.75" customHeight="1">
      <c r="A58" s="128"/>
      <c r="B58" s="536" t="s">
        <v>76</v>
      </c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</row>
    <row r="59" spans="1:18" s="2" customFormat="1" ht="6" customHeight="1">
      <c r="A59" s="128"/>
      <c r="B59" s="129"/>
      <c r="C59" s="129"/>
      <c r="D59" s="130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34"/>
      <c r="R59" s="34"/>
    </row>
    <row r="60" spans="1:18" ht="12.75">
      <c r="A60" s="77"/>
      <c r="B60" s="151" t="s">
        <v>136</v>
      </c>
      <c r="C60" s="153"/>
      <c r="D60" s="2"/>
      <c r="E60" s="2"/>
      <c r="F60" s="150"/>
      <c r="G60" s="445" t="s">
        <v>137</v>
      </c>
      <c r="H60" s="445"/>
      <c r="I60" s="445"/>
      <c r="J60" s="445"/>
      <c r="K60" s="445"/>
      <c r="L60" s="445"/>
      <c r="M60" s="445"/>
      <c r="N60" s="152"/>
      <c r="O60" s="152"/>
      <c r="P60" s="152"/>
      <c r="Q60" s="152"/>
      <c r="R60" s="77"/>
    </row>
    <row r="61" spans="2:17" ht="12">
      <c r="B61" s="151" t="s">
        <v>138</v>
      </c>
      <c r="C61" s="4"/>
      <c r="D61" s="153"/>
      <c r="F61" s="150"/>
      <c r="G61" s="462" t="s">
        <v>288</v>
      </c>
      <c r="H61" s="462"/>
      <c r="I61" s="462"/>
      <c r="J61" s="462"/>
      <c r="K61" s="462"/>
      <c r="L61" s="462"/>
      <c r="M61" s="462"/>
      <c r="N61" s="153"/>
      <c r="O61" s="153"/>
      <c r="P61" s="153"/>
      <c r="Q61" s="153"/>
    </row>
    <row r="62" spans="3:17" ht="6.75" customHeight="1">
      <c r="C62" s="150"/>
      <c r="D62" s="150"/>
      <c r="E62" s="151"/>
      <c r="F62" s="150"/>
      <c r="G62" s="150"/>
      <c r="H62" s="150"/>
      <c r="I62" s="150"/>
      <c r="J62" s="150"/>
      <c r="K62" s="152"/>
      <c r="L62" s="150"/>
      <c r="M62" s="150"/>
      <c r="N62" s="150"/>
      <c r="O62" s="150"/>
      <c r="P62" s="150"/>
      <c r="Q62" s="150"/>
    </row>
    <row r="63" spans="2:17" ht="12">
      <c r="B63" s="154" t="s">
        <v>139</v>
      </c>
      <c r="C63" s="4"/>
      <c r="D63" s="4"/>
      <c r="E63" s="152"/>
      <c r="F63" s="152"/>
      <c r="G63" s="445" t="s">
        <v>289</v>
      </c>
      <c r="H63" s="445"/>
      <c r="I63" s="445"/>
      <c r="J63" s="445"/>
      <c r="K63" s="445"/>
      <c r="L63" s="445"/>
      <c r="M63" s="445"/>
      <c r="N63" s="152"/>
      <c r="O63" s="152"/>
      <c r="P63" s="152"/>
      <c r="Q63" s="152"/>
    </row>
    <row r="64" spans="2:17" ht="12">
      <c r="B64" s="155" t="s">
        <v>140</v>
      </c>
      <c r="C64" s="4"/>
      <c r="D64" s="4"/>
      <c r="E64" s="156"/>
      <c r="F64" s="152"/>
      <c r="G64" s="445" t="s">
        <v>140</v>
      </c>
      <c r="H64" s="445"/>
      <c r="I64" s="445"/>
      <c r="J64" s="445"/>
      <c r="K64" s="445"/>
      <c r="L64" s="445"/>
      <c r="M64" s="445"/>
      <c r="N64" s="152"/>
      <c r="O64" s="152"/>
      <c r="P64" s="152"/>
      <c r="Q64" s="152"/>
    </row>
  </sheetData>
  <sheetProtection/>
  <mergeCells count="135">
    <mergeCell ref="E34:E35"/>
    <mergeCell ref="A11:Q11"/>
    <mergeCell ref="D48:D51"/>
    <mergeCell ref="A56:D57"/>
    <mergeCell ref="D12:D15"/>
    <mergeCell ref="A29:D30"/>
    <mergeCell ref="A42:D43"/>
    <mergeCell ref="D32:D35"/>
    <mergeCell ref="A32:A35"/>
    <mergeCell ref="E33:H33"/>
    <mergeCell ref="I33:I35"/>
    <mergeCell ref="B58:R58"/>
    <mergeCell ref="A1:C1"/>
    <mergeCell ref="A12:A15"/>
    <mergeCell ref="B12:B15"/>
    <mergeCell ref="C12:C15"/>
    <mergeCell ref="B32:B35"/>
    <mergeCell ref="C32:C35"/>
    <mergeCell ref="E32:J32"/>
    <mergeCell ref="N34:N35"/>
    <mergeCell ref="E14:E15"/>
    <mergeCell ref="F14:F15"/>
    <mergeCell ref="G14:G15"/>
    <mergeCell ref="E12:J12"/>
    <mergeCell ref="E13:H13"/>
    <mergeCell ref="F34:F35"/>
    <mergeCell ref="H34:H35"/>
    <mergeCell ref="H14:H15"/>
    <mergeCell ref="I13:I15"/>
    <mergeCell ref="G34:G35"/>
    <mergeCell ref="K12:P12"/>
    <mergeCell ref="N14:N15"/>
    <mergeCell ref="K14:K15"/>
    <mergeCell ref="M50:M51"/>
    <mergeCell ref="L14:L15"/>
    <mergeCell ref="M14:M15"/>
    <mergeCell ref="L34:L35"/>
    <mergeCell ref="P29:P30"/>
    <mergeCell ref="O42:O43"/>
    <mergeCell ref="P42:P43"/>
    <mergeCell ref="O29:O30"/>
    <mergeCell ref="M40:M41"/>
    <mergeCell ref="N40:N41"/>
    <mergeCell ref="N36:N37"/>
    <mergeCell ref="M36:M37"/>
    <mergeCell ref="M38:M39"/>
    <mergeCell ref="K32:P32"/>
    <mergeCell ref="L38:L39"/>
    <mergeCell ref="K34:K35"/>
    <mergeCell ref="I29:I30"/>
    <mergeCell ref="I36:I37"/>
    <mergeCell ref="J40:J41"/>
    <mergeCell ref="E30:H30"/>
    <mergeCell ref="K30:N30"/>
    <mergeCell ref="E36:E37"/>
    <mergeCell ref="F36:F37"/>
    <mergeCell ref="L36:L37"/>
    <mergeCell ref="G36:G37"/>
    <mergeCell ref="H36:H37"/>
    <mergeCell ref="F38:F39"/>
    <mergeCell ref="G38:G39"/>
    <mergeCell ref="E43:H43"/>
    <mergeCell ref="E38:E39"/>
    <mergeCell ref="I42:I43"/>
    <mergeCell ref="K40:K41"/>
    <mergeCell ref="H38:H39"/>
    <mergeCell ref="I38:I39"/>
    <mergeCell ref="J38:J39"/>
    <mergeCell ref="K38:K39"/>
    <mergeCell ref="F50:F51"/>
    <mergeCell ref="G50:G51"/>
    <mergeCell ref="A48:A51"/>
    <mergeCell ref="C48:C51"/>
    <mergeCell ref="B48:B51"/>
    <mergeCell ref="E48:J48"/>
    <mergeCell ref="E40:E41"/>
    <mergeCell ref="K50:K51"/>
    <mergeCell ref="E46:H46"/>
    <mergeCell ref="I45:I46"/>
    <mergeCell ref="E50:E51"/>
    <mergeCell ref="E49:H49"/>
    <mergeCell ref="J45:J46"/>
    <mergeCell ref="H50:H51"/>
    <mergeCell ref="H40:H41"/>
    <mergeCell ref="I49:I51"/>
    <mergeCell ref="I56:I57"/>
    <mergeCell ref="E57:H57"/>
    <mergeCell ref="P36:P37"/>
    <mergeCell ref="N38:N39"/>
    <mergeCell ref="O38:O39"/>
    <mergeCell ref="O36:O37"/>
    <mergeCell ref="P38:P39"/>
    <mergeCell ref="F40:F41"/>
    <mergeCell ref="G40:G41"/>
    <mergeCell ref="I40:I41"/>
    <mergeCell ref="J56:J57"/>
    <mergeCell ref="O56:O57"/>
    <mergeCell ref="K57:N57"/>
    <mergeCell ref="O40:O41"/>
    <mergeCell ref="O45:O46"/>
    <mergeCell ref="K43:N43"/>
    <mergeCell ref="K48:P48"/>
    <mergeCell ref="P40:P41"/>
    <mergeCell ref="P45:P46"/>
    <mergeCell ref="P56:P57"/>
    <mergeCell ref="J13:J15"/>
    <mergeCell ref="K13:N13"/>
    <mergeCell ref="O13:O15"/>
    <mergeCell ref="P13:P15"/>
    <mergeCell ref="K46:N46"/>
    <mergeCell ref="L40:L41"/>
    <mergeCell ref="J29:J30"/>
    <mergeCell ref="J42:J43"/>
    <mergeCell ref="J36:J37"/>
    <mergeCell ref="M34:M35"/>
    <mergeCell ref="O49:O51"/>
    <mergeCell ref="P49:P51"/>
    <mergeCell ref="J33:J35"/>
    <mergeCell ref="K33:N33"/>
    <mergeCell ref="O33:O35"/>
    <mergeCell ref="P33:P35"/>
    <mergeCell ref="N50:N51"/>
    <mergeCell ref="L50:L51"/>
    <mergeCell ref="K36:K37"/>
    <mergeCell ref="J49:J51"/>
    <mergeCell ref="G60:M60"/>
    <mergeCell ref="G61:M61"/>
    <mergeCell ref="G63:M63"/>
    <mergeCell ref="G64:M64"/>
    <mergeCell ref="A4:F4"/>
    <mergeCell ref="A6:F6"/>
    <mergeCell ref="A7:F7"/>
    <mergeCell ref="A9:F9"/>
    <mergeCell ref="A10:P10"/>
    <mergeCell ref="K49:N49"/>
  </mergeCells>
  <printOptions/>
  <pageMargins left="0.15748031496062992" right="0.15748031496062992" top="0.15748031496062992" bottom="0.2755905511811024" header="0.3937007874015748" footer="0.11811023622047245"/>
  <pageSetup horizontalDpi="600" verticalDpi="600" orientation="portrait" r:id="rId1"/>
  <headerFooter alignWithMargins="0">
    <oddFooter>&amp;R3/6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25">
      <selection activeCell="G63" sqref="G63:M63"/>
    </sheetView>
  </sheetViews>
  <sheetFormatPr defaultColWidth="9.140625" defaultRowHeight="12.75"/>
  <cols>
    <col min="1" max="1" width="3.28125" style="4" customWidth="1"/>
    <col min="2" max="2" width="32.7109375" style="4" customWidth="1"/>
    <col min="3" max="3" width="11.00390625" style="5" bestFit="1" customWidth="1"/>
    <col min="4" max="4" width="8.421875" style="5" customWidth="1"/>
    <col min="5" max="6" width="3.421875" style="4" customWidth="1"/>
    <col min="7" max="7" width="3.28125" style="4" customWidth="1"/>
    <col min="8" max="8" width="3.57421875" style="4" customWidth="1"/>
    <col min="9" max="9" width="6.140625" style="4" customWidth="1"/>
    <col min="10" max="10" width="5.00390625" style="4" customWidth="1"/>
    <col min="11" max="11" width="3.28125" style="4" customWidth="1"/>
    <col min="12" max="12" width="3.140625" style="4" customWidth="1"/>
    <col min="13" max="13" width="3.421875" style="4" customWidth="1"/>
    <col min="14" max="14" width="3.57421875" style="4" customWidth="1"/>
    <col min="15" max="15" width="5.8515625" style="4" customWidth="1"/>
    <col min="16" max="16" width="5.00390625" style="4" bestFit="1" customWidth="1"/>
    <col min="17" max="18" width="9.140625" style="4" hidden="1" customWidth="1"/>
    <col min="19" max="19" width="2.28125" style="4" customWidth="1"/>
    <col min="20" max="20" width="2.57421875" style="4" customWidth="1"/>
    <col min="21" max="21" width="5.57421875" style="4" bestFit="1" customWidth="1"/>
    <col min="22" max="22" width="9.8515625" style="4" bestFit="1" customWidth="1"/>
    <col min="23" max="23" width="4.8515625" style="4" customWidth="1"/>
    <col min="24" max="24" width="9.140625" style="4" customWidth="1"/>
    <col min="25" max="25" width="5.140625" style="4" customWidth="1"/>
    <col min="26" max="26" width="4.57421875" style="4" customWidth="1"/>
    <col min="27" max="16384" width="9.140625" style="4" customWidth="1"/>
  </cols>
  <sheetData>
    <row r="1" spans="1:19" ht="12.75">
      <c r="A1" s="440" t="s">
        <v>90</v>
      </c>
      <c r="B1" s="441"/>
      <c r="C1" s="441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Q1" s="3"/>
      <c r="R1" s="3"/>
      <c r="S1" s="3"/>
    </row>
    <row r="2" spans="1:19" ht="9.75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Q2" s="3"/>
      <c r="R2" s="3"/>
      <c r="S2" s="3"/>
    </row>
    <row r="3" spans="1:19" ht="12.75">
      <c r="A3" s="444" t="s">
        <v>92</v>
      </c>
      <c r="B3" s="441"/>
      <c r="C3" s="441"/>
      <c r="D3" s="441"/>
      <c r="E3" s="441"/>
      <c r="F3" s="441"/>
      <c r="G3" s="44"/>
      <c r="H3" s="44"/>
      <c r="I3" s="43"/>
      <c r="J3" s="43"/>
      <c r="K3" s="43"/>
      <c r="L3" s="44"/>
      <c r="M3" s="44"/>
      <c r="N3" s="44"/>
      <c r="O3" s="44"/>
      <c r="Q3" s="3"/>
      <c r="R3" s="3"/>
      <c r="S3" s="3"/>
    </row>
    <row r="4" spans="1:19" ht="12.75">
      <c r="A4" s="42" t="s">
        <v>93</v>
      </c>
      <c r="B4" s="41"/>
      <c r="C4" s="41"/>
      <c r="D4" s="41"/>
      <c r="E4" s="41"/>
      <c r="F4" s="41"/>
      <c r="G4" s="44"/>
      <c r="H4" s="44"/>
      <c r="I4" s="40"/>
      <c r="J4" s="40"/>
      <c r="K4" s="40"/>
      <c r="L4" s="45"/>
      <c r="M4" s="45"/>
      <c r="N4" s="45"/>
      <c r="O4" s="45"/>
      <c r="Q4" s="3"/>
      <c r="R4" s="3"/>
      <c r="S4" s="3"/>
    </row>
    <row r="5" spans="1:19" ht="12.75">
      <c r="A5" s="440" t="s">
        <v>47</v>
      </c>
      <c r="B5" s="441"/>
      <c r="C5" s="441"/>
      <c r="D5" s="441"/>
      <c r="E5" s="441"/>
      <c r="F5" s="441"/>
      <c r="G5" s="44"/>
      <c r="H5" s="44"/>
      <c r="I5" s="40"/>
      <c r="J5" s="40"/>
      <c r="K5" s="40"/>
      <c r="L5" s="45"/>
      <c r="M5" s="45"/>
      <c r="N5" s="45"/>
      <c r="O5" s="45"/>
      <c r="Q5" s="3"/>
      <c r="R5" s="3"/>
      <c r="S5" s="3"/>
    </row>
    <row r="6" spans="1:19" ht="12.75">
      <c r="A6" s="440" t="s">
        <v>94</v>
      </c>
      <c r="B6" s="441"/>
      <c r="C6" s="441"/>
      <c r="D6" s="441"/>
      <c r="E6" s="441"/>
      <c r="F6" s="441"/>
      <c r="G6" s="45"/>
      <c r="H6" s="45"/>
      <c r="I6" s="45"/>
      <c r="J6" s="45"/>
      <c r="K6" s="45"/>
      <c r="L6" s="45"/>
      <c r="M6" s="45"/>
      <c r="N6" s="45"/>
      <c r="O6" s="45"/>
      <c r="Q6" s="3"/>
      <c r="R6" s="3"/>
      <c r="S6" s="3"/>
    </row>
    <row r="7" spans="1:24" ht="11.25" customHeight="1">
      <c r="A7" s="158" t="s">
        <v>95</v>
      </c>
      <c r="B7" s="157"/>
      <c r="C7" s="157"/>
      <c r="D7" s="157"/>
      <c r="E7" s="157"/>
      <c r="F7" s="157"/>
      <c r="G7" s="39"/>
      <c r="H7" s="39"/>
      <c r="I7" s="39"/>
      <c r="J7" s="39"/>
      <c r="K7" s="39"/>
      <c r="L7" s="39"/>
      <c r="M7" s="39"/>
      <c r="N7" s="39"/>
      <c r="O7" s="39"/>
      <c r="Q7" s="3"/>
      <c r="R7" s="3"/>
      <c r="S7" s="3"/>
      <c r="X7" s="279" t="s">
        <v>246</v>
      </c>
    </row>
    <row r="8" spans="1:24" ht="12.75">
      <c r="A8" s="444" t="s">
        <v>96</v>
      </c>
      <c r="B8" s="441"/>
      <c r="C8" s="441"/>
      <c r="D8" s="441"/>
      <c r="E8" s="441"/>
      <c r="F8" s="441"/>
      <c r="G8" s="44"/>
      <c r="H8" s="44"/>
      <c r="I8" s="44"/>
      <c r="J8" s="44"/>
      <c r="K8" s="44"/>
      <c r="L8" s="44"/>
      <c r="M8" s="44"/>
      <c r="N8" s="44"/>
      <c r="O8" s="44"/>
      <c r="Q8" s="3"/>
      <c r="R8" s="3"/>
      <c r="S8" s="3"/>
      <c r="X8" s="279">
        <f>U12+V12+U15+V15+U18+V18+U21+V21</f>
        <v>632</v>
      </c>
    </row>
    <row r="9" spans="1:19" ht="14.25">
      <c r="A9" s="562" t="s">
        <v>91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429"/>
      <c r="R9" s="3"/>
      <c r="S9" s="3"/>
    </row>
    <row r="10" spans="1:19" ht="12.75" customHeight="1" thickBot="1">
      <c r="A10" s="561" t="s">
        <v>196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3"/>
      <c r="S10" s="3"/>
    </row>
    <row r="11" spans="1:22" ht="13.5" customHeight="1">
      <c r="A11" s="466" t="s">
        <v>10</v>
      </c>
      <c r="B11" s="466" t="s">
        <v>5</v>
      </c>
      <c r="C11" s="466" t="s">
        <v>97</v>
      </c>
      <c r="D11" s="466" t="s">
        <v>80</v>
      </c>
      <c r="E11" s="469" t="s">
        <v>16</v>
      </c>
      <c r="F11" s="470"/>
      <c r="G11" s="470"/>
      <c r="H11" s="470"/>
      <c r="I11" s="470"/>
      <c r="J11" s="471"/>
      <c r="K11" s="469" t="s">
        <v>17</v>
      </c>
      <c r="L11" s="470"/>
      <c r="M11" s="470"/>
      <c r="N11" s="470"/>
      <c r="O11" s="470"/>
      <c r="P11" s="471"/>
      <c r="Q11" s="3"/>
      <c r="R11" s="3"/>
      <c r="U11" s="383" t="s">
        <v>64</v>
      </c>
      <c r="V11" s="383" t="s">
        <v>65</v>
      </c>
    </row>
    <row r="12" spans="1:22" ht="13.5" customHeight="1">
      <c r="A12" s="467"/>
      <c r="B12" s="467"/>
      <c r="C12" s="467"/>
      <c r="D12" s="467"/>
      <c r="E12" s="459" t="s">
        <v>84</v>
      </c>
      <c r="F12" s="460"/>
      <c r="G12" s="460"/>
      <c r="H12" s="461"/>
      <c r="I12" s="548" t="s">
        <v>53</v>
      </c>
      <c r="J12" s="448" t="s">
        <v>54</v>
      </c>
      <c r="K12" s="459" t="s">
        <v>84</v>
      </c>
      <c r="L12" s="460"/>
      <c r="M12" s="460"/>
      <c r="N12" s="461"/>
      <c r="O12" s="463" t="s">
        <v>53</v>
      </c>
      <c r="P12" s="448" t="s">
        <v>54</v>
      </c>
      <c r="Q12" s="3"/>
      <c r="R12" s="3"/>
      <c r="U12" s="383">
        <f>E34</f>
        <v>28</v>
      </c>
      <c r="V12" s="383">
        <f>SUM(F34:G35)</f>
        <v>14</v>
      </c>
    </row>
    <row r="13" spans="1:18" ht="12.75" customHeight="1">
      <c r="A13" s="467"/>
      <c r="B13" s="467"/>
      <c r="C13" s="467"/>
      <c r="D13" s="494"/>
      <c r="E13" s="472" t="s">
        <v>83</v>
      </c>
      <c r="F13" s="435" t="s">
        <v>61</v>
      </c>
      <c r="G13" s="435" t="s">
        <v>62</v>
      </c>
      <c r="H13" s="435" t="s">
        <v>63</v>
      </c>
      <c r="I13" s="549"/>
      <c r="J13" s="449"/>
      <c r="K13" s="472" t="s">
        <v>83</v>
      </c>
      <c r="L13" s="435" t="s">
        <v>61</v>
      </c>
      <c r="M13" s="435" t="s">
        <v>62</v>
      </c>
      <c r="N13" s="435" t="s">
        <v>63</v>
      </c>
      <c r="O13" s="464"/>
      <c r="P13" s="449"/>
      <c r="Q13" s="3"/>
      <c r="R13" s="3"/>
    </row>
    <row r="14" spans="1:22" ht="7.5" customHeight="1" thickBot="1">
      <c r="A14" s="482"/>
      <c r="B14" s="482"/>
      <c r="C14" s="560"/>
      <c r="D14" s="495"/>
      <c r="E14" s="474"/>
      <c r="F14" s="475"/>
      <c r="G14" s="475"/>
      <c r="H14" s="475"/>
      <c r="I14" s="550"/>
      <c r="J14" s="450"/>
      <c r="K14" s="474"/>
      <c r="L14" s="475"/>
      <c r="M14" s="475"/>
      <c r="N14" s="475"/>
      <c r="O14" s="465"/>
      <c r="P14" s="450"/>
      <c r="Q14" s="3"/>
      <c r="R14" s="3"/>
      <c r="U14" s="381" t="s">
        <v>190</v>
      </c>
      <c r="V14" s="381" t="s">
        <v>263</v>
      </c>
    </row>
    <row r="15" spans="1:22" ht="12.75">
      <c r="A15" s="240">
        <v>1</v>
      </c>
      <c r="B15" s="241" t="s">
        <v>199</v>
      </c>
      <c r="C15" s="242" t="s">
        <v>200</v>
      </c>
      <c r="D15" s="73" t="s">
        <v>78</v>
      </c>
      <c r="E15" s="75">
        <v>28</v>
      </c>
      <c r="F15" s="59">
        <v>8</v>
      </c>
      <c r="G15" s="59">
        <v>20</v>
      </c>
      <c r="H15" s="59"/>
      <c r="I15" s="108" t="s">
        <v>48</v>
      </c>
      <c r="J15" s="138">
        <v>5</v>
      </c>
      <c r="K15" s="74"/>
      <c r="L15" s="59"/>
      <c r="M15" s="59"/>
      <c r="N15" s="59"/>
      <c r="O15" s="59"/>
      <c r="P15" s="60"/>
      <c r="Q15" s="28"/>
      <c r="R15" s="29"/>
      <c r="U15" s="381">
        <f>SUM(E19,K24:K25)</f>
        <v>52</v>
      </c>
      <c r="V15" s="381">
        <f>SUM(F19:G19,L24:N25)</f>
        <v>62</v>
      </c>
    </row>
    <row r="16" spans="1:18" ht="12.75">
      <c r="A16" s="135">
        <v>2</v>
      </c>
      <c r="B16" s="243" t="s">
        <v>201</v>
      </c>
      <c r="C16" s="244" t="s">
        <v>202</v>
      </c>
      <c r="D16" s="160" t="s">
        <v>78</v>
      </c>
      <c r="E16" s="61">
        <v>28</v>
      </c>
      <c r="F16" s="62">
        <v>4</v>
      </c>
      <c r="G16" s="62">
        <v>10</v>
      </c>
      <c r="H16" s="62"/>
      <c r="I16" s="96" t="s">
        <v>48</v>
      </c>
      <c r="J16" s="124">
        <v>5</v>
      </c>
      <c r="K16" s="186"/>
      <c r="L16" s="62"/>
      <c r="M16" s="62"/>
      <c r="N16" s="62"/>
      <c r="O16" s="82"/>
      <c r="P16" s="84"/>
      <c r="Q16" s="24"/>
      <c r="R16" s="25"/>
    </row>
    <row r="17" spans="1:22" ht="13.5" thickBot="1">
      <c r="A17" s="245">
        <v>3</v>
      </c>
      <c r="B17" s="246" t="s">
        <v>203</v>
      </c>
      <c r="C17" s="244" t="s">
        <v>204</v>
      </c>
      <c r="D17" s="103" t="s">
        <v>78</v>
      </c>
      <c r="E17" s="65">
        <v>28</v>
      </c>
      <c r="F17" s="88">
        <v>8</v>
      </c>
      <c r="G17" s="88">
        <v>20</v>
      </c>
      <c r="H17" s="88"/>
      <c r="I17" s="139" t="s">
        <v>48</v>
      </c>
      <c r="J17" s="84">
        <v>5</v>
      </c>
      <c r="K17" s="87"/>
      <c r="L17" s="88"/>
      <c r="M17" s="88"/>
      <c r="N17" s="88"/>
      <c r="O17" s="88"/>
      <c r="P17" s="84"/>
      <c r="Q17" s="26"/>
      <c r="R17" s="27"/>
      <c r="U17" s="390" t="s">
        <v>193</v>
      </c>
      <c r="V17" s="390" t="s">
        <v>192</v>
      </c>
    </row>
    <row r="18" spans="1:22" ht="25.5">
      <c r="A18" s="245">
        <v>4</v>
      </c>
      <c r="B18" s="247" t="s">
        <v>205</v>
      </c>
      <c r="C18" s="248" t="s">
        <v>206</v>
      </c>
      <c r="D18" s="103" t="s">
        <v>78</v>
      </c>
      <c r="E18" s="278">
        <v>28</v>
      </c>
      <c r="F18" s="88">
        <v>4</v>
      </c>
      <c r="G18" s="88">
        <v>10</v>
      </c>
      <c r="H18" s="88"/>
      <c r="I18" s="139" t="s">
        <v>48</v>
      </c>
      <c r="J18" s="84">
        <v>5</v>
      </c>
      <c r="K18" s="87"/>
      <c r="L18" s="88"/>
      <c r="M18" s="88"/>
      <c r="N18" s="88"/>
      <c r="O18" s="88"/>
      <c r="P18" s="164"/>
      <c r="Q18" s="24"/>
      <c r="R18" s="24"/>
      <c r="U18" s="391">
        <f>SUM(E15:E18,K21,K23)</f>
        <v>160</v>
      </c>
      <c r="V18" s="391">
        <f>SUM(F15:G18,L21:M21,L23:M23)</f>
        <v>120</v>
      </c>
    </row>
    <row r="19" spans="1:18" ht="12.75">
      <c r="A19" s="135">
        <v>5</v>
      </c>
      <c r="B19" s="249" t="s">
        <v>207</v>
      </c>
      <c r="C19" s="250" t="s">
        <v>208</v>
      </c>
      <c r="D19" s="103" t="s">
        <v>78</v>
      </c>
      <c r="E19" s="278">
        <v>28</v>
      </c>
      <c r="F19" s="88">
        <v>4</v>
      </c>
      <c r="G19" s="88">
        <v>10</v>
      </c>
      <c r="H19" s="88"/>
      <c r="I19" s="139" t="s">
        <v>48</v>
      </c>
      <c r="J19" s="84">
        <v>4</v>
      </c>
      <c r="K19" s="87"/>
      <c r="L19" s="88"/>
      <c r="M19" s="88"/>
      <c r="N19" s="88"/>
      <c r="O19" s="88"/>
      <c r="P19" s="164"/>
      <c r="Q19" s="24"/>
      <c r="R19" s="24"/>
    </row>
    <row r="20" spans="1:27" s="3" customFormat="1" ht="26.25" thickBot="1">
      <c r="A20" s="251">
        <v>6</v>
      </c>
      <c r="B20" s="252" t="s">
        <v>209</v>
      </c>
      <c r="C20" s="192" t="s">
        <v>210</v>
      </c>
      <c r="D20" s="90" t="s">
        <v>78</v>
      </c>
      <c r="E20" s="67">
        <v>14</v>
      </c>
      <c r="F20" s="68">
        <v>4</v>
      </c>
      <c r="G20" s="68">
        <v>10</v>
      </c>
      <c r="H20" s="68"/>
      <c r="I20" s="68" t="s">
        <v>8</v>
      </c>
      <c r="J20" s="92">
        <v>3</v>
      </c>
      <c r="K20" s="67"/>
      <c r="L20" s="68"/>
      <c r="M20" s="68"/>
      <c r="N20" s="68"/>
      <c r="O20" s="68"/>
      <c r="P20" s="221"/>
      <c r="U20" s="388" t="s">
        <v>66</v>
      </c>
      <c r="V20" s="388" t="s">
        <v>67</v>
      </c>
      <c r="W20" s="4"/>
      <c r="X20" s="4"/>
      <c r="Y20" s="4"/>
      <c r="Z20" s="4"/>
      <c r="AA20" s="4"/>
    </row>
    <row r="21" spans="1:22" ht="12.75">
      <c r="A21" s="240">
        <v>7</v>
      </c>
      <c r="B21" s="241" t="s">
        <v>211</v>
      </c>
      <c r="C21" s="200" t="s">
        <v>212</v>
      </c>
      <c r="D21" s="72" t="s">
        <v>78</v>
      </c>
      <c r="E21" s="222"/>
      <c r="F21" s="62"/>
      <c r="G21" s="62"/>
      <c r="H21" s="62"/>
      <c r="I21" s="62"/>
      <c r="J21" s="63"/>
      <c r="K21" s="223">
        <v>24</v>
      </c>
      <c r="L21" s="62">
        <v>3</v>
      </c>
      <c r="M21" s="62">
        <v>9</v>
      </c>
      <c r="N21" s="62"/>
      <c r="O21" s="62" t="s">
        <v>48</v>
      </c>
      <c r="P21" s="63">
        <v>5</v>
      </c>
      <c r="Q21" s="3"/>
      <c r="R21" s="3"/>
      <c r="U21" s="388">
        <f>SUM(E20,K22,K36,K38)</f>
        <v>74</v>
      </c>
      <c r="V21" s="388">
        <f>SUM(F20:G20,L22:M22,N26,L36:M37,L38:M39)</f>
        <v>122</v>
      </c>
    </row>
    <row r="22" spans="1:18" ht="12.75">
      <c r="A22" s="135">
        <v>8</v>
      </c>
      <c r="B22" s="243" t="s">
        <v>213</v>
      </c>
      <c r="C22" s="253" t="s">
        <v>214</v>
      </c>
      <c r="D22" s="224" t="s">
        <v>78</v>
      </c>
      <c r="E22" s="87"/>
      <c r="F22" s="82"/>
      <c r="G22" s="82"/>
      <c r="H22" s="82"/>
      <c r="I22" s="88"/>
      <c r="J22" s="84"/>
      <c r="K22" s="61">
        <v>24</v>
      </c>
      <c r="L22" s="82">
        <v>3</v>
      </c>
      <c r="M22" s="82">
        <v>9</v>
      </c>
      <c r="N22" s="82"/>
      <c r="O22" s="88" t="s">
        <v>48</v>
      </c>
      <c r="P22" s="84">
        <v>4</v>
      </c>
      <c r="Q22" s="3"/>
      <c r="R22" s="3"/>
    </row>
    <row r="23" spans="1:22" ht="12.75">
      <c r="A23" s="245">
        <v>9</v>
      </c>
      <c r="B23" s="254" t="s">
        <v>215</v>
      </c>
      <c r="C23" s="244" t="s">
        <v>216</v>
      </c>
      <c r="D23" s="224" t="s">
        <v>78</v>
      </c>
      <c r="E23" s="87"/>
      <c r="F23" s="82"/>
      <c r="G23" s="82"/>
      <c r="H23" s="82"/>
      <c r="I23" s="88"/>
      <c r="J23" s="84"/>
      <c r="K23" s="61">
        <v>24</v>
      </c>
      <c r="L23" s="82">
        <v>7</v>
      </c>
      <c r="M23" s="82">
        <v>17</v>
      </c>
      <c r="N23" s="82"/>
      <c r="O23" s="88" t="s">
        <v>48</v>
      </c>
      <c r="P23" s="84">
        <v>4</v>
      </c>
      <c r="Q23" s="3"/>
      <c r="R23" s="3"/>
      <c r="V23" s="389" t="s">
        <v>38</v>
      </c>
    </row>
    <row r="24" spans="1:22" ht="12.75">
      <c r="A24" s="135">
        <v>10</v>
      </c>
      <c r="B24" s="249" t="s">
        <v>217</v>
      </c>
      <c r="C24" s="134" t="s">
        <v>218</v>
      </c>
      <c r="D24" s="224" t="s">
        <v>78</v>
      </c>
      <c r="E24" s="87"/>
      <c r="F24" s="82"/>
      <c r="G24" s="82"/>
      <c r="H24" s="82"/>
      <c r="I24" s="88"/>
      <c r="J24" s="84"/>
      <c r="K24" s="61">
        <v>12</v>
      </c>
      <c r="L24" s="82">
        <v>7</v>
      </c>
      <c r="M24" s="82">
        <v>17</v>
      </c>
      <c r="N24" s="82"/>
      <c r="O24" s="88" t="s">
        <v>48</v>
      </c>
      <c r="P24" s="84">
        <v>4</v>
      </c>
      <c r="Q24" s="3"/>
      <c r="R24" s="3"/>
      <c r="V24" s="389">
        <f>U12+V12+U15+V15+U18+V18+U21+V21</f>
        <v>632</v>
      </c>
    </row>
    <row r="25" spans="1:18" ht="12.75">
      <c r="A25" s="245">
        <v>11</v>
      </c>
      <c r="B25" s="255" t="s">
        <v>219</v>
      </c>
      <c r="C25" s="134" t="s">
        <v>220</v>
      </c>
      <c r="D25" s="224" t="s">
        <v>78</v>
      </c>
      <c r="E25" s="87"/>
      <c r="F25" s="82"/>
      <c r="G25" s="82"/>
      <c r="H25" s="82"/>
      <c r="I25" s="88"/>
      <c r="J25" s="84"/>
      <c r="K25" s="61">
        <v>12</v>
      </c>
      <c r="L25" s="82"/>
      <c r="M25" s="82"/>
      <c r="N25" s="82">
        <v>24</v>
      </c>
      <c r="O25" s="88" t="s">
        <v>48</v>
      </c>
      <c r="P25" s="84">
        <v>4</v>
      </c>
      <c r="Q25" s="3"/>
      <c r="R25" s="3"/>
    </row>
    <row r="26" spans="1:18" ht="39" thickBot="1">
      <c r="A26" s="57">
        <v>12</v>
      </c>
      <c r="B26" s="256" t="s">
        <v>221</v>
      </c>
      <c r="C26" s="257" t="s">
        <v>222</v>
      </c>
      <c r="D26" s="90" t="s">
        <v>78</v>
      </c>
      <c r="E26" s="81"/>
      <c r="F26" s="69"/>
      <c r="G26" s="69"/>
      <c r="H26" s="69"/>
      <c r="I26" s="82"/>
      <c r="J26" s="170"/>
      <c r="K26" s="67"/>
      <c r="L26" s="69"/>
      <c r="M26" s="69"/>
      <c r="N26" s="125">
        <v>60</v>
      </c>
      <c r="O26" s="82" t="s">
        <v>8</v>
      </c>
      <c r="P26" s="84">
        <v>3</v>
      </c>
      <c r="Q26" s="3"/>
      <c r="R26" s="3"/>
    </row>
    <row r="27" spans="1:22" ht="11.25">
      <c r="A27" s="500" t="s">
        <v>58</v>
      </c>
      <c r="B27" s="501"/>
      <c r="C27" s="501"/>
      <c r="D27" s="502"/>
      <c r="E27" s="93">
        <f>SUM(E15:E20)</f>
        <v>154</v>
      </c>
      <c r="F27" s="94">
        <f>SUM(F15:F20)</f>
        <v>32</v>
      </c>
      <c r="G27" s="94">
        <f>SUM(G15:G20)</f>
        <v>80</v>
      </c>
      <c r="H27" s="94"/>
      <c r="I27" s="551" t="str">
        <f>COUNTIF(I15:I25,"E")&amp;"E+ "&amp;COUNTIF(I15:I25,"C")&amp;"C"</f>
        <v>5E+ 1C</v>
      </c>
      <c r="J27" s="451">
        <f>SUM(J15:J20)</f>
        <v>27</v>
      </c>
      <c r="K27" s="95">
        <f>SUM(K21:K26)</f>
        <v>96</v>
      </c>
      <c r="L27" s="96">
        <f>SUM(L21:L26)</f>
        <v>20</v>
      </c>
      <c r="M27" s="96">
        <f>SUM(M21:M26)</f>
        <v>52</v>
      </c>
      <c r="N27" s="97">
        <f>SUM(N21:N26)</f>
        <v>84</v>
      </c>
      <c r="O27" s="551" t="s">
        <v>168</v>
      </c>
      <c r="P27" s="451">
        <f>SUM(P21:P26)</f>
        <v>24</v>
      </c>
      <c r="Q27" s="3"/>
      <c r="R27" s="3"/>
      <c r="V27" s="373" t="s">
        <v>252</v>
      </c>
    </row>
    <row r="28" spans="1:22" ht="12" thickBot="1">
      <c r="A28" s="537"/>
      <c r="B28" s="538"/>
      <c r="C28" s="538"/>
      <c r="D28" s="505"/>
      <c r="E28" s="455">
        <f>SUM(E27:H27)</f>
        <v>266</v>
      </c>
      <c r="F28" s="456"/>
      <c r="G28" s="456"/>
      <c r="H28" s="457"/>
      <c r="I28" s="454"/>
      <c r="J28" s="452"/>
      <c r="K28" s="455">
        <f>SUM(K27:N27)</f>
        <v>252</v>
      </c>
      <c r="L28" s="456"/>
      <c r="M28" s="456"/>
      <c r="N28" s="457"/>
      <c r="O28" s="454"/>
      <c r="P28" s="452"/>
      <c r="Q28" s="3"/>
      <c r="R28" s="3"/>
      <c r="V28" s="373">
        <f>E28+K28</f>
        <v>518</v>
      </c>
    </row>
    <row r="29" spans="1:18" ht="8.25" customHeight="1" thickBot="1">
      <c r="A29" s="99"/>
      <c r="B29" s="99"/>
      <c r="C29" s="225"/>
      <c r="D29" s="226"/>
      <c r="E29" s="100"/>
      <c r="F29" s="100"/>
      <c r="G29" s="100"/>
      <c r="H29" s="100"/>
      <c r="I29" s="101"/>
      <c r="J29" s="100"/>
      <c r="K29" s="100"/>
      <c r="L29" s="100"/>
      <c r="M29" s="100"/>
      <c r="N29" s="100"/>
      <c r="O29" s="101"/>
      <c r="P29" s="100"/>
      <c r="Q29" s="3"/>
      <c r="R29" s="3"/>
    </row>
    <row r="30" spans="1:18" ht="12.75" customHeight="1">
      <c r="A30" s="466" t="s">
        <v>10</v>
      </c>
      <c r="B30" s="466" t="s">
        <v>169</v>
      </c>
      <c r="C30" s="466" t="s">
        <v>97</v>
      </c>
      <c r="D30" s="466" t="s">
        <v>80</v>
      </c>
      <c r="E30" s="469" t="s">
        <v>16</v>
      </c>
      <c r="F30" s="470"/>
      <c r="G30" s="470"/>
      <c r="H30" s="470"/>
      <c r="I30" s="470"/>
      <c r="J30" s="471"/>
      <c r="K30" s="469" t="s">
        <v>17</v>
      </c>
      <c r="L30" s="470"/>
      <c r="M30" s="470"/>
      <c r="N30" s="470"/>
      <c r="O30" s="470"/>
      <c r="P30" s="471"/>
      <c r="Q30" s="3"/>
      <c r="R30" s="3"/>
    </row>
    <row r="31" spans="1:18" ht="12.75" customHeight="1">
      <c r="A31" s="467"/>
      <c r="B31" s="467"/>
      <c r="C31" s="467"/>
      <c r="D31" s="467"/>
      <c r="E31" s="459" t="s">
        <v>84</v>
      </c>
      <c r="F31" s="460"/>
      <c r="G31" s="460"/>
      <c r="H31" s="461"/>
      <c r="I31" s="463" t="s">
        <v>53</v>
      </c>
      <c r="J31" s="448" t="s">
        <v>54</v>
      </c>
      <c r="K31" s="459" t="s">
        <v>84</v>
      </c>
      <c r="L31" s="460"/>
      <c r="M31" s="460"/>
      <c r="N31" s="461"/>
      <c r="O31" s="463" t="s">
        <v>53</v>
      </c>
      <c r="P31" s="448" t="s">
        <v>54</v>
      </c>
      <c r="Q31" s="3"/>
      <c r="R31" s="3"/>
    </row>
    <row r="32" spans="1:18" ht="11.25" customHeight="1">
      <c r="A32" s="467"/>
      <c r="B32" s="467"/>
      <c r="C32" s="467"/>
      <c r="D32" s="494"/>
      <c r="E32" s="474" t="s">
        <v>83</v>
      </c>
      <c r="F32" s="475" t="s">
        <v>61</v>
      </c>
      <c r="G32" s="475" t="s">
        <v>62</v>
      </c>
      <c r="H32" s="475" t="s">
        <v>63</v>
      </c>
      <c r="I32" s="464"/>
      <c r="J32" s="449"/>
      <c r="K32" s="474" t="s">
        <v>83</v>
      </c>
      <c r="L32" s="475" t="s">
        <v>61</v>
      </c>
      <c r="M32" s="475" t="s">
        <v>62</v>
      </c>
      <c r="N32" s="475" t="s">
        <v>63</v>
      </c>
      <c r="O32" s="464"/>
      <c r="P32" s="449"/>
      <c r="Q32" s="3"/>
      <c r="R32" s="3"/>
    </row>
    <row r="33" spans="1:18" ht="6" customHeight="1" thickBot="1">
      <c r="A33" s="482"/>
      <c r="B33" s="482"/>
      <c r="C33" s="560"/>
      <c r="D33" s="495"/>
      <c r="E33" s="473"/>
      <c r="F33" s="436"/>
      <c r="G33" s="436"/>
      <c r="H33" s="436"/>
      <c r="I33" s="465"/>
      <c r="J33" s="450"/>
      <c r="K33" s="473"/>
      <c r="L33" s="436"/>
      <c r="M33" s="436"/>
      <c r="N33" s="436"/>
      <c r="O33" s="465"/>
      <c r="P33" s="450"/>
      <c r="Q33" s="3"/>
      <c r="R33" s="3"/>
    </row>
    <row r="34" spans="1:18" ht="12.75">
      <c r="A34" s="258">
        <v>13</v>
      </c>
      <c r="B34" s="208" t="s">
        <v>223</v>
      </c>
      <c r="C34" s="259" t="s">
        <v>224</v>
      </c>
      <c r="D34" s="71" t="s">
        <v>82</v>
      </c>
      <c r="E34" s="535">
        <v>28</v>
      </c>
      <c r="F34" s="435">
        <v>4</v>
      </c>
      <c r="G34" s="435">
        <v>10</v>
      </c>
      <c r="H34" s="435"/>
      <c r="I34" s="435" t="s">
        <v>8</v>
      </c>
      <c r="J34" s="559">
        <v>3</v>
      </c>
      <c r="K34" s="553"/>
      <c r="L34" s="534"/>
      <c r="M34" s="534"/>
      <c r="N34" s="534"/>
      <c r="O34" s="534"/>
      <c r="P34" s="514"/>
      <c r="Q34" s="3"/>
      <c r="R34" s="3"/>
    </row>
    <row r="35" spans="1:18" ht="11.25" customHeight="1" thickBot="1">
      <c r="A35" s="260">
        <v>14</v>
      </c>
      <c r="B35" s="210" t="s">
        <v>225</v>
      </c>
      <c r="C35" s="261" t="s">
        <v>226</v>
      </c>
      <c r="D35" s="90" t="s">
        <v>82</v>
      </c>
      <c r="E35" s="554"/>
      <c r="F35" s="475"/>
      <c r="G35" s="475"/>
      <c r="H35" s="475"/>
      <c r="I35" s="475"/>
      <c r="J35" s="558"/>
      <c r="K35" s="474"/>
      <c r="L35" s="475"/>
      <c r="M35" s="475"/>
      <c r="N35" s="475"/>
      <c r="O35" s="475"/>
      <c r="P35" s="558"/>
      <c r="Q35" s="3"/>
      <c r="R35" s="3"/>
    </row>
    <row r="36" spans="1:18" ht="11.25" customHeight="1">
      <c r="A36" s="262">
        <v>15</v>
      </c>
      <c r="B36" s="263" t="s">
        <v>227</v>
      </c>
      <c r="C36" s="264" t="s">
        <v>228</v>
      </c>
      <c r="D36" s="72" t="s">
        <v>82</v>
      </c>
      <c r="E36" s="535"/>
      <c r="F36" s="534"/>
      <c r="G36" s="534"/>
      <c r="H36" s="534"/>
      <c r="I36" s="534"/>
      <c r="J36" s="514"/>
      <c r="K36" s="539">
        <v>24</v>
      </c>
      <c r="L36" s="540">
        <v>3</v>
      </c>
      <c r="M36" s="540">
        <v>9</v>
      </c>
      <c r="N36" s="540"/>
      <c r="O36" s="540" t="s">
        <v>8</v>
      </c>
      <c r="P36" s="541">
        <v>3</v>
      </c>
      <c r="Q36" s="3"/>
      <c r="R36" s="3"/>
    </row>
    <row r="37" spans="1:18" ht="12" customHeight="1" thickBot="1">
      <c r="A37" s="265">
        <v>16</v>
      </c>
      <c r="B37" s="266" t="s">
        <v>229</v>
      </c>
      <c r="C37" s="267" t="s">
        <v>230</v>
      </c>
      <c r="D37" s="187" t="s">
        <v>82</v>
      </c>
      <c r="E37" s="530"/>
      <c r="F37" s="436"/>
      <c r="G37" s="436"/>
      <c r="H37" s="436"/>
      <c r="I37" s="436"/>
      <c r="J37" s="515"/>
      <c r="K37" s="531"/>
      <c r="L37" s="513"/>
      <c r="M37" s="513"/>
      <c r="N37" s="513"/>
      <c r="O37" s="513"/>
      <c r="P37" s="521"/>
      <c r="Q37" s="3"/>
      <c r="R37" s="3"/>
    </row>
    <row r="38" spans="1:18" ht="12.75">
      <c r="A38" s="268">
        <v>17</v>
      </c>
      <c r="B38" s="269" t="s">
        <v>231</v>
      </c>
      <c r="C38" s="270" t="s">
        <v>232</v>
      </c>
      <c r="D38" s="105" t="s">
        <v>82</v>
      </c>
      <c r="E38" s="542"/>
      <c r="F38" s="534"/>
      <c r="G38" s="534"/>
      <c r="H38" s="534"/>
      <c r="I38" s="534"/>
      <c r="J38" s="514"/>
      <c r="K38" s="539">
        <v>12</v>
      </c>
      <c r="L38" s="540">
        <v>7</v>
      </c>
      <c r="M38" s="540">
        <v>17</v>
      </c>
      <c r="N38" s="540"/>
      <c r="O38" s="540" t="s">
        <v>8</v>
      </c>
      <c r="P38" s="541">
        <v>3</v>
      </c>
      <c r="Q38" s="3"/>
      <c r="R38" s="3"/>
    </row>
    <row r="39" spans="1:18" ht="12" customHeight="1" thickBot="1">
      <c r="A39" s="271">
        <v>18</v>
      </c>
      <c r="B39" s="269" t="s">
        <v>233</v>
      </c>
      <c r="C39" s="272" t="s">
        <v>234</v>
      </c>
      <c r="D39" s="90" t="s">
        <v>82</v>
      </c>
      <c r="E39" s="543"/>
      <c r="F39" s="436"/>
      <c r="G39" s="436"/>
      <c r="H39" s="436"/>
      <c r="I39" s="436"/>
      <c r="J39" s="515"/>
      <c r="K39" s="531"/>
      <c r="L39" s="513"/>
      <c r="M39" s="513"/>
      <c r="N39" s="513"/>
      <c r="O39" s="513"/>
      <c r="P39" s="521"/>
      <c r="Q39" s="3"/>
      <c r="R39" s="3"/>
    </row>
    <row r="40" spans="1:22" ht="12.75" customHeight="1">
      <c r="A40" s="500" t="s">
        <v>59</v>
      </c>
      <c r="B40" s="501"/>
      <c r="C40" s="501"/>
      <c r="D40" s="502"/>
      <c r="E40" s="109">
        <f>SUM(E34:E39)</f>
        <v>28</v>
      </c>
      <c r="F40" s="109">
        <f>SUM(F34:F39)</f>
        <v>4</v>
      </c>
      <c r="G40" s="109">
        <f>SUM(G34:G39)</f>
        <v>10</v>
      </c>
      <c r="H40" s="109"/>
      <c r="I40" s="555" t="s">
        <v>49</v>
      </c>
      <c r="J40" s="451">
        <f>SUM(J34:J38)</f>
        <v>3</v>
      </c>
      <c r="K40" s="93">
        <f>SUM(K34:K39)</f>
        <v>36</v>
      </c>
      <c r="L40" s="227">
        <f>SUM(L34:L39)</f>
        <v>10</v>
      </c>
      <c r="M40" s="108">
        <f>SUM(M34:M39)</f>
        <v>26</v>
      </c>
      <c r="N40" s="227"/>
      <c r="O40" s="551" t="s">
        <v>51</v>
      </c>
      <c r="P40" s="451">
        <f>SUM(P34:P39)</f>
        <v>6</v>
      </c>
      <c r="Q40" s="3"/>
      <c r="R40" s="3"/>
      <c r="V40" s="374" t="s">
        <v>253</v>
      </c>
    </row>
    <row r="41" spans="1:22" ht="12.75" customHeight="1" thickBot="1">
      <c r="A41" s="537"/>
      <c r="B41" s="538"/>
      <c r="C41" s="538"/>
      <c r="D41" s="505"/>
      <c r="E41" s="455">
        <f>SUM(E40:H40)</f>
        <v>42</v>
      </c>
      <c r="F41" s="456"/>
      <c r="G41" s="456"/>
      <c r="H41" s="457"/>
      <c r="I41" s="454"/>
      <c r="J41" s="452"/>
      <c r="K41" s="455">
        <f>SUM(K40:N40)</f>
        <v>72</v>
      </c>
      <c r="L41" s="456"/>
      <c r="M41" s="456"/>
      <c r="N41" s="457"/>
      <c r="O41" s="454"/>
      <c r="P41" s="452"/>
      <c r="Q41" s="3"/>
      <c r="R41" s="3"/>
      <c r="V41" s="374">
        <f>E41+K41</f>
        <v>114</v>
      </c>
    </row>
    <row r="42" spans="1:18" ht="6" customHeight="1" thickBot="1">
      <c r="A42" s="77"/>
      <c r="B42" s="77"/>
      <c r="C42" s="111"/>
      <c r="D42" s="111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3"/>
      <c r="R42" s="3"/>
    </row>
    <row r="43" spans="1:18" ht="12.75" customHeight="1">
      <c r="A43" s="99"/>
      <c r="B43" s="140" t="s">
        <v>12</v>
      </c>
      <c r="C43" s="111"/>
      <c r="D43" s="111"/>
      <c r="E43" s="113">
        <f>E27+E40</f>
        <v>182</v>
      </c>
      <c r="F43" s="114">
        <f>F27+F40</f>
        <v>36</v>
      </c>
      <c r="G43" s="114">
        <f>G27+G40</f>
        <v>90</v>
      </c>
      <c r="H43" s="114">
        <f>H27+H40</f>
        <v>0</v>
      </c>
      <c r="I43" s="551" t="s">
        <v>244</v>
      </c>
      <c r="J43" s="489">
        <f>IF((J27+J40)&lt;&gt;30,"NU",30)</f>
        <v>30</v>
      </c>
      <c r="K43" s="115">
        <f>K27+K40</f>
        <v>132</v>
      </c>
      <c r="L43" s="114">
        <f>L27+L40</f>
        <v>30</v>
      </c>
      <c r="M43" s="114">
        <f>M27+M40</f>
        <v>78</v>
      </c>
      <c r="N43" s="114">
        <f>N27+N40</f>
        <v>84</v>
      </c>
      <c r="O43" s="551" t="s">
        <v>189</v>
      </c>
      <c r="P43" s="489">
        <f>IF((P27+P40)&lt;&gt;30,"NU",30)</f>
        <v>30</v>
      </c>
      <c r="Q43" s="3"/>
      <c r="R43" s="3"/>
    </row>
    <row r="44" spans="1:18" ht="12.75" customHeight="1" thickBot="1">
      <c r="A44" s="99"/>
      <c r="B44" s="112"/>
      <c r="C44" s="111"/>
      <c r="D44" s="111"/>
      <c r="E44" s="498">
        <f>SUM(E43:H43)</f>
        <v>308</v>
      </c>
      <c r="F44" s="499"/>
      <c r="G44" s="499"/>
      <c r="H44" s="499"/>
      <c r="I44" s="552"/>
      <c r="J44" s="490"/>
      <c r="K44" s="486">
        <f>SUM(K43:N43)</f>
        <v>324</v>
      </c>
      <c r="L44" s="487"/>
      <c r="M44" s="487"/>
      <c r="N44" s="488"/>
      <c r="O44" s="552"/>
      <c r="P44" s="490"/>
      <c r="Q44" s="3"/>
      <c r="R44" s="3"/>
    </row>
    <row r="45" spans="1:18" ht="6.75" customHeight="1" thickBot="1">
      <c r="A45" s="98"/>
      <c r="B45" s="99"/>
      <c r="C45" s="99"/>
      <c r="D45" s="9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3"/>
      <c r="R45" s="3"/>
    </row>
    <row r="46" spans="1:18" ht="12.75" customHeight="1">
      <c r="A46" s="466" t="s">
        <v>10</v>
      </c>
      <c r="B46" s="466" t="s">
        <v>9</v>
      </c>
      <c r="C46" s="466" t="s">
        <v>235</v>
      </c>
      <c r="D46" s="466" t="s">
        <v>80</v>
      </c>
      <c r="E46" s="469" t="s">
        <v>16</v>
      </c>
      <c r="F46" s="470"/>
      <c r="G46" s="470"/>
      <c r="H46" s="470"/>
      <c r="I46" s="470"/>
      <c r="J46" s="471"/>
      <c r="K46" s="469" t="s">
        <v>17</v>
      </c>
      <c r="L46" s="470"/>
      <c r="M46" s="470"/>
      <c r="N46" s="470"/>
      <c r="O46" s="470"/>
      <c r="P46" s="471"/>
      <c r="Q46" s="3"/>
      <c r="R46" s="3"/>
    </row>
    <row r="47" spans="1:18" ht="12.75" customHeight="1">
      <c r="A47" s="467"/>
      <c r="B47" s="467"/>
      <c r="C47" s="467"/>
      <c r="D47" s="467"/>
      <c r="E47" s="459" t="s">
        <v>84</v>
      </c>
      <c r="F47" s="460"/>
      <c r="G47" s="460"/>
      <c r="H47" s="461"/>
      <c r="I47" s="463" t="s">
        <v>53</v>
      </c>
      <c r="J47" s="507" t="s">
        <v>54</v>
      </c>
      <c r="K47" s="459" t="s">
        <v>84</v>
      </c>
      <c r="L47" s="460"/>
      <c r="M47" s="460"/>
      <c r="N47" s="461"/>
      <c r="O47" s="463" t="s">
        <v>53</v>
      </c>
      <c r="P47" s="448" t="s">
        <v>54</v>
      </c>
      <c r="Q47" s="3"/>
      <c r="R47" s="3"/>
    </row>
    <row r="48" spans="1:18" ht="12.75" customHeight="1">
      <c r="A48" s="467"/>
      <c r="B48" s="467"/>
      <c r="C48" s="467"/>
      <c r="D48" s="494"/>
      <c r="E48" s="474" t="s">
        <v>83</v>
      </c>
      <c r="F48" s="475" t="s">
        <v>61</v>
      </c>
      <c r="G48" s="475" t="s">
        <v>62</v>
      </c>
      <c r="H48" s="475" t="s">
        <v>63</v>
      </c>
      <c r="I48" s="464"/>
      <c r="J48" s="508"/>
      <c r="K48" s="474" t="s">
        <v>83</v>
      </c>
      <c r="L48" s="475" t="s">
        <v>61</v>
      </c>
      <c r="M48" s="475" t="s">
        <v>62</v>
      </c>
      <c r="N48" s="475" t="s">
        <v>63</v>
      </c>
      <c r="O48" s="464"/>
      <c r="P48" s="449"/>
      <c r="Q48" s="3"/>
      <c r="R48" s="3"/>
    </row>
    <row r="49" spans="1:16" s="3" customFormat="1" ht="6.75" customHeight="1" thickBot="1">
      <c r="A49" s="482"/>
      <c r="B49" s="482"/>
      <c r="C49" s="468"/>
      <c r="D49" s="495"/>
      <c r="E49" s="473"/>
      <c r="F49" s="436"/>
      <c r="G49" s="436"/>
      <c r="H49" s="436"/>
      <c r="I49" s="465"/>
      <c r="J49" s="509"/>
      <c r="K49" s="473"/>
      <c r="L49" s="436"/>
      <c r="M49" s="436"/>
      <c r="N49" s="436"/>
      <c r="O49" s="465"/>
      <c r="P49" s="450"/>
    </row>
    <row r="50" spans="1:22" s="3" customFormat="1" ht="11.25">
      <c r="A50" s="105"/>
      <c r="B50" s="273" t="s">
        <v>129</v>
      </c>
      <c r="C50" s="228"/>
      <c r="D50" s="229"/>
      <c r="E50" s="176"/>
      <c r="F50" s="94"/>
      <c r="G50" s="96"/>
      <c r="H50" s="96"/>
      <c r="I50" s="230"/>
      <c r="J50" s="231"/>
      <c r="K50" s="186"/>
      <c r="L50" s="96"/>
      <c r="M50" s="96"/>
      <c r="N50" s="96"/>
      <c r="O50" s="230"/>
      <c r="P50" s="232"/>
      <c r="Q50" s="30"/>
      <c r="R50" s="30"/>
      <c r="V50" s="4"/>
    </row>
    <row r="51" spans="1:18" ht="12.75">
      <c r="A51" s="79">
        <v>5</v>
      </c>
      <c r="B51" s="145" t="s">
        <v>236</v>
      </c>
      <c r="C51" s="274" t="s">
        <v>237</v>
      </c>
      <c r="D51" s="123" t="s">
        <v>79</v>
      </c>
      <c r="E51" s="64">
        <v>14</v>
      </c>
      <c r="F51" s="82">
        <v>4</v>
      </c>
      <c r="G51" s="82">
        <v>10</v>
      </c>
      <c r="H51" s="82"/>
      <c r="I51" s="82" t="s">
        <v>8</v>
      </c>
      <c r="J51" s="83">
        <v>2</v>
      </c>
      <c r="K51" s="87"/>
      <c r="L51" s="88"/>
      <c r="M51" s="88"/>
      <c r="N51" s="88"/>
      <c r="O51" s="88"/>
      <c r="P51" s="164"/>
      <c r="Q51" s="3"/>
      <c r="R51" s="3"/>
    </row>
    <row r="52" spans="1:18" ht="25.5">
      <c r="A52" s="79">
        <v>6</v>
      </c>
      <c r="B52" s="275" t="s">
        <v>238</v>
      </c>
      <c r="C52" s="276" t="s">
        <v>210</v>
      </c>
      <c r="D52" s="123" t="s">
        <v>79</v>
      </c>
      <c r="E52" s="64"/>
      <c r="F52" s="62">
        <v>12</v>
      </c>
      <c r="G52" s="62">
        <v>30</v>
      </c>
      <c r="H52" s="62"/>
      <c r="I52" s="62" t="s">
        <v>8</v>
      </c>
      <c r="J52" s="63">
        <v>3</v>
      </c>
      <c r="K52" s="87"/>
      <c r="L52" s="88"/>
      <c r="M52" s="88"/>
      <c r="N52" s="88"/>
      <c r="O52" s="88"/>
      <c r="P52" s="164"/>
      <c r="Q52" s="3"/>
      <c r="R52" s="3"/>
    </row>
    <row r="53" spans="1:22" ht="12.75">
      <c r="A53" s="79">
        <v>7</v>
      </c>
      <c r="B53" s="275" t="s">
        <v>239</v>
      </c>
      <c r="C53" s="276" t="s">
        <v>240</v>
      </c>
      <c r="D53" s="85" t="s">
        <v>79</v>
      </c>
      <c r="E53" s="162"/>
      <c r="F53" s="82"/>
      <c r="G53" s="82"/>
      <c r="H53" s="82"/>
      <c r="I53" s="82"/>
      <c r="J53" s="83"/>
      <c r="K53" s="64">
        <v>14</v>
      </c>
      <c r="L53" s="82">
        <v>4</v>
      </c>
      <c r="M53" s="82">
        <v>10</v>
      </c>
      <c r="N53" s="82"/>
      <c r="O53" s="82" t="s">
        <v>48</v>
      </c>
      <c r="P53" s="122">
        <v>3</v>
      </c>
      <c r="Q53" s="3"/>
      <c r="R53" s="3"/>
      <c r="V53" s="375" t="s">
        <v>254</v>
      </c>
    </row>
    <row r="54" spans="1:22" ht="25.5">
      <c r="A54" s="105">
        <v>8</v>
      </c>
      <c r="B54" s="275" t="s">
        <v>241</v>
      </c>
      <c r="C54" s="276" t="s">
        <v>214</v>
      </c>
      <c r="D54" s="123" t="s">
        <v>79</v>
      </c>
      <c r="E54" s="87"/>
      <c r="F54" s="88"/>
      <c r="G54" s="88"/>
      <c r="H54" s="88"/>
      <c r="I54" s="88"/>
      <c r="J54" s="84"/>
      <c r="K54" s="64"/>
      <c r="L54" s="88">
        <v>12</v>
      </c>
      <c r="M54" s="88">
        <v>30</v>
      </c>
      <c r="N54" s="88"/>
      <c r="O54" s="88" t="s">
        <v>8</v>
      </c>
      <c r="P54" s="164">
        <v>2</v>
      </c>
      <c r="Q54" s="3"/>
      <c r="R54" s="3"/>
      <c r="V54" s="376">
        <f>E57+K57</f>
        <v>140</v>
      </c>
    </row>
    <row r="55" spans="1:18" ht="13.5" thickBot="1">
      <c r="A55" s="233">
        <v>9</v>
      </c>
      <c r="B55" s="147" t="s">
        <v>242</v>
      </c>
      <c r="C55" s="277" t="s">
        <v>243</v>
      </c>
      <c r="D55" s="171" t="s">
        <v>79</v>
      </c>
      <c r="E55" s="117"/>
      <c r="F55" s="234"/>
      <c r="G55" s="234"/>
      <c r="H55" s="68"/>
      <c r="I55" s="234"/>
      <c r="J55" s="235"/>
      <c r="K55" s="177"/>
      <c r="L55" s="236"/>
      <c r="M55" s="236"/>
      <c r="N55" s="237"/>
      <c r="O55" s="68" t="s">
        <v>48</v>
      </c>
      <c r="P55" s="221">
        <v>5</v>
      </c>
      <c r="Q55" s="3"/>
      <c r="R55" s="3"/>
    </row>
    <row r="56" spans="1:18" ht="11.25">
      <c r="A56" s="500" t="s">
        <v>60</v>
      </c>
      <c r="B56" s="501"/>
      <c r="C56" s="501"/>
      <c r="D56" s="544"/>
      <c r="E56" s="93">
        <f>SUM(E50:E55)</f>
        <v>14</v>
      </c>
      <c r="F56" s="127">
        <f>SUM(F50:F55)</f>
        <v>16</v>
      </c>
      <c r="G56" s="127">
        <f>SUM(G50:G55)</f>
        <v>40</v>
      </c>
      <c r="H56" s="127"/>
      <c r="I56" s="446" t="s">
        <v>51</v>
      </c>
      <c r="J56" s="451">
        <f>SUM(J50:J55)</f>
        <v>5</v>
      </c>
      <c r="K56" s="109">
        <f>SUM(K50:K55)</f>
        <v>14</v>
      </c>
      <c r="L56" s="110">
        <f>SUM(L50:L55)</f>
        <v>16</v>
      </c>
      <c r="M56" s="110">
        <f>SUM(M50:M55)</f>
        <v>40</v>
      </c>
      <c r="N56" s="110"/>
      <c r="O56" s="556" t="s">
        <v>245</v>
      </c>
      <c r="P56" s="451">
        <f>SUM(P50:P55)</f>
        <v>10</v>
      </c>
      <c r="Q56" s="3"/>
      <c r="R56" s="3"/>
    </row>
    <row r="57" spans="1:18" ht="12" thickBot="1">
      <c r="A57" s="545"/>
      <c r="B57" s="546"/>
      <c r="C57" s="546"/>
      <c r="D57" s="547"/>
      <c r="E57" s="455">
        <f>SUM(E56:H56)</f>
        <v>70</v>
      </c>
      <c r="F57" s="456"/>
      <c r="G57" s="456"/>
      <c r="H57" s="457"/>
      <c r="I57" s="447"/>
      <c r="J57" s="452"/>
      <c r="K57" s="455">
        <f>SUM(K56:N56)</f>
        <v>70</v>
      </c>
      <c r="L57" s="456"/>
      <c r="M57" s="456"/>
      <c r="N57" s="457"/>
      <c r="O57" s="557"/>
      <c r="P57" s="452"/>
      <c r="Q57" s="3"/>
      <c r="R57" s="3"/>
    </row>
    <row r="58" spans="1:22" s="31" customFormat="1" ht="6" customHeight="1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32"/>
      <c r="V58" s="4"/>
    </row>
    <row r="59" spans="1:20" s="31" customFormat="1" ht="12.75">
      <c r="A59" s="77"/>
      <c r="B59" s="151" t="s">
        <v>136</v>
      </c>
      <c r="C59" s="153"/>
      <c r="D59" s="2"/>
      <c r="E59" s="2"/>
      <c r="F59" s="150"/>
      <c r="G59" s="445" t="s">
        <v>137</v>
      </c>
      <c r="H59" s="445"/>
      <c r="I59" s="445"/>
      <c r="J59" s="445"/>
      <c r="K59" s="445"/>
      <c r="L59" s="445"/>
      <c r="M59" s="445"/>
      <c r="N59" s="152"/>
      <c r="O59" s="152"/>
      <c r="P59" s="152"/>
      <c r="Q59" s="32"/>
      <c r="T59" s="33"/>
    </row>
    <row r="60" spans="1:20" s="31" customFormat="1" ht="12">
      <c r="A60" s="4"/>
      <c r="B60" s="151" t="s">
        <v>138</v>
      </c>
      <c r="C60" s="4"/>
      <c r="D60" s="153"/>
      <c r="E60" s="4"/>
      <c r="F60" s="150"/>
      <c r="G60" s="462" t="s">
        <v>288</v>
      </c>
      <c r="H60" s="462"/>
      <c r="I60" s="462"/>
      <c r="J60" s="462"/>
      <c r="K60" s="462"/>
      <c r="L60" s="462"/>
      <c r="M60" s="462"/>
      <c r="N60" s="153"/>
      <c r="O60" s="153"/>
      <c r="P60" s="153"/>
      <c r="Q60" s="32"/>
      <c r="T60" s="33"/>
    </row>
    <row r="61" spans="1:20" s="31" customFormat="1" ht="5.25" customHeight="1">
      <c r="A61" s="4"/>
      <c r="B61" s="4"/>
      <c r="C61" s="150"/>
      <c r="D61" s="150"/>
      <c r="E61" s="151"/>
      <c r="F61" s="150"/>
      <c r="G61" s="150"/>
      <c r="H61" s="150"/>
      <c r="I61" s="150"/>
      <c r="J61" s="150"/>
      <c r="K61" s="152"/>
      <c r="L61" s="150"/>
      <c r="M61" s="150"/>
      <c r="N61" s="150"/>
      <c r="O61" s="150"/>
      <c r="P61" s="150"/>
      <c r="T61" s="33"/>
    </row>
    <row r="62" spans="2:16" ht="12">
      <c r="B62" s="154" t="s">
        <v>139</v>
      </c>
      <c r="C62" s="4"/>
      <c r="D62" s="4"/>
      <c r="E62" s="152"/>
      <c r="F62" s="152"/>
      <c r="G62" s="445" t="s">
        <v>289</v>
      </c>
      <c r="H62" s="445"/>
      <c r="I62" s="445"/>
      <c r="J62" s="445"/>
      <c r="K62" s="445"/>
      <c r="L62" s="445"/>
      <c r="M62" s="445"/>
      <c r="N62" s="152"/>
      <c r="O62" s="152"/>
      <c r="P62" s="152"/>
    </row>
    <row r="63" spans="2:16" ht="12">
      <c r="B63" s="155" t="s">
        <v>140</v>
      </c>
      <c r="C63" s="4"/>
      <c r="D63" s="4"/>
      <c r="E63" s="156"/>
      <c r="F63" s="152"/>
      <c r="G63" s="445" t="s">
        <v>140</v>
      </c>
      <c r="H63" s="445"/>
      <c r="I63" s="445"/>
      <c r="J63" s="445"/>
      <c r="K63" s="445"/>
      <c r="L63" s="445"/>
      <c r="M63" s="445"/>
      <c r="N63" s="152"/>
      <c r="O63" s="152"/>
      <c r="P63" s="152"/>
    </row>
  </sheetData>
  <sheetProtection/>
  <mergeCells count="134">
    <mergeCell ref="A10:Q10"/>
    <mergeCell ref="A3:F3"/>
    <mergeCell ref="A5:F5"/>
    <mergeCell ref="A6:F6"/>
    <mergeCell ref="A8:F8"/>
    <mergeCell ref="A9:P9"/>
    <mergeCell ref="C11:C14"/>
    <mergeCell ref="N13:N14"/>
    <mergeCell ref="K11:P11"/>
    <mergeCell ref="J12:J14"/>
    <mergeCell ref="K12:N12"/>
    <mergeCell ref="O12:O14"/>
    <mergeCell ref="P12:P14"/>
    <mergeCell ref="K13:K14"/>
    <mergeCell ref="L13:L14"/>
    <mergeCell ref="F13:F14"/>
    <mergeCell ref="E11:J11"/>
    <mergeCell ref="P27:P28"/>
    <mergeCell ref="O27:O28"/>
    <mergeCell ref="A30:A33"/>
    <mergeCell ref="B30:B33"/>
    <mergeCell ref="C30:C33"/>
    <mergeCell ref="E30:J30"/>
    <mergeCell ref="D30:D33"/>
    <mergeCell ref="M32:M33"/>
    <mergeCell ref="D11:D14"/>
    <mergeCell ref="E32:E33"/>
    <mergeCell ref="F32:F33"/>
    <mergeCell ref="G32:G33"/>
    <mergeCell ref="H32:H33"/>
    <mergeCell ref="K32:K33"/>
    <mergeCell ref="M13:M14"/>
    <mergeCell ref="G13:G14"/>
    <mergeCell ref="I27:I28"/>
    <mergeCell ref="J27:J28"/>
    <mergeCell ref="K28:N28"/>
    <mergeCell ref="J34:J35"/>
    <mergeCell ref="K30:P30"/>
    <mergeCell ref="O36:O37"/>
    <mergeCell ref="M34:M35"/>
    <mergeCell ref="N32:N33"/>
    <mergeCell ref="L32:L33"/>
    <mergeCell ref="P40:P41"/>
    <mergeCell ref="O40:O41"/>
    <mergeCell ref="O38:O39"/>
    <mergeCell ref="P34:P35"/>
    <mergeCell ref="N34:N35"/>
    <mergeCell ref="O34:O35"/>
    <mergeCell ref="M38:M39"/>
    <mergeCell ref="P36:P37"/>
    <mergeCell ref="E57:H57"/>
    <mergeCell ref="K57:N57"/>
    <mergeCell ref="E48:E49"/>
    <mergeCell ref="N48:N49"/>
    <mergeCell ref="I56:I57"/>
    <mergeCell ref="G48:G49"/>
    <mergeCell ref="H48:H49"/>
    <mergeCell ref="F48:F49"/>
    <mergeCell ref="I40:I41"/>
    <mergeCell ref="P56:P57"/>
    <mergeCell ref="J56:J57"/>
    <mergeCell ref="O56:O57"/>
    <mergeCell ref="L48:L49"/>
    <mergeCell ref="M48:M49"/>
    <mergeCell ref="K48:K49"/>
    <mergeCell ref="K46:P46"/>
    <mergeCell ref="O43:O44"/>
    <mergeCell ref="P43:P44"/>
    <mergeCell ref="K41:N41"/>
    <mergeCell ref="L36:L37"/>
    <mergeCell ref="J36:J37"/>
    <mergeCell ref="A1:C1"/>
    <mergeCell ref="E28:H28"/>
    <mergeCell ref="B11:B14"/>
    <mergeCell ref="A27:D28"/>
    <mergeCell ref="E34:E35"/>
    <mergeCell ref="F34:F35"/>
    <mergeCell ref="A11:A14"/>
    <mergeCell ref="I36:I37"/>
    <mergeCell ref="K34:K35"/>
    <mergeCell ref="L34:L35"/>
    <mergeCell ref="E36:E37"/>
    <mergeCell ref="F36:F37"/>
    <mergeCell ref="H36:H37"/>
    <mergeCell ref="I34:I35"/>
    <mergeCell ref="G36:G37"/>
    <mergeCell ref="G34:G35"/>
    <mergeCell ref="H34:H35"/>
    <mergeCell ref="J40:J41"/>
    <mergeCell ref="A46:A49"/>
    <mergeCell ref="B46:B49"/>
    <mergeCell ref="C46:C49"/>
    <mergeCell ref="E46:J46"/>
    <mergeCell ref="D46:D49"/>
    <mergeCell ref="J43:J44"/>
    <mergeCell ref="A40:D41"/>
    <mergeCell ref="I43:I44"/>
    <mergeCell ref="E41:H41"/>
    <mergeCell ref="A56:D57"/>
    <mergeCell ref="E12:H12"/>
    <mergeCell ref="I12:I14"/>
    <mergeCell ref="E31:H31"/>
    <mergeCell ref="I31:I33"/>
    <mergeCell ref="E47:H47"/>
    <mergeCell ref="I47:I49"/>
    <mergeCell ref="H13:H14"/>
    <mergeCell ref="E44:H44"/>
    <mergeCell ref="E13:E14"/>
    <mergeCell ref="P47:P49"/>
    <mergeCell ref="J31:J33"/>
    <mergeCell ref="K31:N31"/>
    <mergeCell ref="O31:O33"/>
    <mergeCell ref="P31:P33"/>
    <mergeCell ref="K36:K37"/>
    <mergeCell ref="M36:M37"/>
    <mergeCell ref="N36:N37"/>
    <mergeCell ref="K44:N44"/>
    <mergeCell ref="J47:J49"/>
    <mergeCell ref="E38:E39"/>
    <mergeCell ref="F38:F39"/>
    <mergeCell ref="G38:G39"/>
    <mergeCell ref="H38:H39"/>
    <mergeCell ref="I38:I39"/>
    <mergeCell ref="J38:J39"/>
    <mergeCell ref="G62:M62"/>
    <mergeCell ref="G63:M63"/>
    <mergeCell ref="K38:K39"/>
    <mergeCell ref="L38:L39"/>
    <mergeCell ref="N38:N39"/>
    <mergeCell ref="P38:P39"/>
    <mergeCell ref="G59:M59"/>
    <mergeCell ref="G60:M60"/>
    <mergeCell ref="K47:N47"/>
    <mergeCell ref="O47:O49"/>
  </mergeCells>
  <printOptions/>
  <pageMargins left="0.1968503937007874" right="0.1968503937007874" top="0.15748031496062992" bottom="0.15748031496062992" header="0.2755905511811024" footer="0"/>
  <pageSetup horizontalDpi="600" verticalDpi="600" orientation="portrait" r:id="rId3"/>
  <headerFooter alignWithMargins="0">
    <oddFooter>&amp;R4/6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3">
      <selection activeCell="E55" sqref="E55:H55"/>
    </sheetView>
  </sheetViews>
  <sheetFormatPr defaultColWidth="9.140625" defaultRowHeight="12.75"/>
  <cols>
    <col min="1" max="1" width="2.8515625" style="34" customWidth="1"/>
    <col min="2" max="2" width="5.28125" style="34" customWidth="1"/>
    <col min="3" max="3" width="30.8515625" style="34" customWidth="1"/>
    <col min="4" max="4" width="10.8515625" style="34" customWidth="1"/>
    <col min="5" max="5" width="9.140625" style="34" customWidth="1"/>
    <col min="6" max="6" width="9.28125" style="34" customWidth="1"/>
    <col min="7" max="7" width="8.28125" style="34" customWidth="1"/>
    <col min="8" max="8" width="9.421875" style="34" bestFit="1" customWidth="1"/>
    <col min="9" max="9" width="6.57421875" style="34" customWidth="1"/>
    <col min="10" max="10" width="7.00390625" style="34" customWidth="1"/>
    <col min="11" max="12" width="9.140625" style="34" customWidth="1"/>
    <col min="13" max="13" width="0" style="34" hidden="1" customWidth="1"/>
    <col min="14" max="14" width="3.57421875" style="34" hidden="1" customWidth="1"/>
    <col min="15" max="15" width="4.140625" style="34" bestFit="1" customWidth="1"/>
    <col min="16" max="16384" width="9.140625" style="34" customWidth="1"/>
  </cols>
  <sheetData>
    <row r="1" spans="1:15" ht="15" customHeight="1">
      <c r="A1" s="440" t="s">
        <v>90</v>
      </c>
      <c r="B1" s="441"/>
      <c r="C1" s="441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</row>
    <row r="2" spans="1:15" ht="15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15" customHeight="1">
      <c r="A3" s="444" t="s">
        <v>92</v>
      </c>
      <c r="B3" s="441"/>
      <c r="C3" s="441"/>
      <c r="D3" s="441"/>
      <c r="E3" s="441"/>
      <c r="F3" s="441"/>
      <c r="G3" s="44"/>
      <c r="H3" s="44"/>
      <c r="I3" s="43"/>
      <c r="J3" s="43"/>
      <c r="K3" s="43"/>
      <c r="L3" s="44"/>
      <c r="M3" s="44"/>
      <c r="N3" s="44"/>
      <c r="O3" s="44"/>
    </row>
    <row r="4" spans="1:15" ht="15" customHeight="1">
      <c r="A4" s="42" t="s">
        <v>93</v>
      </c>
      <c r="B4" s="41"/>
      <c r="C4" s="41"/>
      <c r="D4" s="41"/>
      <c r="E4" s="41"/>
      <c r="F4" s="41"/>
      <c r="G4" s="44"/>
      <c r="H4" s="44"/>
      <c r="I4" s="40"/>
      <c r="J4" s="40"/>
      <c r="K4" s="40"/>
      <c r="L4" s="45"/>
      <c r="M4" s="45"/>
      <c r="N4" s="45"/>
      <c r="O4" s="45"/>
    </row>
    <row r="5" spans="1:15" ht="15" customHeight="1">
      <c r="A5" s="440" t="s">
        <v>47</v>
      </c>
      <c r="B5" s="441"/>
      <c r="C5" s="441"/>
      <c r="D5" s="441"/>
      <c r="E5" s="441"/>
      <c r="F5" s="441"/>
      <c r="G5" s="44"/>
      <c r="H5" s="44"/>
      <c r="I5" s="40"/>
      <c r="J5" s="40"/>
      <c r="K5" s="40"/>
      <c r="L5" s="45"/>
      <c r="M5" s="45"/>
      <c r="N5" s="45"/>
      <c r="O5" s="45"/>
    </row>
    <row r="6" spans="1:15" ht="15" customHeight="1">
      <c r="A6" s="440" t="s">
        <v>94</v>
      </c>
      <c r="B6" s="441"/>
      <c r="C6" s="441"/>
      <c r="D6" s="441"/>
      <c r="E6" s="441"/>
      <c r="F6" s="441"/>
      <c r="G6" s="45"/>
      <c r="H6" s="45"/>
      <c r="I6" s="45"/>
      <c r="J6" s="45"/>
      <c r="K6" s="45"/>
      <c r="L6" s="45"/>
      <c r="M6" s="45"/>
      <c r="N6" s="45"/>
      <c r="O6" s="45"/>
    </row>
    <row r="7" spans="1:15" ht="15" customHeight="1">
      <c r="A7" s="158" t="s">
        <v>95</v>
      </c>
      <c r="B7" s="157"/>
      <c r="C7" s="157"/>
      <c r="D7" s="157"/>
      <c r="E7" s="157"/>
      <c r="F7" s="157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444" t="s">
        <v>96</v>
      </c>
      <c r="B8" s="441"/>
      <c r="C8" s="441"/>
      <c r="D8" s="441"/>
      <c r="E8" s="441"/>
      <c r="F8" s="441"/>
      <c r="G8" s="44"/>
      <c r="H8" s="44"/>
      <c r="I8" s="44"/>
      <c r="J8" s="44"/>
      <c r="K8" s="44"/>
      <c r="L8" s="44"/>
      <c r="M8" s="44"/>
      <c r="N8" s="44"/>
      <c r="O8" s="44"/>
    </row>
    <row r="9" ht="15" customHeight="1"/>
    <row r="10" spans="1:10" ht="15" customHeight="1">
      <c r="A10" s="565" t="s">
        <v>91</v>
      </c>
      <c r="B10" s="565"/>
      <c r="C10" s="565"/>
      <c r="D10" s="565"/>
      <c r="E10" s="565"/>
      <c r="F10" s="565"/>
      <c r="G10" s="565"/>
      <c r="H10" s="565"/>
      <c r="I10" s="565"/>
      <c r="J10" s="565"/>
    </row>
    <row r="11" ht="15" customHeight="1" thickBot="1"/>
    <row r="12" spans="3:9" s="284" customFormat="1" ht="30" customHeight="1">
      <c r="C12" s="285" t="s">
        <v>43</v>
      </c>
      <c r="D12" s="578" t="s">
        <v>42</v>
      </c>
      <c r="E12" s="579"/>
      <c r="F12" s="583" t="s">
        <v>68</v>
      </c>
      <c r="G12" s="584"/>
      <c r="H12" s="583" t="s">
        <v>44</v>
      </c>
      <c r="I12" s="584"/>
    </row>
    <row r="13" spans="3:9" s="284" customFormat="1" ht="15" customHeight="1" thickBot="1">
      <c r="C13" s="286" t="s">
        <v>41</v>
      </c>
      <c r="D13" s="287" t="s">
        <v>0</v>
      </c>
      <c r="E13" s="288" t="s">
        <v>1</v>
      </c>
      <c r="F13" s="289" t="s">
        <v>0</v>
      </c>
      <c r="G13" s="288" t="s">
        <v>1</v>
      </c>
      <c r="H13" s="289" t="s">
        <v>0</v>
      </c>
      <c r="I13" s="288" t="s">
        <v>1</v>
      </c>
    </row>
    <row r="14" spans="3:9" s="284" customFormat="1" ht="15" customHeight="1">
      <c r="C14" s="290" t="s">
        <v>2</v>
      </c>
      <c r="D14" s="291">
        <v>14</v>
      </c>
      <c r="E14" s="292">
        <v>14</v>
      </c>
      <c r="F14" s="280" t="s">
        <v>55</v>
      </c>
      <c r="G14" s="293" t="s">
        <v>55</v>
      </c>
      <c r="H14" s="294">
        <v>22</v>
      </c>
      <c r="I14" s="293">
        <v>22</v>
      </c>
    </row>
    <row r="15" spans="3:9" s="284" customFormat="1" ht="15" customHeight="1">
      <c r="C15" s="295" t="s">
        <v>3</v>
      </c>
      <c r="D15" s="296">
        <v>14</v>
      </c>
      <c r="E15" s="297">
        <v>14</v>
      </c>
      <c r="F15" s="281" t="s">
        <v>55</v>
      </c>
      <c r="G15" s="297">
        <v>90</v>
      </c>
      <c r="H15" s="296">
        <v>22</v>
      </c>
      <c r="I15" s="297">
        <v>22</v>
      </c>
    </row>
    <row r="16" spans="3:9" s="284" customFormat="1" ht="15" customHeight="1" thickBot="1">
      <c r="C16" s="298" t="s">
        <v>4</v>
      </c>
      <c r="D16" s="289">
        <v>14</v>
      </c>
      <c r="E16" s="299" t="s">
        <v>75</v>
      </c>
      <c r="F16" s="282" t="s">
        <v>55</v>
      </c>
      <c r="G16" s="288" t="s">
        <v>55</v>
      </c>
      <c r="H16" s="300">
        <v>22</v>
      </c>
      <c r="I16" s="301">
        <v>22</v>
      </c>
    </row>
    <row r="17" spans="3:6" s="284" customFormat="1" ht="15" customHeight="1">
      <c r="C17" s="302" t="s">
        <v>45</v>
      </c>
      <c r="F17" s="303"/>
    </row>
    <row r="18" spans="3:4" s="284" customFormat="1" ht="15" customHeight="1">
      <c r="C18" s="304" t="s">
        <v>251</v>
      </c>
      <c r="D18" s="305"/>
    </row>
    <row r="19" spans="3:7" s="284" customFormat="1" ht="15.75" customHeight="1">
      <c r="C19" s="580" t="s">
        <v>23</v>
      </c>
      <c r="D19" s="581"/>
      <c r="E19" s="581"/>
      <c r="F19" s="581"/>
      <c r="G19" s="581"/>
    </row>
    <row r="20" s="284" customFormat="1" ht="5.25" customHeight="1" thickBot="1"/>
    <row r="21" spans="2:10" s="284" customFormat="1" ht="14.25" customHeight="1">
      <c r="B21" s="573" t="s">
        <v>10</v>
      </c>
      <c r="C21" s="573" t="s">
        <v>24</v>
      </c>
      <c r="D21" s="585" t="s">
        <v>28</v>
      </c>
      <c r="E21" s="306" t="s">
        <v>19</v>
      </c>
      <c r="F21" s="306" t="s">
        <v>19</v>
      </c>
      <c r="G21" s="582"/>
      <c r="H21" s="582"/>
      <c r="I21" s="582"/>
      <c r="J21" s="582"/>
    </row>
    <row r="22" spans="2:10" s="284" customFormat="1" ht="13.5" customHeight="1" thickBot="1">
      <c r="B22" s="574"/>
      <c r="C22" s="574"/>
      <c r="D22" s="586"/>
      <c r="E22" s="308" t="s">
        <v>20</v>
      </c>
      <c r="F22" s="307" t="s">
        <v>21</v>
      </c>
      <c r="G22" s="333"/>
      <c r="H22" s="333"/>
      <c r="I22" s="333"/>
      <c r="J22" s="333"/>
    </row>
    <row r="23" spans="2:13" s="284" customFormat="1" ht="19.5" customHeight="1">
      <c r="B23" s="570">
        <v>1</v>
      </c>
      <c r="C23" s="311" t="s">
        <v>70</v>
      </c>
      <c r="D23" s="378">
        <f>'an I'!V30+'an II'!V33+'an III'!V28</f>
        <v>1666</v>
      </c>
      <c r="E23" s="312">
        <f>D23*100/D26</f>
        <v>88.24152542372882</v>
      </c>
      <c r="F23" s="312" t="s">
        <v>248</v>
      </c>
      <c r="G23" s="368"/>
      <c r="H23" s="368"/>
      <c r="I23" s="368"/>
      <c r="J23" s="369"/>
      <c r="M23" s="284" t="e">
        <f>'an I'!V30+'an II'!#REF!+'an III'!#REF!</f>
        <v>#REF!</v>
      </c>
    </row>
    <row r="24" spans="2:10" s="284" customFormat="1" ht="15" customHeight="1">
      <c r="B24" s="571"/>
      <c r="C24" s="313" t="s">
        <v>287</v>
      </c>
      <c r="D24" s="314">
        <v>90</v>
      </c>
      <c r="E24" s="315"/>
      <c r="F24" s="315"/>
      <c r="G24" s="368"/>
      <c r="H24" s="368"/>
      <c r="I24" s="368"/>
      <c r="J24" s="370"/>
    </row>
    <row r="25" spans="2:13" s="284" customFormat="1" ht="15" customHeight="1">
      <c r="B25" s="316">
        <v>2</v>
      </c>
      <c r="C25" s="317" t="s">
        <v>25</v>
      </c>
      <c r="D25" s="321">
        <f>'an II'!V42+'an III'!V41</f>
        <v>222</v>
      </c>
      <c r="E25" s="318">
        <f>D25*100/D26</f>
        <v>11.758474576271187</v>
      </c>
      <c r="F25" s="377" t="s">
        <v>57</v>
      </c>
      <c r="G25" s="368"/>
      <c r="H25" s="368"/>
      <c r="I25" s="368"/>
      <c r="J25" s="370"/>
      <c r="M25" s="284" t="e">
        <f>'an I'!#REF!+'an II'!V43+'an III'!#REF!</f>
        <v>#REF!</v>
      </c>
    </row>
    <row r="26" spans="2:10" s="284" customFormat="1" ht="15.75" customHeight="1">
      <c r="B26" s="319">
        <v>3</v>
      </c>
      <c r="C26" s="320" t="s">
        <v>26</v>
      </c>
      <c r="D26" s="321">
        <f>D23+D25</f>
        <v>1888</v>
      </c>
      <c r="E26" s="322">
        <v>100</v>
      </c>
      <c r="F26" s="322">
        <v>100</v>
      </c>
      <c r="G26" s="330"/>
      <c r="H26" s="368"/>
      <c r="I26" s="368"/>
      <c r="J26" s="371"/>
    </row>
    <row r="27" spans="2:10" s="284" customFormat="1" ht="13.5" thickBot="1">
      <c r="B27" s="323">
        <v>4</v>
      </c>
      <c r="C27" s="324" t="s">
        <v>22</v>
      </c>
      <c r="D27" s="325">
        <f>'an I'!V44+'an II'!V53+'an III'!V54</f>
        <v>420</v>
      </c>
      <c r="E27" s="318">
        <f>D27*100/D28</f>
        <v>18.197573656845755</v>
      </c>
      <c r="F27" s="326" t="s">
        <v>55</v>
      </c>
      <c r="G27" s="368"/>
      <c r="H27" s="368"/>
      <c r="I27" s="368"/>
      <c r="J27" s="370"/>
    </row>
    <row r="28" spans="2:13" s="284" customFormat="1" ht="15.75" customHeight="1" thickBot="1">
      <c r="B28" s="568" t="s">
        <v>71</v>
      </c>
      <c r="C28" s="569"/>
      <c r="D28" s="327">
        <f>SUM(D23,D25,D27)</f>
        <v>2308</v>
      </c>
      <c r="E28" s="328">
        <v>100</v>
      </c>
      <c r="F28" s="328">
        <v>100</v>
      </c>
      <c r="G28" s="330"/>
      <c r="H28" s="330"/>
      <c r="I28" s="330"/>
      <c r="J28" s="372"/>
      <c r="K28" s="302"/>
      <c r="M28" s="284" t="e">
        <f>'an I'!V44+'an II'!V52+'an III'!V41</f>
        <v>#VALUE!</v>
      </c>
    </row>
    <row r="29" spans="2:6" s="284" customFormat="1" ht="13.5" thickBot="1">
      <c r="B29" s="330"/>
      <c r="C29" s="331"/>
      <c r="D29" s="302"/>
      <c r="E29" s="332"/>
      <c r="F29" s="333"/>
    </row>
    <row r="30" spans="2:10" s="284" customFormat="1" ht="12.75">
      <c r="B30" s="573" t="s">
        <v>10</v>
      </c>
      <c r="C30" s="573" t="s">
        <v>24</v>
      </c>
      <c r="D30" s="573" t="s">
        <v>28</v>
      </c>
      <c r="E30" s="334" t="s">
        <v>19</v>
      </c>
      <c r="F30" s="334" t="s">
        <v>19</v>
      </c>
      <c r="G30" s="578" t="s">
        <v>27</v>
      </c>
      <c r="H30" s="579"/>
      <c r="I30" s="566" t="s">
        <v>69</v>
      </c>
      <c r="J30" s="567"/>
    </row>
    <row r="31" spans="2:10" s="284" customFormat="1" ht="15.75" customHeight="1" thickBot="1">
      <c r="B31" s="574"/>
      <c r="C31" s="574"/>
      <c r="D31" s="574"/>
      <c r="E31" s="335" t="s">
        <v>20</v>
      </c>
      <c r="F31" s="335" t="s">
        <v>21</v>
      </c>
      <c r="G31" s="325" t="s">
        <v>262</v>
      </c>
      <c r="H31" s="233" t="s">
        <v>74</v>
      </c>
      <c r="I31" s="336" t="s">
        <v>20</v>
      </c>
      <c r="J31" s="309" t="s">
        <v>21</v>
      </c>
    </row>
    <row r="32" spans="2:13" s="284" customFormat="1" ht="15.75" customHeight="1" thickBot="1">
      <c r="B32" s="392" t="s">
        <v>247</v>
      </c>
      <c r="C32" s="393" t="s">
        <v>11</v>
      </c>
      <c r="D32" s="394">
        <f>G32+H32</f>
        <v>560</v>
      </c>
      <c r="E32" s="395">
        <f>D32*100/D37</f>
        <v>29.661016949152543</v>
      </c>
      <c r="F32" s="396" t="s">
        <v>258</v>
      </c>
      <c r="G32" s="397">
        <f>'an I'!U13+'an II'!U13</f>
        <v>294</v>
      </c>
      <c r="H32" s="341">
        <f>'an I'!V13+'an II'!V13</f>
        <v>266</v>
      </c>
      <c r="I32" s="342">
        <v>60</v>
      </c>
      <c r="J32" s="398">
        <v>60</v>
      </c>
      <c r="M32" s="284" t="e">
        <f>'an I'!U13+'an II'!U13+'an III'!#REF!</f>
        <v>#REF!</v>
      </c>
    </row>
    <row r="33" spans="2:13" s="284" customFormat="1" ht="15" customHeight="1" thickBot="1">
      <c r="B33" s="399" t="s">
        <v>249</v>
      </c>
      <c r="C33" s="400" t="s">
        <v>255</v>
      </c>
      <c r="D33" s="401">
        <f>G33+H33</f>
        <v>669</v>
      </c>
      <c r="E33" s="328">
        <f>D33*100/D37</f>
        <v>35.434322033898304</v>
      </c>
      <c r="F33" s="396" t="s">
        <v>259</v>
      </c>
      <c r="G33" s="341">
        <f>'an II'!U22+'an III'!U18</f>
        <v>385</v>
      </c>
      <c r="H33" s="341">
        <f>'an II'!V22+'an III'!V18</f>
        <v>284</v>
      </c>
      <c r="I33" s="329">
        <v>68</v>
      </c>
      <c r="J33" s="398" t="s">
        <v>55</v>
      </c>
      <c r="M33" s="284">
        <f>'an I'!U19+'an II'!U19+'an III'!U15</f>
        <v>124</v>
      </c>
    </row>
    <row r="34" spans="2:10" s="284" customFormat="1" ht="25.5">
      <c r="B34" s="563" t="s">
        <v>250</v>
      </c>
      <c r="C34" s="408" t="s">
        <v>264</v>
      </c>
      <c r="D34" s="334">
        <f>G34+H34</f>
        <v>533</v>
      </c>
      <c r="E34" s="409">
        <f>D34*100/D37</f>
        <v>28.23093220338983</v>
      </c>
      <c r="F34" s="379" t="s">
        <v>258</v>
      </c>
      <c r="G34" s="310">
        <f>'an I'!U19+'an II'!U19+'an II'!U25+'an III'!U15+'an III'!U21</f>
        <v>198</v>
      </c>
      <c r="H34" s="310">
        <f>'an I'!V19+'an II'!V19+'an II'!V25+'an III'!V15+'an III'!V21</f>
        <v>335</v>
      </c>
      <c r="I34" s="410">
        <v>19</v>
      </c>
      <c r="J34" s="411" t="s">
        <v>55</v>
      </c>
    </row>
    <row r="35" spans="2:10" s="284" customFormat="1" ht="23.25" thickBot="1">
      <c r="B35" s="564"/>
      <c r="C35" s="412" t="s">
        <v>257</v>
      </c>
      <c r="D35" s="90">
        <f>G35+H35</f>
        <v>247</v>
      </c>
      <c r="E35" s="413">
        <f>D35*100/D37</f>
        <v>13.082627118644067</v>
      </c>
      <c r="F35" s="414" t="s">
        <v>260</v>
      </c>
      <c r="G35" s="89">
        <f>'an I'!U19+'an II'!U19+'an III'!U15</f>
        <v>124</v>
      </c>
      <c r="H35" s="89">
        <f>'an I'!V19+'an II'!V19+'an III'!V15</f>
        <v>123</v>
      </c>
      <c r="I35" s="415">
        <v>24</v>
      </c>
      <c r="J35" s="416" t="s">
        <v>55</v>
      </c>
    </row>
    <row r="36" spans="2:13" s="284" customFormat="1" ht="15.75" customHeight="1" thickBot="1">
      <c r="B36" s="402" t="s">
        <v>256</v>
      </c>
      <c r="C36" s="403" t="s">
        <v>72</v>
      </c>
      <c r="D36" s="337">
        <f>G36+H36</f>
        <v>126</v>
      </c>
      <c r="E36" s="404">
        <f>D36*100/D37</f>
        <v>6.673728813559322</v>
      </c>
      <c r="F36" s="405" t="s">
        <v>261</v>
      </c>
      <c r="G36" s="325">
        <f>'an I'!U16+'an II'!U16+'an III'!U12</f>
        <v>42</v>
      </c>
      <c r="H36" s="319">
        <f>'an I'!V16+'an II'!V16+'an III'!V12</f>
        <v>84</v>
      </c>
      <c r="I36" s="406">
        <v>9</v>
      </c>
      <c r="J36" s="407" t="s">
        <v>55</v>
      </c>
      <c r="M36" s="284">
        <f>'an I'!U16+'an II'!U16+'an III'!U12</f>
        <v>42</v>
      </c>
    </row>
    <row r="37" spans="2:10" s="35" customFormat="1" ht="14.25" customHeight="1" thickBot="1">
      <c r="B37" s="338"/>
      <c r="C37" s="339" t="s">
        <v>38</v>
      </c>
      <c r="D37" s="339">
        <f>SUM(D32:D34,D36)</f>
        <v>1888</v>
      </c>
      <c r="E37" s="339">
        <f>SUM(E32:E34,E36)</f>
        <v>100</v>
      </c>
      <c r="F37" s="340">
        <v>100</v>
      </c>
      <c r="G37" s="339">
        <f>SUM(G32:G34,G36)</f>
        <v>919</v>
      </c>
      <c r="H37" s="339">
        <f>SUM(H32:H34,H36)</f>
        <v>969</v>
      </c>
      <c r="I37" s="342">
        <f>SUM(I32:I36)</f>
        <v>180</v>
      </c>
      <c r="J37" s="380" t="s">
        <v>55</v>
      </c>
    </row>
    <row r="38" spans="3:8" s="284" customFormat="1" ht="13.5" customHeight="1" thickBot="1">
      <c r="C38" s="35"/>
      <c r="G38" s="302"/>
      <c r="H38" s="302"/>
    </row>
    <row r="39" spans="2:8" s="284" customFormat="1" ht="13.5" customHeight="1">
      <c r="B39" s="344" t="s">
        <v>29</v>
      </c>
      <c r="C39" s="345" t="s">
        <v>30</v>
      </c>
      <c r="D39" s="575" t="s">
        <v>40</v>
      </c>
      <c r="E39" s="576"/>
      <c r="F39" s="577"/>
      <c r="G39" s="575" t="s">
        <v>18</v>
      </c>
      <c r="H39" s="577"/>
    </row>
    <row r="40" spans="2:8" s="284" customFormat="1" ht="13.5" customHeight="1" thickBot="1">
      <c r="B40" s="298" t="s">
        <v>31</v>
      </c>
      <c r="C40" s="346" t="s">
        <v>32</v>
      </c>
      <c r="D40" s="287" t="s">
        <v>33</v>
      </c>
      <c r="E40" s="347" t="s">
        <v>34</v>
      </c>
      <c r="F40" s="288" t="s">
        <v>39</v>
      </c>
      <c r="G40" s="348" t="s">
        <v>29</v>
      </c>
      <c r="H40" s="301" t="s">
        <v>35</v>
      </c>
    </row>
    <row r="41" spans="2:8" s="284" customFormat="1" ht="13.5" customHeight="1">
      <c r="B41" s="290">
        <v>1</v>
      </c>
      <c r="C41" s="349" t="s">
        <v>36</v>
      </c>
      <c r="D41" s="350">
        <v>10</v>
      </c>
      <c r="E41" s="351">
        <v>10</v>
      </c>
      <c r="F41" s="293">
        <v>10</v>
      </c>
      <c r="G41" s="352">
        <f>SUM(D41:F41)</f>
        <v>30</v>
      </c>
      <c r="H41" s="353">
        <f>G41/G$44*100</f>
        <v>66.66666666666666</v>
      </c>
    </row>
    <row r="42" spans="2:8" s="284" customFormat="1" ht="13.5" customHeight="1">
      <c r="B42" s="354">
        <v>2</v>
      </c>
      <c r="C42" s="355" t="s">
        <v>37</v>
      </c>
      <c r="D42" s="350">
        <v>3</v>
      </c>
      <c r="E42" s="351">
        <v>5</v>
      </c>
      <c r="F42" s="297">
        <v>5</v>
      </c>
      <c r="G42" s="356">
        <v>13</v>
      </c>
      <c r="H42" s="357">
        <f>G42/G$44*100</f>
        <v>28.888888888888886</v>
      </c>
    </row>
    <row r="43" spans="2:8" s="284" customFormat="1" ht="13.5" customHeight="1" thickBot="1">
      <c r="B43" s="354">
        <v>3</v>
      </c>
      <c r="C43" s="355" t="s">
        <v>56</v>
      </c>
      <c r="D43" s="358">
        <v>1</v>
      </c>
      <c r="E43" s="359">
        <v>1</v>
      </c>
      <c r="F43" s="360" t="s">
        <v>55</v>
      </c>
      <c r="G43" s="287">
        <f>SUM(D43:F43)</f>
        <v>2</v>
      </c>
      <c r="H43" s="361">
        <f>G43/G$44*100</f>
        <v>4.444444444444445</v>
      </c>
    </row>
    <row r="44" spans="2:8" s="284" customFormat="1" ht="13.5" customHeight="1" thickBot="1">
      <c r="B44" s="362"/>
      <c r="C44" s="363" t="s">
        <v>38</v>
      </c>
      <c r="D44" s="364">
        <f>SUM(D41:D43)</f>
        <v>14</v>
      </c>
      <c r="E44" s="365">
        <f>SUM(E41:E43)</f>
        <v>16</v>
      </c>
      <c r="F44" s="366">
        <f>SUM(F41:F43)</f>
        <v>15</v>
      </c>
      <c r="G44" s="367">
        <f>SUM(G41:G43)</f>
        <v>45</v>
      </c>
      <c r="H44" s="366">
        <v>100</v>
      </c>
    </row>
    <row r="45" ht="9" customHeight="1"/>
    <row r="46" spans="2:8" ht="12.75" customHeight="1">
      <c r="B46" s="572" t="s">
        <v>265</v>
      </c>
      <c r="C46" s="572"/>
      <c r="D46" s="572"/>
      <c r="E46" s="572"/>
      <c r="F46" s="572"/>
      <c r="G46" s="572"/>
      <c r="H46" s="572"/>
    </row>
    <row r="47" spans="2:8" ht="12.75">
      <c r="B47" s="572"/>
      <c r="C47" s="572"/>
      <c r="D47" s="572"/>
      <c r="E47" s="572"/>
      <c r="F47" s="572"/>
      <c r="G47" s="572"/>
      <c r="H47" s="572"/>
    </row>
    <row r="48" spans="2:8" ht="12.75">
      <c r="B48" s="572"/>
      <c r="C48" s="572"/>
      <c r="D48" s="572"/>
      <c r="E48" s="572"/>
      <c r="F48" s="572"/>
      <c r="G48" s="572"/>
      <c r="H48" s="572"/>
    </row>
    <row r="49" spans="2:8" ht="15.75" customHeight="1">
      <c r="B49" s="572"/>
      <c r="C49" s="572"/>
      <c r="D49" s="572"/>
      <c r="E49" s="572"/>
      <c r="F49" s="572"/>
      <c r="G49" s="572"/>
      <c r="H49" s="572"/>
    </row>
    <row r="50" spans="2:8" ht="12" customHeight="1">
      <c r="B50" s="572"/>
      <c r="C50" s="572"/>
      <c r="D50" s="572"/>
      <c r="E50" s="572"/>
      <c r="F50" s="572"/>
      <c r="G50" s="572"/>
      <c r="H50" s="572"/>
    </row>
    <row r="51" spans="2:15" ht="12.75">
      <c r="B51" s="77"/>
      <c r="C51" s="151" t="s">
        <v>136</v>
      </c>
      <c r="D51" s="153"/>
      <c r="E51" s="445" t="s">
        <v>137</v>
      </c>
      <c r="F51" s="445"/>
      <c r="G51" s="445"/>
      <c r="H51" s="445"/>
      <c r="I51" s="152"/>
      <c r="J51" s="152"/>
      <c r="K51" s="152"/>
      <c r="L51" s="152"/>
      <c r="M51" s="152"/>
      <c r="N51" s="152"/>
      <c r="O51" s="152"/>
    </row>
    <row r="52" spans="2:15" ht="12.75" customHeight="1">
      <c r="B52" s="4"/>
      <c r="C52" s="151" t="s">
        <v>138</v>
      </c>
      <c r="D52" s="4"/>
      <c r="E52" s="462" t="s">
        <v>288</v>
      </c>
      <c r="F52" s="462"/>
      <c r="G52" s="462"/>
      <c r="H52" s="462"/>
      <c r="I52" s="153"/>
      <c r="J52" s="153"/>
      <c r="K52" s="153"/>
      <c r="L52" s="153"/>
      <c r="M52" s="153"/>
      <c r="N52" s="153"/>
      <c r="O52" s="153"/>
    </row>
    <row r="53" spans="2:15" ht="13.5" customHeight="1">
      <c r="B53" s="4"/>
      <c r="C53" s="4"/>
      <c r="D53" s="150"/>
      <c r="E53" s="150"/>
      <c r="F53" s="151"/>
      <c r="G53" s="150"/>
      <c r="H53" s="150"/>
      <c r="I53" s="150"/>
      <c r="J53" s="150"/>
      <c r="K53" s="150"/>
      <c r="L53" s="152"/>
      <c r="M53" s="150"/>
      <c r="N53" s="150"/>
      <c r="O53" s="150"/>
    </row>
    <row r="54" spans="2:15" ht="12.75">
      <c r="B54" s="4"/>
      <c r="C54" s="154" t="s">
        <v>139</v>
      </c>
      <c r="D54" s="4"/>
      <c r="E54" s="445" t="s">
        <v>289</v>
      </c>
      <c r="F54" s="445"/>
      <c r="G54" s="445"/>
      <c r="H54" s="445"/>
      <c r="I54" s="152"/>
      <c r="J54" s="152"/>
      <c r="K54" s="152"/>
      <c r="L54" s="152"/>
      <c r="M54" s="152"/>
      <c r="N54" s="152"/>
      <c r="O54" s="152"/>
    </row>
    <row r="55" spans="2:15" ht="12.75">
      <c r="B55" s="4"/>
      <c r="C55" s="155" t="s">
        <v>140</v>
      </c>
      <c r="D55" s="4"/>
      <c r="E55" s="445" t="s">
        <v>140</v>
      </c>
      <c r="F55" s="445"/>
      <c r="G55" s="445"/>
      <c r="H55" s="445"/>
      <c r="I55" s="152"/>
      <c r="J55" s="152"/>
      <c r="K55" s="152"/>
      <c r="L55" s="152"/>
      <c r="M55" s="152"/>
      <c r="N55" s="152"/>
      <c r="O55" s="152"/>
    </row>
  </sheetData>
  <sheetProtection/>
  <mergeCells count="30">
    <mergeCell ref="A1:C1"/>
    <mergeCell ref="C19:G19"/>
    <mergeCell ref="B21:B22"/>
    <mergeCell ref="C21:C22"/>
    <mergeCell ref="I21:J21"/>
    <mergeCell ref="F12:G12"/>
    <mergeCell ref="D21:D22"/>
    <mergeCell ref="G21:H21"/>
    <mergeCell ref="H12:I12"/>
    <mergeCell ref="D12:E12"/>
    <mergeCell ref="E52:H52"/>
    <mergeCell ref="E54:H54"/>
    <mergeCell ref="E55:H55"/>
    <mergeCell ref="B46:H50"/>
    <mergeCell ref="C30:C31"/>
    <mergeCell ref="D39:F39"/>
    <mergeCell ref="G39:H39"/>
    <mergeCell ref="D30:D31"/>
    <mergeCell ref="G30:H30"/>
    <mergeCell ref="B30:B31"/>
    <mergeCell ref="B34:B35"/>
    <mergeCell ref="E51:H51"/>
    <mergeCell ref="A3:F3"/>
    <mergeCell ref="A5:F5"/>
    <mergeCell ref="A6:F6"/>
    <mergeCell ref="A8:F8"/>
    <mergeCell ref="A10:J10"/>
    <mergeCell ref="I30:J30"/>
    <mergeCell ref="B28:C28"/>
    <mergeCell ref="B23:B24"/>
  </mergeCells>
  <printOptions/>
  <pageMargins left="0.4724409448818898" right="0.31496062992125984" top="0.2755905511811024" bottom="0.2755905511811024" header="0.5118110236220472" footer="0.11811023622047245"/>
  <pageSetup horizontalDpi="600" verticalDpi="600" orientation="portrait" paperSize="9" scale="97" r:id="rId1"/>
  <headerFooter alignWithMargins="0">
    <oddFooter>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">
      <selection activeCell="E30" sqref="E30:H30"/>
    </sheetView>
  </sheetViews>
  <sheetFormatPr defaultColWidth="9.140625" defaultRowHeight="12.75"/>
  <sheetData>
    <row r="1" spans="1:16" ht="12.75">
      <c r="A1" s="440" t="s">
        <v>90</v>
      </c>
      <c r="B1" s="441"/>
      <c r="C1" s="441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P1" s="4"/>
    </row>
    <row r="2" spans="1:16" ht="12.75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P2" s="4"/>
    </row>
    <row r="3" spans="1:16" ht="12.75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"/>
    </row>
    <row r="4" spans="1:16" ht="12.75">
      <c r="A4" s="444" t="s">
        <v>92</v>
      </c>
      <c r="B4" s="441"/>
      <c r="C4" s="441"/>
      <c r="D4" s="441"/>
      <c r="E4" s="441"/>
      <c r="F4" s="441"/>
      <c r="G4" s="44"/>
      <c r="H4" s="44"/>
      <c r="I4" s="43"/>
      <c r="J4" s="43"/>
      <c r="K4" s="43"/>
      <c r="L4" s="44"/>
      <c r="M4" s="44"/>
      <c r="N4" s="44"/>
      <c r="O4" s="44"/>
      <c r="P4" s="4"/>
    </row>
    <row r="5" spans="1:16" ht="12.75">
      <c r="A5" s="42" t="s">
        <v>93</v>
      </c>
      <c r="B5" s="41"/>
      <c r="C5" s="41"/>
      <c r="D5" s="41"/>
      <c r="E5" s="41"/>
      <c r="F5" s="41"/>
      <c r="G5" s="44"/>
      <c r="H5" s="44"/>
      <c r="I5" s="40"/>
      <c r="J5" s="40"/>
      <c r="K5" s="40"/>
      <c r="L5" s="45"/>
      <c r="M5" s="45"/>
      <c r="N5" s="45"/>
      <c r="O5" s="45"/>
      <c r="P5" s="4"/>
    </row>
    <row r="6" spans="1:16" ht="12.75">
      <c r="A6" s="440" t="s">
        <v>47</v>
      </c>
      <c r="B6" s="441"/>
      <c r="C6" s="441"/>
      <c r="D6" s="441"/>
      <c r="E6" s="441"/>
      <c r="F6" s="441"/>
      <c r="G6" s="44"/>
      <c r="H6" s="44"/>
      <c r="I6" s="40"/>
      <c r="J6" s="40"/>
      <c r="K6" s="40"/>
      <c r="L6" s="45"/>
      <c r="M6" s="45"/>
      <c r="N6" s="45"/>
      <c r="O6" s="45"/>
      <c r="P6" s="4"/>
    </row>
    <row r="7" spans="1:16" ht="12.75">
      <c r="A7" s="440" t="s">
        <v>94</v>
      </c>
      <c r="B7" s="441"/>
      <c r="C7" s="441"/>
      <c r="D7" s="441"/>
      <c r="E7" s="441"/>
      <c r="F7" s="441"/>
      <c r="G7" s="45"/>
      <c r="H7" s="45"/>
      <c r="I7" s="45"/>
      <c r="J7" s="45"/>
      <c r="K7" s="45"/>
      <c r="L7" s="45"/>
      <c r="M7" s="45"/>
      <c r="N7" s="45"/>
      <c r="O7" s="45"/>
      <c r="P7" s="4"/>
    </row>
    <row r="8" spans="1:16" ht="12.75">
      <c r="A8" s="158" t="s">
        <v>95</v>
      </c>
      <c r="B8" s="157"/>
      <c r="C8" s="157"/>
      <c r="D8" s="157"/>
      <c r="E8" s="157"/>
      <c r="F8" s="157"/>
      <c r="G8" s="39"/>
      <c r="H8" s="39"/>
      <c r="I8" s="39"/>
      <c r="J8" s="39"/>
      <c r="K8" s="39"/>
      <c r="L8" s="39"/>
      <c r="M8" s="39"/>
      <c r="N8" s="39"/>
      <c r="O8" s="39"/>
      <c r="P8" s="4"/>
    </row>
    <row r="9" spans="1:16" ht="12.75">
      <c r="A9" s="444" t="s">
        <v>96</v>
      </c>
      <c r="B9" s="441"/>
      <c r="C9" s="441"/>
      <c r="D9" s="441"/>
      <c r="E9" s="441"/>
      <c r="F9" s="441"/>
      <c r="G9" s="44"/>
      <c r="H9" s="44"/>
      <c r="I9" s="44"/>
      <c r="J9" s="44"/>
      <c r="K9" s="44"/>
      <c r="L9" s="44"/>
      <c r="M9" s="44"/>
      <c r="N9" s="44"/>
      <c r="O9" s="44"/>
      <c r="P9" s="4"/>
    </row>
    <row r="11" spans="1:10" ht="12.75">
      <c r="A11" s="590" t="s">
        <v>266</v>
      </c>
      <c r="B11" s="590"/>
      <c r="C11" s="590"/>
      <c r="D11" s="590"/>
      <c r="E11" s="590"/>
      <c r="F11" s="590"/>
      <c r="G11" s="590"/>
      <c r="H11" s="590"/>
      <c r="I11" s="590"/>
      <c r="J11" s="590"/>
    </row>
    <row r="12" spans="1:10" ht="18.75" customHeight="1">
      <c r="A12" s="431" t="s">
        <v>267</v>
      </c>
      <c r="B12" s="588" t="s">
        <v>268</v>
      </c>
      <c r="C12" s="588"/>
      <c r="D12" s="588"/>
      <c r="E12" s="588"/>
      <c r="F12" s="588"/>
      <c r="G12" s="588"/>
      <c r="H12" s="588"/>
      <c r="I12" s="588"/>
      <c r="J12" s="588"/>
    </row>
    <row r="13" spans="1:10" ht="18" customHeight="1">
      <c r="A13" s="431" t="s">
        <v>269</v>
      </c>
      <c r="B13" s="589" t="s">
        <v>270</v>
      </c>
      <c r="C13" s="589"/>
      <c r="D13" s="589"/>
      <c r="E13" s="589"/>
      <c r="F13" s="589"/>
      <c r="G13" s="589"/>
      <c r="H13" s="589"/>
      <c r="I13" s="589"/>
      <c r="J13" s="589"/>
    </row>
    <row r="14" spans="1:10" ht="16.5" customHeight="1">
      <c r="A14" s="431" t="s">
        <v>271</v>
      </c>
      <c r="B14" s="589" t="s">
        <v>272</v>
      </c>
      <c r="C14" s="589"/>
      <c r="D14" s="589"/>
      <c r="E14" s="589"/>
      <c r="F14" s="589"/>
      <c r="G14" s="589"/>
      <c r="H14" s="589"/>
      <c r="I14" s="589"/>
      <c r="J14" s="589"/>
    </row>
    <row r="15" spans="1:10" ht="18.75" customHeight="1">
      <c r="A15" s="431" t="s">
        <v>273</v>
      </c>
      <c r="B15" s="589" t="s">
        <v>274</v>
      </c>
      <c r="C15" s="589"/>
      <c r="D15" s="589"/>
      <c r="E15" s="589"/>
      <c r="F15" s="589"/>
      <c r="G15" s="589"/>
      <c r="H15" s="589"/>
      <c r="I15" s="589"/>
      <c r="J15" s="589"/>
    </row>
    <row r="16" spans="1:10" ht="12.75">
      <c r="A16" s="431" t="s">
        <v>275</v>
      </c>
      <c r="B16" s="589" t="s">
        <v>276</v>
      </c>
      <c r="C16" s="589"/>
      <c r="D16" s="589"/>
      <c r="E16" s="589"/>
      <c r="F16" s="589"/>
      <c r="G16" s="589"/>
      <c r="H16" s="589"/>
      <c r="I16" s="589"/>
      <c r="J16" s="589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590" t="s">
        <v>277</v>
      </c>
      <c r="B19" s="590"/>
      <c r="C19" s="590"/>
      <c r="D19" s="590"/>
      <c r="E19" s="590"/>
      <c r="F19" s="590"/>
      <c r="G19" s="590"/>
      <c r="H19" s="590"/>
      <c r="I19" s="590"/>
      <c r="J19" s="590"/>
    </row>
    <row r="20" spans="1:10" ht="29.25" customHeight="1">
      <c r="A20" s="418" t="s">
        <v>278</v>
      </c>
      <c r="B20" s="587" t="s">
        <v>279</v>
      </c>
      <c r="C20" s="587"/>
      <c r="D20" s="587"/>
      <c r="E20" s="587"/>
      <c r="F20" s="587"/>
      <c r="G20" s="587"/>
      <c r="H20" s="587"/>
      <c r="I20" s="587"/>
      <c r="J20" s="587"/>
    </row>
    <row r="21" spans="1:10" ht="29.25" customHeight="1">
      <c r="A21" s="418" t="s">
        <v>280</v>
      </c>
      <c r="B21" s="588" t="s">
        <v>281</v>
      </c>
      <c r="C21" s="588"/>
      <c r="D21" s="588"/>
      <c r="E21" s="588"/>
      <c r="F21" s="588"/>
      <c r="G21" s="588"/>
      <c r="H21" s="588"/>
      <c r="I21" s="588"/>
      <c r="J21" s="588"/>
    </row>
    <row r="22" spans="1:10" ht="30" customHeight="1">
      <c r="A22" s="418" t="s">
        <v>282</v>
      </c>
      <c r="B22" s="587" t="s">
        <v>283</v>
      </c>
      <c r="C22" s="587"/>
      <c r="D22" s="587"/>
      <c r="E22" s="587"/>
      <c r="F22" s="587"/>
      <c r="G22" s="587"/>
      <c r="H22" s="587"/>
      <c r="I22" s="587"/>
      <c r="J22" s="587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6" spans="2:9" ht="12.75">
      <c r="B26" s="77"/>
      <c r="C26" s="151" t="s">
        <v>136</v>
      </c>
      <c r="D26" s="153"/>
      <c r="E26" s="445" t="s">
        <v>137</v>
      </c>
      <c r="F26" s="445"/>
      <c r="G26" s="445"/>
      <c r="H26" s="445"/>
      <c r="I26" s="152"/>
    </row>
    <row r="27" spans="2:9" ht="12.75">
      <c r="B27" s="4"/>
      <c r="C27" s="151" t="s">
        <v>138</v>
      </c>
      <c r="D27" s="4"/>
      <c r="E27" s="462" t="s">
        <v>288</v>
      </c>
      <c r="F27" s="462"/>
      <c r="G27" s="462"/>
      <c r="H27" s="462"/>
      <c r="I27" s="153"/>
    </row>
    <row r="28" spans="2:9" ht="12.75">
      <c r="B28" s="4"/>
      <c r="C28" s="4"/>
      <c r="D28" s="150"/>
      <c r="E28" s="150"/>
      <c r="F28" s="151"/>
      <c r="G28" s="150"/>
      <c r="H28" s="150"/>
      <c r="I28" s="150"/>
    </row>
    <row r="29" spans="2:9" ht="12.75">
      <c r="B29" s="4"/>
      <c r="C29" s="154" t="s">
        <v>139</v>
      </c>
      <c r="D29" s="4"/>
      <c r="E29" s="445" t="s">
        <v>289</v>
      </c>
      <c r="F29" s="445"/>
      <c r="G29" s="445"/>
      <c r="H29" s="445"/>
      <c r="I29" s="152"/>
    </row>
    <row r="30" spans="2:9" ht="12.75">
      <c r="B30" s="4"/>
      <c r="C30" s="155" t="s">
        <v>140</v>
      </c>
      <c r="D30" s="4"/>
      <c r="E30" s="445" t="s">
        <v>140</v>
      </c>
      <c r="F30" s="445"/>
      <c r="G30" s="445"/>
      <c r="H30" s="445"/>
      <c r="I30" s="152"/>
    </row>
    <row r="31" spans="2:9" ht="12.75">
      <c r="B31" s="34"/>
      <c r="C31" s="34"/>
      <c r="D31" s="34"/>
      <c r="E31" s="34"/>
      <c r="F31" s="34"/>
      <c r="G31" s="34"/>
      <c r="H31" s="34"/>
      <c r="I31" s="34"/>
    </row>
  </sheetData>
  <sheetProtection/>
  <mergeCells count="19">
    <mergeCell ref="A1:C1"/>
    <mergeCell ref="A4:F4"/>
    <mergeCell ref="A6:F6"/>
    <mergeCell ref="A7:F7"/>
    <mergeCell ref="A9:F9"/>
    <mergeCell ref="A11:J11"/>
    <mergeCell ref="B12:J12"/>
    <mergeCell ref="B13:J13"/>
    <mergeCell ref="B14:J14"/>
    <mergeCell ref="B15:J15"/>
    <mergeCell ref="B16:J16"/>
    <mergeCell ref="A19:J19"/>
    <mergeCell ref="E26:H26"/>
    <mergeCell ref="E27:H27"/>
    <mergeCell ref="E29:H29"/>
    <mergeCell ref="E30:H30"/>
    <mergeCell ref="B20:J20"/>
    <mergeCell ref="B21:J21"/>
    <mergeCell ref="B22:J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User03</cp:lastModifiedBy>
  <cp:lastPrinted>2021-05-21T08:26:59Z</cp:lastPrinted>
  <dcterms:created xsi:type="dcterms:W3CDTF">1998-09-29T12:25:23Z</dcterms:created>
  <dcterms:modified xsi:type="dcterms:W3CDTF">2021-09-06T16:50:31Z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