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pagina 1" sheetId="1" r:id="rId1"/>
    <sheet name="an I" sheetId="2" r:id="rId2"/>
    <sheet name="an II" sheetId="3" r:id="rId3"/>
    <sheet name="Balance" sheetId="4" r:id="rId4"/>
    <sheet name="Competences" sheetId="5" r:id="rId5"/>
  </sheets>
  <definedNames>
    <definedName name="_xlnm.Print_Area" localSheetId="1">'an I'!$A$1:$Q$57</definedName>
    <definedName name="_xlnm.Print_Area" localSheetId="2">'an II'!$A$1:$Q$57</definedName>
    <definedName name="_xlnm.Print_Area" localSheetId="3">'Balance'!$A$1:$I$50</definedName>
    <definedName name="_xlnm.Print_Area" localSheetId="4">'Competences'!$A$1:$E$26</definedName>
    <definedName name="_xlnm.Print_Area" localSheetId="0">'pagina 1'!$A$1:$D$41</definedName>
  </definedNames>
  <calcPr fullCalcOnLoad="1"/>
</workbook>
</file>

<file path=xl/sharedStrings.xml><?xml version="1.0" encoding="utf-8"?>
<sst xmlns="http://schemas.openxmlformats.org/spreadsheetml/2006/main" count="389" uniqueCount="188">
  <si>
    <t>Sem. 1</t>
  </si>
  <si>
    <t>Sem. 2</t>
  </si>
  <si>
    <t>S</t>
  </si>
  <si>
    <t>L</t>
  </si>
  <si>
    <t>Nr. crt.</t>
  </si>
  <si>
    <t>E</t>
  </si>
  <si>
    <t>DAP.01.01</t>
  </si>
  <si>
    <t>DAP.01.04</t>
  </si>
  <si>
    <t>Sem. I</t>
  </si>
  <si>
    <t>Sem. II</t>
  </si>
  <si>
    <t>I</t>
  </si>
  <si>
    <t>II</t>
  </si>
  <si>
    <t xml:space="preserve">                                  BILANŢ</t>
  </si>
  <si>
    <t xml:space="preserve">% </t>
  </si>
  <si>
    <t>Total</t>
  </si>
  <si>
    <t>%</t>
  </si>
  <si>
    <t>TOTAL</t>
  </si>
  <si>
    <t>No.</t>
  </si>
  <si>
    <t>Rector,</t>
  </si>
  <si>
    <t>Prof. univ. dr. ing. Valentin POPA</t>
  </si>
  <si>
    <t xml:space="preserve">Decan, </t>
  </si>
  <si>
    <t>Responsabil program de studii,</t>
  </si>
  <si>
    <t>ANUL I</t>
  </si>
  <si>
    <t>Discipline obligatorii</t>
  </si>
  <si>
    <t>Forma de verificare</t>
  </si>
  <si>
    <t>Nr. Credite</t>
  </si>
  <si>
    <t>C</t>
  </si>
  <si>
    <t>Total ore obligatorii pe săptămână</t>
  </si>
  <si>
    <t>Discipline opționale</t>
  </si>
  <si>
    <t>Total număr ore discipline opționale pe săptămână</t>
  </si>
  <si>
    <t>E - examen; C - colocviu; L - laborator, S - seminar</t>
  </si>
  <si>
    <t>ANUL II</t>
  </si>
  <si>
    <t>Practică</t>
  </si>
  <si>
    <t>Total ore discipline obligatorii pe săptămână</t>
  </si>
  <si>
    <t>Nr. credite</t>
  </si>
  <si>
    <t>Structura anului universitar</t>
  </si>
  <si>
    <t>Nr. săptămâni</t>
  </si>
  <si>
    <t>Anul de studiu</t>
  </si>
  <si>
    <t>* Discipline obligatorii și opționale</t>
  </si>
  <si>
    <t>Nr.</t>
  </si>
  <si>
    <t>CATEGORIA DISCIPLINEI</t>
  </si>
  <si>
    <t>Total nr. ore fizice</t>
  </si>
  <si>
    <t>realizat</t>
  </si>
  <si>
    <t>TOTAL obligatorii și opționale</t>
  </si>
  <si>
    <t>Discipline facultative</t>
  </si>
  <si>
    <t>TOTAL ore program de studiu</t>
  </si>
  <si>
    <t>Total număr ore fizice</t>
  </si>
  <si>
    <t>Nr. ore</t>
  </si>
  <si>
    <t>Curs</t>
  </si>
  <si>
    <t>Aplicații</t>
  </si>
  <si>
    <t>Discipline de sinteză</t>
  </si>
  <si>
    <t>Discipline de aprofundare</t>
  </si>
  <si>
    <t xml:space="preserve">Forma de </t>
  </si>
  <si>
    <t>Nr. forme de veriificare</t>
  </si>
  <si>
    <t>verificare</t>
  </si>
  <si>
    <t>Anul I</t>
  </si>
  <si>
    <t>Anul II</t>
  </si>
  <si>
    <t>Examen</t>
  </si>
  <si>
    <t>Colocviu</t>
  </si>
  <si>
    <t>Competențe generale</t>
  </si>
  <si>
    <t>Universitatea ”Ștefan cel Mare” din Suceava</t>
  </si>
  <si>
    <t>Universitatea "Ștefan cel Mare” din Suceava</t>
  </si>
  <si>
    <t>PLAN DE ÎNVĂȚĂMÂNT</t>
  </si>
  <si>
    <t>P</t>
  </si>
  <si>
    <t>Sem. 3</t>
  </si>
  <si>
    <t>Sem. 4</t>
  </si>
  <si>
    <t>DAP.03.01</t>
  </si>
  <si>
    <t>2E</t>
  </si>
  <si>
    <t>Prof. univ. dr. Gabriela PRELIPCEAN</t>
  </si>
  <si>
    <r>
      <t xml:space="preserve">Durata studiilor: </t>
    </r>
    <r>
      <rPr>
        <b/>
        <sz val="11"/>
        <rFont val="Times New Roman"/>
        <family val="1"/>
      </rPr>
      <t>2 ani</t>
    </r>
  </si>
  <si>
    <t xml:space="preserve"> </t>
  </si>
  <si>
    <t>Obligatorii</t>
  </si>
  <si>
    <t>Optionale</t>
  </si>
  <si>
    <t>DAP</t>
  </si>
  <si>
    <t>DSI</t>
  </si>
  <si>
    <t>Director de departament,</t>
  </si>
  <si>
    <t>Conf. univ dr. Angela ALBU</t>
  </si>
  <si>
    <t>Conf. univ. dr. Angela ALBU</t>
  </si>
  <si>
    <r>
      <t xml:space="preserve">Durata studiilor: </t>
    </r>
    <r>
      <rPr>
        <b/>
        <sz val="14"/>
        <rFont val="Times New Roman"/>
        <family val="1"/>
      </rPr>
      <t>2 ani</t>
    </r>
  </si>
  <si>
    <t>I*</t>
  </si>
  <si>
    <t>Modul DSPP</t>
  </si>
  <si>
    <t>Psihopedagogia adolescenţilor, tinerilor şi adulţilor</t>
  </si>
  <si>
    <t>Comunicare educaţională</t>
  </si>
  <si>
    <t>Consiliere şi orientare</t>
  </si>
  <si>
    <t>Educaţie integrată</t>
  </si>
  <si>
    <t>Metodologia cercetării educaţionale</t>
  </si>
  <si>
    <t>Proiectarea şi managementul programelor educaţionale</t>
  </si>
  <si>
    <t>Didactica domeniului şi dezvoltări în didactica specialităţii (învăţământ liceal, postliceal, universitar)</t>
  </si>
  <si>
    <t>Total ore facultative pe săptămână</t>
  </si>
  <si>
    <t xml:space="preserve">I* - ore de studiu individual </t>
  </si>
  <si>
    <t>Nr. Crt.</t>
  </si>
  <si>
    <t>RECAPITULAȚIE</t>
  </si>
  <si>
    <t>Facultative</t>
  </si>
  <si>
    <t>Total ore discipline opționale pe săptămână</t>
  </si>
  <si>
    <t>Practică pedagogică  (în învăţământul liceal, postliceal şi universitar)</t>
  </si>
  <si>
    <t xml:space="preserve"> Sociologia educaţiei</t>
  </si>
  <si>
    <t xml:space="preserve"> Managementul organizaţiei şcolare</t>
  </si>
  <si>
    <t xml:space="preserve"> Politici educaţionale</t>
  </si>
  <si>
    <t xml:space="preserve"> Doctrine pedagogice contemporane</t>
  </si>
  <si>
    <t xml:space="preserve"> Educaţie interculturală</t>
  </si>
  <si>
    <t>1E+1C</t>
  </si>
  <si>
    <t>Nr. ore fizice pe săptămână*</t>
  </si>
  <si>
    <t>Capacitatea de a lucra independent şi/ sau în echipă pentru rezolvarea de probleme în contexte profesionale definite;</t>
  </si>
  <si>
    <t>Aplicarea conceptelor, teoriilor şi metodelor de investigare pentru formularea de proiecte, rapoarte de cercetare, bugete, previziuni şi alte demersuri profesionale.</t>
  </si>
  <si>
    <t>Competențe de specialitate</t>
  </si>
  <si>
    <t>Capacitatea de analiză şi sinteză a proceselor şi fenomenelor economice, elaborare şi implementare a strategiilor.</t>
  </si>
  <si>
    <t>Forma de învăţământ: cu frecvenţă</t>
  </si>
  <si>
    <t>DSI.02.07</t>
  </si>
  <si>
    <r>
      <t xml:space="preserve">Domeniul: </t>
    </r>
    <r>
      <rPr>
        <b/>
        <sz val="14"/>
        <rFont val="Times New Roman"/>
        <family val="1"/>
      </rPr>
      <t>Economie</t>
    </r>
  </si>
  <si>
    <r>
      <t xml:space="preserve">Domeniul: </t>
    </r>
    <r>
      <rPr>
        <b/>
        <sz val="11"/>
        <rFont val="Times New Roman"/>
        <family val="1"/>
      </rPr>
      <t>Economie</t>
    </r>
  </si>
  <si>
    <r>
      <t xml:space="preserve">Programul de studii: </t>
    </r>
    <r>
      <rPr>
        <b/>
        <sz val="11"/>
        <rFont val="Times New Roman"/>
        <family val="1"/>
      </rPr>
      <t>Globalizare și diplomație economică</t>
    </r>
  </si>
  <si>
    <t>DAP.01.02</t>
  </si>
  <si>
    <t>DSI.01.03</t>
  </si>
  <si>
    <t>DSI.02.06</t>
  </si>
  <si>
    <t>DAP.02.08</t>
  </si>
  <si>
    <t>DAP.02.05</t>
  </si>
  <si>
    <t>DSI.01.09</t>
  </si>
  <si>
    <t>DSI.01.10</t>
  </si>
  <si>
    <t>DSI.02.11</t>
  </si>
  <si>
    <t>DSI.02.12</t>
  </si>
  <si>
    <t>4E</t>
  </si>
  <si>
    <t>1C</t>
  </si>
  <si>
    <t>DSI.03.08</t>
  </si>
  <si>
    <t>DSI.03.09</t>
  </si>
  <si>
    <t>DSI.01.01</t>
  </si>
  <si>
    <t>DSI.01.02</t>
  </si>
  <si>
    <t>DSI.01.04</t>
  </si>
  <si>
    <t>DSI.01.05</t>
  </si>
  <si>
    <t>DSI.03.02</t>
  </si>
  <si>
    <t>DAP.03.03</t>
  </si>
  <si>
    <t>DSI.03.03</t>
  </si>
  <si>
    <t>DSI.03.04</t>
  </si>
  <si>
    <t>DSI.03.05</t>
  </si>
  <si>
    <t>DSI.03.06</t>
  </si>
  <si>
    <t>Organisme, organizații și instituții economice</t>
  </si>
  <si>
    <t>DSI.03.10</t>
  </si>
  <si>
    <t xml:space="preserve">Finanțe corporative </t>
  </si>
  <si>
    <t xml:space="preserve">Management comparat </t>
  </si>
  <si>
    <t xml:space="preserve">Geopolitică și geostrategie </t>
  </si>
  <si>
    <t xml:space="preserve">Tîrguri, expoziții și evenimente economice </t>
  </si>
  <si>
    <t xml:space="preserve">Uzanțe diplomatice și protocol </t>
  </si>
  <si>
    <t xml:space="preserve">Economie sustenabilă </t>
  </si>
  <si>
    <t xml:space="preserve">Diplomație economică. Practici contemporane </t>
  </si>
  <si>
    <t xml:space="preserve">Comunicare și jurnalism economic </t>
  </si>
  <si>
    <t xml:space="preserve">Geoeconomie și politici economice comparate </t>
  </si>
  <si>
    <t xml:space="preserve">Comunicare în limba engleză </t>
  </si>
  <si>
    <t xml:space="preserve">Etică și integritate academică </t>
  </si>
  <si>
    <t xml:space="preserve">Baze de date. Cloud computing și data mining </t>
  </si>
  <si>
    <t>Economie instituțională</t>
  </si>
  <si>
    <t>Diagnosticul economico-financiar al activitatii firmei în mediul global</t>
  </si>
  <si>
    <t xml:space="preserve">Metodologia științei economice </t>
  </si>
  <si>
    <t>Metode și tehnici statistice în economie</t>
  </si>
  <si>
    <t>DAP.04.05</t>
  </si>
  <si>
    <t>Capacitateta de analiză, interpretare şi predicţie a proceselor economice internaţionale (globalizare, regionalizare, doplomație economică);</t>
  </si>
  <si>
    <t>Cunoaşterea, înţelegerea şi utilizarea conceptelor şi teoriilor economice referitoare la globalizare și diplomație economică, precum şi a principiilor şi metodelor fundamentale specifice domeniul economic</t>
  </si>
  <si>
    <t>Cunoaşterea şi înţelegerea mecanismelor specifice fenomenelor globalizării și diplomației economice;</t>
  </si>
  <si>
    <t>14**</t>
  </si>
  <si>
    <t>** ultimele 2 săptămâni pentru elabotarea lucrări de disertație</t>
  </si>
  <si>
    <t>Explicarea şi interpretarea ideilor, proceselor, fenomenelor, stărilor şi tendinţelor specifice activităţilor economie la nivel global;</t>
  </si>
  <si>
    <t>Cunoaşterea, înţelegerea şi utilizarea conceptelor, metodelor şi tehnicilor de tranzacționale pe pieţele internaţionale, precum şi de investiţii internaţionale în contextul economiei globale;</t>
  </si>
  <si>
    <t>Elaborare disertatie</t>
  </si>
  <si>
    <t>Elaborarea lucrării de disertație (6 ore/zi x 5 zile/săptămână x 2 săptămâni=60 ore)</t>
  </si>
  <si>
    <t>Practică de specialitate (4 ore/zi x 3 zile/săptămână x 12 săptămâni=144 ore)</t>
  </si>
  <si>
    <t>Nr. ore cu caracter aplicativ / Nr. ore curs</t>
  </si>
  <si>
    <t>DAP.04.06</t>
  </si>
  <si>
    <t>DSI.04.07</t>
  </si>
  <si>
    <t>1E+2C</t>
  </si>
  <si>
    <t>Economia sistemelor complexe</t>
  </si>
  <si>
    <t>Integrarea piețelor financiare. Modelarea deciziilor pe piețele emergente</t>
  </si>
  <si>
    <t>Verificare</t>
  </si>
  <si>
    <t>Master profesional</t>
  </si>
  <si>
    <t xml:space="preserve">Globalizare, investiții străine directe și noua economie </t>
  </si>
  <si>
    <r>
      <t xml:space="preserve">Domeniul: </t>
    </r>
    <r>
      <rPr>
        <b/>
        <sz val="10"/>
        <rFont val="Times New Roman"/>
        <family val="1"/>
      </rPr>
      <t>Economie</t>
    </r>
  </si>
  <si>
    <r>
      <t xml:space="preserve">Programul de studii: </t>
    </r>
    <r>
      <rPr>
        <b/>
        <sz val="10"/>
        <rFont val="Times New Roman"/>
        <family val="1"/>
      </rPr>
      <t>Globalizare și diplomație economică</t>
    </r>
  </si>
  <si>
    <r>
      <t xml:space="preserve">Durata studiilor: </t>
    </r>
    <r>
      <rPr>
        <b/>
        <sz val="10"/>
        <rFont val="Times New Roman"/>
        <family val="1"/>
      </rPr>
      <t>2 ani</t>
    </r>
  </si>
  <si>
    <t>Nr. ore de practică</t>
  </si>
  <si>
    <t>Sem. IV</t>
  </si>
  <si>
    <t>4E+1C</t>
  </si>
  <si>
    <t>3E+2C</t>
  </si>
  <si>
    <t>3E+1C</t>
  </si>
  <si>
    <t>Facultatea de Economie, Administrație și Afaceri</t>
  </si>
  <si>
    <t>Valabil începând cu anul universitar 2021 - 2022</t>
  </si>
  <si>
    <r>
      <t xml:space="preserve">Programul de studii: </t>
    </r>
    <r>
      <rPr>
        <b/>
        <sz val="14"/>
        <rFont val="Times New Roman"/>
        <family val="1"/>
      </rPr>
      <t>Globalizare și diplomație economică</t>
    </r>
    <r>
      <rPr>
        <sz val="14"/>
        <rFont val="Times New Roman"/>
        <family val="1"/>
      </rPr>
      <t xml:space="preserve"> (GDE)</t>
    </r>
  </si>
  <si>
    <t>Codul disciplinei USV.FEAA. GDE</t>
  </si>
  <si>
    <t>Codul disciplinei USV.DSPP    Nivelul II</t>
  </si>
  <si>
    <t>Pentru susținerea și promovarea examenului de disertație se acordă 10 credite ECTS.</t>
  </si>
  <si>
    <t>Prof. univ. dr. Carmen Eugenia NASTASE</t>
  </si>
  <si>
    <t>Codul disciplinei USV.FEAA.GDE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</si>
</sst>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;[Red]0.00"/>
    <numFmt numFmtId="183" formatCode="[$-418]d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E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Times New Roman CE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8"/>
      <name val="Times New Roman CE"/>
      <family val="0"/>
    </font>
    <font>
      <sz val="13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7.6"/>
      <name val="Times New Roman"/>
      <family val="1"/>
    </font>
    <font>
      <sz val="7.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0" xfId="0" applyNumberFormat="1" applyFont="1" applyFill="1" applyAlignment="1">
      <alignment horizontal="justify"/>
    </xf>
    <xf numFmtId="0" fontId="61" fillId="0" borderId="10" xfId="0" applyFont="1" applyFill="1" applyBorder="1" applyAlignment="1">
      <alignment horizontal="justify"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vertical="center"/>
    </xf>
    <xf numFmtId="0" fontId="4" fillId="0" borderId="13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3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0" fontId="8" fillId="33" borderId="0" xfId="0" applyFont="1" applyFill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10" fillId="0" borderId="11" xfId="0" applyFont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8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center" wrapText="1"/>
    </xf>
    <xf numFmtId="188" fontId="8" fillId="0" borderId="13" xfId="0" applyNumberFormat="1" applyFont="1" applyBorder="1" applyAlignment="1">
      <alignment horizontal="center" vertical="center"/>
    </xf>
    <xf numFmtId="188" fontId="10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3" fillId="0" borderId="18" xfId="0" applyFont="1" applyFill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10" fillId="0" borderId="45" xfId="0" applyFont="1" applyBorder="1" applyAlignment="1">
      <alignment horizontal="center" vertical="top"/>
    </xf>
    <xf numFmtId="0" fontId="10" fillId="0" borderId="4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4" fillId="0" borderId="2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justify" vertical="top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9"/>
  <sheetViews>
    <sheetView tabSelected="1" view="pageBreakPreview" zoomScaleSheetLayoutView="100" workbookViewId="0" topLeftCell="A1">
      <selection activeCell="J30" sqref="J30"/>
    </sheetView>
  </sheetViews>
  <sheetFormatPr defaultColWidth="9.140625" defaultRowHeight="12.75"/>
  <cols>
    <col min="1" max="1" width="19.28125" style="8" customWidth="1"/>
    <col min="2" max="2" width="24.28125" style="8" customWidth="1"/>
    <col min="3" max="3" width="21.8515625" style="8" customWidth="1"/>
    <col min="4" max="16384" width="9.140625" style="8" customWidth="1"/>
  </cols>
  <sheetData>
    <row r="3" spans="1:3" ht="15.75">
      <c r="A3" s="52" t="s">
        <v>60</v>
      </c>
      <c r="B3" s="40"/>
      <c r="C3" s="41"/>
    </row>
    <row r="4" spans="1:3" ht="15.75">
      <c r="A4" s="52" t="s">
        <v>180</v>
      </c>
      <c r="B4" s="40"/>
      <c r="C4" s="41"/>
    </row>
    <row r="5" ht="12.75">
      <c r="B5" s="9"/>
    </row>
    <row r="6" ht="12.75">
      <c r="B6" s="9"/>
    </row>
    <row r="7" spans="1:4" ht="12.75">
      <c r="A7" s="11"/>
      <c r="B7" s="11"/>
      <c r="C7" s="11"/>
      <c r="D7" s="11"/>
    </row>
    <row r="8" spans="1:4" ht="12.75">
      <c r="A8" s="11"/>
      <c r="B8" s="11"/>
      <c r="C8" s="11"/>
      <c r="D8" s="11"/>
    </row>
    <row r="10" ht="12.75">
      <c r="D10" s="45"/>
    </row>
    <row r="11" ht="12.75">
      <c r="B11" s="9"/>
    </row>
    <row r="12" ht="12.75">
      <c r="B12" s="9"/>
    </row>
    <row r="13" ht="12.75">
      <c r="B13" s="9"/>
    </row>
    <row r="14" spans="1:4" ht="18.75">
      <c r="A14" s="199"/>
      <c r="B14" s="199"/>
      <c r="C14" s="199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1" spans="1:4" ht="18.75">
      <c r="A21" s="53" t="s">
        <v>108</v>
      </c>
      <c r="B21" s="53"/>
      <c r="C21" s="53"/>
      <c r="D21" s="45"/>
    </row>
    <row r="22" spans="1:4" ht="18.75" customHeight="1">
      <c r="A22" s="200" t="s">
        <v>182</v>
      </c>
      <c r="B22" s="200"/>
      <c r="C22" s="200"/>
      <c r="D22" s="200"/>
    </row>
    <row r="23" spans="1:4" ht="18.75">
      <c r="A23" s="200" t="s">
        <v>170</v>
      </c>
      <c r="B23" s="200"/>
      <c r="C23" s="176"/>
      <c r="D23" s="10"/>
    </row>
    <row r="24" spans="1:4" ht="18.75">
      <c r="A24" s="82" t="s">
        <v>106</v>
      </c>
      <c r="B24" s="54"/>
      <c r="C24" s="55"/>
      <c r="D24" s="11"/>
    </row>
    <row r="25" spans="1:3" ht="18.75">
      <c r="A25" s="53" t="s">
        <v>78</v>
      </c>
      <c r="B25" s="54"/>
      <c r="C25" s="53"/>
    </row>
    <row r="26" spans="1:3" ht="18.75">
      <c r="A26" s="53" t="s">
        <v>181</v>
      </c>
      <c r="B26" s="54"/>
      <c r="C26" s="53"/>
    </row>
    <row r="29" spans="1:5" ht="15">
      <c r="A29" s="201" t="s">
        <v>185</v>
      </c>
      <c r="B29" s="201"/>
      <c r="C29" s="201"/>
      <c r="D29" s="201"/>
      <c r="E29" s="201"/>
    </row>
  </sheetData>
  <sheetProtection/>
  <mergeCells count="4">
    <mergeCell ref="A14:C14"/>
    <mergeCell ref="A23:B23"/>
    <mergeCell ref="A22:D22"/>
    <mergeCell ref="A29:E29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view="pageBreakPreview" zoomScaleNormal="110" zoomScaleSheetLayoutView="100" workbookViewId="0" topLeftCell="A22">
      <selection activeCell="C54" sqref="C54"/>
    </sheetView>
  </sheetViews>
  <sheetFormatPr defaultColWidth="9.140625" defaultRowHeight="12.75"/>
  <cols>
    <col min="1" max="1" width="3.7109375" style="0" customWidth="1"/>
    <col min="2" max="2" width="31.57421875" style="0" customWidth="1"/>
    <col min="3" max="3" width="11.421875" style="1" customWidth="1"/>
    <col min="4" max="6" width="2.7109375" style="0" customWidth="1"/>
    <col min="7" max="8" width="2.57421875" style="0" customWidth="1"/>
    <col min="9" max="9" width="6.8515625" style="0" customWidth="1"/>
    <col min="10" max="10" width="5.8515625" style="0" customWidth="1"/>
    <col min="11" max="11" width="3.57421875" style="0" customWidth="1"/>
    <col min="12" max="12" width="3.421875" style="0" customWidth="1"/>
    <col min="13" max="15" width="2.421875" style="0" customWidth="1"/>
    <col min="16" max="16" width="6.8515625" style="0" customWidth="1"/>
    <col min="17" max="17" width="5.7109375" style="0" customWidth="1"/>
    <col min="20" max="20" width="10.7109375" style="0" customWidth="1"/>
  </cols>
  <sheetData>
    <row r="1" spans="1:8" ht="12.75">
      <c r="A1" s="179" t="s">
        <v>61</v>
      </c>
      <c r="B1" s="8"/>
      <c r="C1" s="9"/>
      <c r="D1" s="8"/>
      <c r="E1" s="8"/>
      <c r="F1" s="8"/>
      <c r="G1" s="8"/>
      <c r="H1" s="8"/>
    </row>
    <row r="2" spans="1:8" ht="11.25" customHeight="1">
      <c r="A2" s="179" t="s">
        <v>180</v>
      </c>
      <c r="B2" s="8"/>
      <c r="C2" s="9"/>
      <c r="D2" s="8"/>
      <c r="E2" s="8"/>
      <c r="F2" s="8"/>
      <c r="G2" s="8"/>
      <c r="H2" s="8"/>
    </row>
    <row r="3" spans="1:8" ht="3.75" customHeight="1">
      <c r="A3" s="8"/>
      <c r="B3" s="8"/>
      <c r="C3" s="9"/>
      <c r="D3" s="8"/>
      <c r="E3" s="8"/>
      <c r="F3" s="8"/>
      <c r="G3" s="8"/>
      <c r="H3" s="8"/>
    </row>
    <row r="4" spans="1:17" ht="14.25">
      <c r="A4" s="43" t="s">
        <v>62</v>
      </c>
      <c r="B4" s="11"/>
      <c r="C4" s="180"/>
      <c r="D4" s="11"/>
      <c r="E4" s="11"/>
      <c r="F4" s="11"/>
      <c r="G4" s="11"/>
      <c r="H4" s="11"/>
      <c r="I4" s="4"/>
      <c r="J4" s="4"/>
      <c r="K4" s="4"/>
      <c r="L4" s="4"/>
      <c r="M4" s="4"/>
      <c r="N4" s="4"/>
      <c r="O4" s="4"/>
      <c r="P4" s="4"/>
      <c r="Q4" s="4"/>
    </row>
    <row r="5" spans="1:18" ht="12.75" customHeight="1">
      <c r="A5" s="8" t="s">
        <v>172</v>
      </c>
      <c r="B5" s="8"/>
      <c r="C5" s="8"/>
      <c r="D5" s="8"/>
      <c r="E5" s="8"/>
      <c r="F5" s="8"/>
      <c r="G5" s="8"/>
      <c r="H5" s="8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7" ht="15">
      <c r="A6" s="285" t="s">
        <v>173</v>
      </c>
      <c r="B6" s="285"/>
      <c r="C6" s="285"/>
      <c r="D6" s="285"/>
      <c r="E6" s="285"/>
      <c r="F6" s="285"/>
      <c r="G6" s="285"/>
      <c r="H6" s="51"/>
      <c r="I6" s="10"/>
      <c r="J6" s="10"/>
      <c r="K6" s="10"/>
      <c r="L6" s="10"/>
      <c r="M6" s="10"/>
      <c r="N6" s="10"/>
      <c r="O6" s="10"/>
      <c r="P6" s="10"/>
      <c r="Q6" s="10"/>
    </row>
    <row r="7" spans="1:18" ht="12.75" customHeight="1">
      <c r="A7" s="8" t="s">
        <v>106</v>
      </c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"/>
    </row>
    <row r="8" spans="1:17" ht="12.75" customHeight="1">
      <c r="A8" s="8" t="s">
        <v>174</v>
      </c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8" t="s">
        <v>181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 thickBot="1">
      <c r="A10" s="284" t="s">
        <v>22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</row>
    <row r="11" spans="1:24" ht="12.75" customHeight="1">
      <c r="A11" s="217" t="s">
        <v>90</v>
      </c>
      <c r="B11" s="220" t="s">
        <v>23</v>
      </c>
      <c r="C11" s="221" t="s">
        <v>183</v>
      </c>
      <c r="D11" s="222" t="s">
        <v>0</v>
      </c>
      <c r="E11" s="222"/>
      <c r="F11" s="222"/>
      <c r="G11" s="222"/>
      <c r="H11" s="222"/>
      <c r="I11" s="222"/>
      <c r="J11" s="222"/>
      <c r="K11" s="222" t="s">
        <v>1</v>
      </c>
      <c r="L11" s="222"/>
      <c r="M11" s="222"/>
      <c r="N11" s="222"/>
      <c r="O11" s="222"/>
      <c r="P11" s="222"/>
      <c r="Q11" s="223"/>
      <c r="T11" s="8" t="s">
        <v>71</v>
      </c>
      <c r="U11" s="8">
        <f>(D23+K23)*14</f>
        <v>252</v>
      </c>
      <c r="V11" s="8"/>
      <c r="W11" s="8"/>
      <c r="X11" s="8"/>
    </row>
    <row r="12" spans="1:24" ht="12.75" customHeight="1">
      <c r="A12" s="218"/>
      <c r="B12" s="204"/>
      <c r="C12" s="204"/>
      <c r="D12" s="255" t="s">
        <v>26</v>
      </c>
      <c r="E12" s="255" t="s">
        <v>2</v>
      </c>
      <c r="F12" s="255" t="s">
        <v>3</v>
      </c>
      <c r="G12" s="255" t="s">
        <v>63</v>
      </c>
      <c r="H12" s="267" t="s">
        <v>79</v>
      </c>
      <c r="I12" s="255" t="s">
        <v>24</v>
      </c>
      <c r="J12" s="255" t="s">
        <v>25</v>
      </c>
      <c r="K12" s="255" t="s">
        <v>26</v>
      </c>
      <c r="L12" s="255" t="s">
        <v>2</v>
      </c>
      <c r="M12" s="255" t="s">
        <v>3</v>
      </c>
      <c r="N12" s="267" t="s">
        <v>63</v>
      </c>
      <c r="O12" s="267" t="s">
        <v>79</v>
      </c>
      <c r="P12" s="255" t="s">
        <v>24</v>
      </c>
      <c r="Q12" s="269" t="s">
        <v>25</v>
      </c>
      <c r="T12" s="8" t="s">
        <v>72</v>
      </c>
      <c r="U12" s="8">
        <f>(D33+K33)*14</f>
        <v>84</v>
      </c>
      <c r="V12" s="8"/>
      <c r="W12" s="8" t="s">
        <v>48</v>
      </c>
      <c r="X12" s="8" t="s">
        <v>49</v>
      </c>
    </row>
    <row r="13" spans="1:24" ht="14.25" customHeight="1" thickBot="1">
      <c r="A13" s="219"/>
      <c r="B13" s="205"/>
      <c r="C13" s="205"/>
      <c r="D13" s="256"/>
      <c r="E13" s="256"/>
      <c r="F13" s="256"/>
      <c r="G13" s="256"/>
      <c r="H13" s="268"/>
      <c r="I13" s="256"/>
      <c r="J13" s="256"/>
      <c r="K13" s="256"/>
      <c r="L13" s="256"/>
      <c r="M13" s="256"/>
      <c r="N13" s="268"/>
      <c r="O13" s="268"/>
      <c r="P13" s="256"/>
      <c r="Q13" s="270"/>
      <c r="T13" s="8" t="s">
        <v>73</v>
      </c>
      <c r="U13" s="8">
        <f>SUM(D14:E15,D17:F17,K18:L18,K21:L21)*14</f>
        <v>168</v>
      </c>
      <c r="V13" s="8"/>
      <c r="W13" s="8">
        <f>SUM(D14:D15,D17,K18,K21)*14</f>
        <v>91</v>
      </c>
      <c r="X13" s="8">
        <f>SUM(E14:E15,E17,L18,L21)*14</f>
        <v>77</v>
      </c>
    </row>
    <row r="14" spans="1:24" ht="12.75">
      <c r="A14" s="118">
        <v>1</v>
      </c>
      <c r="B14" s="153" t="s">
        <v>141</v>
      </c>
      <c r="C14" s="85" t="s">
        <v>6</v>
      </c>
      <c r="D14" s="167">
        <v>1</v>
      </c>
      <c r="E14" s="167">
        <v>1</v>
      </c>
      <c r="F14" s="167"/>
      <c r="G14" s="167"/>
      <c r="H14" s="167"/>
      <c r="I14" s="168" t="s">
        <v>5</v>
      </c>
      <c r="J14" s="168">
        <v>6</v>
      </c>
      <c r="K14" s="98"/>
      <c r="L14" s="98"/>
      <c r="M14" s="98"/>
      <c r="N14" s="98"/>
      <c r="O14" s="98"/>
      <c r="P14" s="98"/>
      <c r="Q14" s="99"/>
      <c r="T14" s="8" t="s">
        <v>74</v>
      </c>
      <c r="U14" s="8">
        <f>SUM(D16:E16,K19:L20,D28:E29,K30:L31)*14</f>
        <v>168</v>
      </c>
      <c r="V14" s="8"/>
      <c r="W14" s="8">
        <f>SUM(D16,K19:K20,K30,D28)*14</f>
        <v>98</v>
      </c>
      <c r="X14" s="8">
        <f>SUM(E16,L19:L20,E28:E28,L30:L31)*14</f>
        <v>70</v>
      </c>
    </row>
    <row r="15" spans="1:24" ht="27" customHeight="1">
      <c r="A15" s="116">
        <v>2</v>
      </c>
      <c r="B15" s="193" t="s">
        <v>142</v>
      </c>
      <c r="C15" s="21" t="s">
        <v>111</v>
      </c>
      <c r="D15" s="169">
        <v>2</v>
      </c>
      <c r="E15" s="169">
        <v>1</v>
      </c>
      <c r="F15" s="169"/>
      <c r="G15" s="169"/>
      <c r="H15" s="169"/>
      <c r="I15" s="169" t="s">
        <v>5</v>
      </c>
      <c r="J15" s="169">
        <v>6</v>
      </c>
      <c r="K15" s="165"/>
      <c r="L15" s="15"/>
      <c r="M15" s="15"/>
      <c r="N15" s="15"/>
      <c r="O15" s="15"/>
      <c r="P15" s="15"/>
      <c r="Q15" s="94"/>
      <c r="T15" s="8"/>
      <c r="U15" s="8"/>
      <c r="V15" s="8"/>
      <c r="W15" s="8"/>
      <c r="X15" s="8"/>
    </row>
    <row r="16" spans="1:24" ht="25.5">
      <c r="A16" s="116">
        <v>3</v>
      </c>
      <c r="B16" s="194" t="s">
        <v>171</v>
      </c>
      <c r="C16" s="21" t="s">
        <v>112</v>
      </c>
      <c r="D16" s="169">
        <v>1</v>
      </c>
      <c r="E16" s="169">
        <v>1</v>
      </c>
      <c r="F16" s="169"/>
      <c r="G16" s="169"/>
      <c r="H16" s="169"/>
      <c r="I16" s="170" t="s">
        <v>5</v>
      </c>
      <c r="J16" s="170">
        <v>6</v>
      </c>
      <c r="K16" s="15"/>
      <c r="L16" s="15"/>
      <c r="M16" s="15"/>
      <c r="N16" s="15"/>
      <c r="O16" s="15"/>
      <c r="P16" s="15"/>
      <c r="Q16" s="94"/>
      <c r="T16" s="8" t="s">
        <v>92</v>
      </c>
      <c r="U16" s="8">
        <f>(D51+K51)*14</f>
        <v>168</v>
      </c>
      <c r="V16" s="8"/>
      <c r="W16" s="8"/>
      <c r="X16" s="8"/>
    </row>
    <row r="17" spans="1:17" ht="13.5" thickBot="1">
      <c r="A17" s="125">
        <v>4</v>
      </c>
      <c r="B17" s="195" t="s">
        <v>148</v>
      </c>
      <c r="C17" s="91" t="s">
        <v>7</v>
      </c>
      <c r="D17" s="171">
        <v>1</v>
      </c>
      <c r="E17" s="171">
        <v>1</v>
      </c>
      <c r="F17" s="171"/>
      <c r="G17" s="171"/>
      <c r="H17" s="171"/>
      <c r="I17" s="172" t="s">
        <v>5</v>
      </c>
      <c r="J17" s="172">
        <v>6</v>
      </c>
      <c r="K17" s="92"/>
      <c r="L17" s="92"/>
      <c r="M17" s="92"/>
      <c r="N17" s="92"/>
      <c r="O17" s="92"/>
      <c r="P17" s="90"/>
      <c r="Q17" s="95"/>
    </row>
    <row r="18" spans="1:17" ht="25.5">
      <c r="A18" s="118">
        <v>5</v>
      </c>
      <c r="B18" s="153" t="s">
        <v>144</v>
      </c>
      <c r="C18" s="85" t="s">
        <v>115</v>
      </c>
      <c r="D18" s="167"/>
      <c r="E18" s="167"/>
      <c r="F18" s="167"/>
      <c r="G18" s="167"/>
      <c r="H18" s="167"/>
      <c r="I18" s="167"/>
      <c r="J18" s="167"/>
      <c r="K18" s="85">
        <v>2</v>
      </c>
      <c r="L18" s="192">
        <v>2</v>
      </c>
      <c r="M18" s="89"/>
      <c r="N18" s="89"/>
      <c r="O18" s="89"/>
      <c r="P18" s="85" t="s">
        <v>5</v>
      </c>
      <c r="Q18" s="96">
        <v>7</v>
      </c>
    </row>
    <row r="19" spans="1:17" ht="12.75">
      <c r="A19" s="116">
        <v>6</v>
      </c>
      <c r="B19" s="193" t="s">
        <v>143</v>
      </c>
      <c r="C19" s="21" t="s">
        <v>113</v>
      </c>
      <c r="D19" s="170"/>
      <c r="E19" s="170"/>
      <c r="F19" s="170"/>
      <c r="G19" s="170"/>
      <c r="H19" s="170"/>
      <c r="I19" s="170"/>
      <c r="J19" s="170"/>
      <c r="K19" s="14">
        <v>2</v>
      </c>
      <c r="L19" s="14">
        <v>1</v>
      </c>
      <c r="M19" s="14"/>
      <c r="N19" s="14"/>
      <c r="O19" s="14"/>
      <c r="P19" s="14" t="s">
        <v>5</v>
      </c>
      <c r="Q19" s="97">
        <v>7</v>
      </c>
    </row>
    <row r="20" spans="1:17" ht="12.75">
      <c r="A20" s="116">
        <v>7</v>
      </c>
      <c r="B20" s="193" t="s">
        <v>145</v>
      </c>
      <c r="C20" s="21" t="s">
        <v>107</v>
      </c>
      <c r="D20" s="170"/>
      <c r="E20" s="170"/>
      <c r="F20" s="170"/>
      <c r="G20" s="170"/>
      <c r="H20" s="170"/>
      <c r="I20" s="170"/>
      <c r="J20" s="170"/>
      <c r="K20" s="70"/>
      <c r="L20" s="21">
        <v>1</v>
      </c>
      <c r="M20" s="21"/>
      <c r="N20" s="21"/>
      <c r="O20" s="21"/>
      <c r="P20" s="14" t="s">
        <v>5</v>
      </c>
      <c r="Q20" s="97">
        <v>4</v>
      </c>
    </row>
    <row r="21" spans="1:17" ht="13.5" thickBot="1">
      <c r="A21" s="125">
        <v>8</v>
      </c>
      <c r="B21" s="195" t="s">
        <v>146</v>
      </c>
      <c r="C21" s="91" t="s">
        <v>114</v>
      </c>
      <c r="D21" s="173"/>
      <c r="E21" s="173"/>
      <c r="F21" s="173"/>
      <c r="G21" s="173"/>
      <c r="H21" s="173"/>
      <c r="I21" s="173"/>
      <c r="J21" s="173"/>
      <c r="K21" s="190">
        <v>0.5</v>
      </c>
      <c r="L21" s="190">
        <v>0.5</v>
      </c>
      <c r="M21" s="91"/>
      <c r="N21" s="91"/>
      <c r="O21" s="91"/>
      <c r="P21" s="90" t="s">
        <v>26</v>
      </c>
      <c r="Q21" s="95">
        <v>5</v>
      </c>
    </row>
    <row r="22" spans="1:17" ht="12.75">
      <c r="A22" s="249" t="s">
        <v>27</v>
      </c>
      <c r="B22" s="250"/>
      <c r="C22" s="251"/>
      <c r="D22" s="181">
        <f>SUM(D14:D21)</f>
        <v>5</v>
      </c>
      <c r="E22" s="181">
        <f>SUM(E14:E21)</f>
        <v>4</v>
      </c>
      <c r="F22" s="181"/>
      <c r="G22" s="181"/>
      <c r="H22" s="232"/>
      <c r="I22" s="243" t="s">
        <v>120</v>
      </c>
      <c r="J22" s="243">
        <f>SUM(J14:J21)</f>
        <v>24</v>
      </c>
      <c r="K22" s="191">
        <f>SUM(K18:K21)</f>
        <v>4.5</v>
      </c>
      <c r="L22" s="191">
        <f>SUM(L18:L21)</f>
        <v>4.5</v>
      </c>
      <c r="M22" s="100"/>
      <c r="N22" s="100"/>
      <c r="O22" s="232"/>
      <c r="P22" s="243" t="s">
        <v>179</v>
      </c>
      <c r="Q22" s="265">
        <f>SUM(Q14:Q21)</f>
        <v>23</v>
      </c>
    </row>
    <row r="23" spans="1:17" ht="13.5" thickBot="1">
      <c r="A23" s="252"/>
      <c r="B23" s="253"/>
      <c r="C23" s="254"/>
      <c r="D23" s="240">
        <f>SUM(D22:G22)</f>
        <v>9</v>
      </c>
      <c r="E23" s="241"/>
      <c r="F23" s="241"/>
      <c r="G23" s="242"/>
      <c r="H23" s="233"/>
      <c r="I23" s="244"/>
      <c r="J23" s="244"/>
      <c r="K23" s="240">
        <f>K22+L22</f>
        <v>9</v>
      </c>
      <c r="L23" s="241"/>
      <c r="M23" s="241"/>
      <c r="N23" s="242"/>
      <c r="O23" s="233"/>
      <c r="P23" s="244"/>
      <c r="Q23" s="266"/>
    </row>
    <row r="24" spans="1:17" ht="10.5" customHeight="1" thickBot="1">
      <c r="A24" s="32"/>
      <c r="B24" s="33"/>
      <c r="C24" s="33"/>
      <c r="D24" s="174"/>
      <c r="E24" s="174"/>
      <c r="F24" s="174"/>
      <c r="G24" s="174"/>
      <c r="H24" s="174"/>
      <c r="I24" s="174"/>
      <c r="J24" s="174"/>
      <c r="K24" s="34"/>
      <c r="L24" s="34"/>
      <c r="M24" s="34"/>
      <c r="N24" s="34"/>
      <c r="O24" s="34"/>
      <c r="P24" s="34"/>
      <c r="Q24" s="34"/>
    </row>
    <row r="25" spans="1:17" ht="11.25" customHeight="1">
      <c r="A25" s="217" t="s">
        <v>90</v>
      </c>
      <c r="B25" s="220" t="s">
        <v>28</v>
      </c>
      <c r="C25" s="221" t="s">
        <v>183</v>
      </c>
      <c r="D25" s="239" t="s">
        <v>0</v>
      </c>
      <c r="E25" s="239"/>
      <c r="F25" s="239"/>
      <c r="G25" s="239"/>
      <c r="H25" s="239"/>
      <c r="I25" s="239"/>
      <c r="J25" s="239"/>
      <c r="K25" s="222" t="s">
        <v>1</v>
      </c>
      <c r="L25" s="222"/>
      <c r="M25" s="222"/>
      <c r="N25" s="222"/>
      <c r="O25" s="222"/>
      <c r="P25" s="222"/>
      <c r="Q25" s="223"/>
    </row>
    <row r="26" spans="1:17" ht="12.75" customHeight="1">
      <c r="A26" s="218"/>
      <c r="B26" s="204"/>
      <c r="C26" s="204"/>
      <c r="D26" s="234" t="s">
        <v>26</v>
      </c>
      <c r="E26" s="234" t="s">
        <v>2</v>
      </c>
      <c r="F26" s="245" t="s">
        <v>3</v>
      </c>
      <c r="G26" s="234" t="s">
        <v>63</v>
      </c>
      <c r="H26" s="245" t="s">
        <v>79</v>
      </c>
      <c r="I26" s="234" t="s">
        <v>24</v>
      </c>
      <c r="J26" s="234" t="s">
        <v>25</v>
      </c>
      <c r="K26" s="234" t="s">
        <v>26</v>
      </c>
      <c r="L26" s="234" t="s">
        <v>2</v>
      </c>
      <c r="M26" s="234" t="s">
        <v>3</v>
      </c>
      <c r="N26" s="245" t="s">
        <v>63</v>
      </c>
      <c r="O26" s="245" t="s">
        <v>79</v>
      </c>
      <c r="P26" s="234" t="s">
        <v>24</v>
      </c>
      <c r="Q26" s="263" t="s">
        <v>25</v>
      </c>
    </row>
    <row r="27" spans="1:17" ht="15.75" customHeight="1" thickBot="1">
      <c r="A27" s="219"/>
      <c r="B27" s="205"/>
      <c r="C27" s="205"/>
      <c r="D27" s="235"/>
      <c r="E27" s="235"/>
      <c r="F27" s="257"/>
      <c r="G27" s="235"/>
      <c r="H27" s="246"/>
      <c r="I27" s="235"/>
      <c r="J27" s="235"/>
      <c r="K27" s="235"/>
      <c r="L27" s="235"/>
      <c r="M27" s="235"/>
      <c r="N27" s="246"/>
      <c r="O27" s="246"/>
      <c r="P27" s="235"/>
      <c r="Q27" s="264"/>
    </row>
    <row r="28" spans="1:17" ht="12.75">
      <c r="A28" s="196">
        <v>9</v>
      </c>
      <c r="B28" s="197" t="s">
        <v>167</v>
      </c>
      <c r="C28" s="101" t="s">
        <v>116</v>
      </c>
      <c r="D28" s="202">
        <v>2</v>
      </c>
      <c r="E28" s="202">
        <v>1</v>
      </c>
      <c r="F28" s="202"/>
      <c r="G28" s="247"/>
      <c r="H28" s="247"/>
      <c r="I28" s="260" t="s">
        <v>26</v>
      </c>
      <c r="J28" s="202">
        <v>6</v>
      </c>
      <c r="K28" s="261"/>
      <c r="L28" s="260"/>
      <c r="M28" s="260"/>
      <c r="N28" s="260"/>
      <c r="O28" s="260"/>
      <c r="P28" s="260"/>
      <c r="Q28" s="258"/>
    </row>
    <row r="29" spans="1:17" ht="34.5" customHeight="1" thickBot="1">
      <c r="A29" s="198">
        <v>10</v>
      </c>
      <c r="B29" s="195" t="s">
        <v>168</v>
      </c>
      <c r="C29" s="91" t="s">
        <v>117</v>
      </c>
      <c r="D29" s="203"/>
      <c r="E29" s="203"/>
      <c r="F29" s="203"/>
      <c r="G29" s="248"/>
      <c r="H29" s="248"/>
      <c r="I29" s="216"/>
      <c r="J29" s="203"/>
      <c r="K29" s="262"/>
      <c r="L29" s="216"/>
      <c r="M29" s="216"/>
      <c r="N29" s="216"/>
      <c r="O29" s="216"/>
      <c r="P29" s="216"/>
      <c r="Q29" s="259"/>
    </row>
    <row r="30" spans="1:17" ht="25.5">
      <c r="A30" s="196">
        <v>11</v>
      </c>
      <c r="B30" s="197" t="s">
        <v>147</v>
      </c>
      <c r="C30" s="101" t="s">
        <v>118</v>
      </c>
      <c r="D30" s="260"/>
      <c r="E30" s="260"/>
      <c r="F30" s="260"/>
      <c r="G30" s="260"/>
      <c r="H30" s="260"/>
      <c r="I30" s="260"/>
      <c r="J30" s="260"/>
      <c r="K30" s="260">
        <v>2</v>
      </c>
      <c r="L30" s="101"/>
      <c r="M30" s="101">
        <v>1</v>
      </c>
      <c r="N30" s="260"/>
      <c r="O30" s="260"/>
      <c r="P30" s="260" t="s">
        <v>26</v>
      </c>
      <c r="Q30" s="258">
        <v>7</v>
      </c>
    </row>
    <row r="31" spans="1:17" ht="26.25" thickBot="1">
      <c r="A31" s="198">
        <v>12</v>
      </c>
      <c r="B31" s="195" t="s">
        <v>149</v>
      </c>
      <c r="C31" s="91" t="s">
        <v>119</v>
      </c>
      <c r="D31" s="216"/>
      <c r="E31" s="216"/>
      <c r="F31" s="216"/>
      <c r="G31" s="216"/>
      <c r="H31" s="216"/>
      <c r="I31" s="216"/>
      <c r="J31" s="216"/>
      <c r="K31" s="216"/>
      <c r="L31" s="186">
        <v>1</v>
      </c>
      <c r="M31" s="186"/>
      <c r="N31" s="216"/>
      <c r="O31" s="216"/>
      <c r="P31" s="216"/>
      <c r="Q31" s="259"/>
    </row>
    <row r="32" spans="1:17" ht="12.75">
      <c r="A32" s="249" t="s">
        <v>29</v>
      </c>
      <c r="B32" s="250"/>
      <c r="C32" s="251"/>
      <c r="D32" s="100">
        <f>SUM(D28:D31)</f>
        <v>2</v>
      </c>
      <c r="E32" s="282">
        <f>SUM(E28:E31)</f>
        <v>1</v>
      </c>
      <c r="F32" s="283"/>
      <c r="G32" s="100"/>
      <c r="H32" s="232"/>
      <c r="I32" s="243" t="s">
        <v>121</v>
      </c>
      <c r="J32" s="243">
        <f>SUM(J28:J31)</f>
        <v>6</v>
      </c>
      <c r="K32" s="100">
        <f>SUM(K28:K31)</f>
        <v>2</v>
      </c>
      <c r="L32" s="280">
        <f>SUM(L28:L31)</f>
        <v>1</v>
      </c>
      <c r="M32" s="281"/>
      <c r="N32" s="100"/>
      <c r="O32" s="243"/>
      <c r="P32" s="243" t="s">
        <v>121</v>
      </c>
      <c r="Q32" s="265">
        <f>SUM(Q28:Q31)</f>
        <v>7</v>
      </c>
    </row>
    <row r="33" spans="1:17" ht="13.5" thickBot="1">
      <c r="A33" s="252"/>
      <c r="B33" s="253"/>
      <c r="C33" s="254"/>
      <c r="D33" s="240">
        <v>3</v>
      </c>
      <c r="E33" s="241"/>
      <c r="F33" s="241"/>
      <c r="G33" s="242"/>
      <c r="H33" s="233"/>
      <c r="I33" s="244"/>
      <c r="J33" s="244"/>
      <c r="K33" s="240">
        <f>SUM(K32:M32)</f>
        <v>3</v>
      </c>
      <c r="L33" s="241"/>
      <c r="M33" s="241"/>
      <c r="N33" s="242"/>
      <c r="O33" s="244"/>
      <c r="P33" s="244"/>
      <c r="Q33" s="266"/>
    </row>
    <row r="34" spans="1:17" ht="10.5" customHeight="1">
      <c r="A34" s="32"/>
      <c r="B34" s="276" t="s">
        <v>30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34"/>
    </row>
    <row r="35" spans="1:17" ht="7.5" customHeight="1">
      <c r="A35" s="3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4"/>
    </row>
    <row r="36" spans="1:17" ht="11.25" customHeight="1">
      <c r="A36" s="32"/>
      <c r="B36" s="250" t="s">
        <v>91</v>
      </c>
      <c r="C36" s="251"/>
      <c r="D36" s="188">
        <f>D22+D32</f>
        <v>7</v>
      </c>
      <c r="E36" s="188">
        <f>E22+E32</f>
        <v>5</v>
      </c>
      <c r="F36" s="188"/>
      <c r="G36" s="188"/>
      <c r="H36" s="236"/>
      <c r="I36" s="278" t="s">
        <v>177</v>
      </c>
      <c r="J36" s="271">
        <f>J22+J32</f>
        <v>30</v>
      </c>
      <c r="K36" s="188">
        <f>K22+K32</f>
        <v>6.5</v>
      </c>
      <c r="L36" s="188">
        <f>L22+L32</f>
        <v>5.5</v>
      </c>
      <c r="M36" s="188"/>
      <c r="N36" s="188"/>
      <c r="O36" s="236"/>
      <c r="P36" s="278" t="s">
        <v>178</v>
      </c>
      <c r="Q36" s="271">
        <v>30</v>
      </c>
    </row>
    <row r="37" spans="1:17" ht="12.75" customHeight="1">
      <c r="A37" s="32"/>
      <c r="B37" s="250"/>
      <c r="C37" s="251"/>
      <c r="D37" s="273">
        <f>SUM(D36:G36)</f>
        <v>12</v>
      </c>
      <c r="E37" s="274"/>
      <c r="F37" s="274"/>
      <c r="G37" s="275"/>
      <c r="H37" s="237"/>
      <c r="I37" s="279"/>
      <c r="J37" s="272"/>
      <c r="K37" s="273">
        <f>SUM(K23+K33)</f>
        <v>12</v>
      </c>
      <c r="L37" s="274"/>
      <c r="M37" s="274"/>
      <c r="N37" s="275"/>
      <c r="O37" s="237"/>
      <c r="P37" s="279"/>
      <c r="Q37" s="272"/>
    </row>
    <row r="38" spans="1:17" ht="7.5" customHeight="1">
      <c r="A38" s="32"/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3.5" thickBot="1">
      <c r="A39" s="238" t="s">
        <v>80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</row>
    <row r="40" spans="1:17" ht="12.75" customHeight="1">
      <c r="A40" s="217" t="s">
        <v>90</v>
      </c>
      <c r="B40" s="220" t="s">
        <v>44</v>
      </c>
      <c r="C40" s="221" t="s">
        <v>184</v>
      </c>
      <c r="D40" s="222" t="s">
        <v>0</v>
      </c>
      <c r="E40" s="222"/>
      <c r="F40" s="222"/>
      <c r="G40" s="222"/>
      <c r="H40" s="222"/>
      <c r="I40" s="222"/>
      <c r="J40" s="222"/>
      <c r="K40" s="222" t="s">
        <v>1</v>
      </c>
      <c r="L40" s="222"/>
      <c r="M40" s="222"/>
      <c r="N40" s="222"/>
      <c r="O40" s="222"/>
      <c r="P40" s="222"/>
      <c r="Q40" s="223"/>
    </row>
    <row r="41" spans="1:17" ht="12.75">
      <c r="A41" s="218"/>
      <c r="B41" s="204"/>
      <c r="C41" s="204"/>
      <c r="D41" s="204" t="s">
        <v>26</v>
      </c>
      <c r="E41" s="204" t="s">
        <v>2</v>
      </c>
      <c r="F41" s="206" t="s">
        <v>3</v>
      </c>
      <c r="G41" s="204" t="s">
        <v>63</v>
      </c>
      <c r="H41" s="206" t="s">
        <v>79</v>
      </c>
      <c r="I41" s="204" t="s">
        <v>24</v>
      </c>
      <c r="J41" s="204" t="s">
        <v>25</v>
      </c>
      <c r="K41" s="204" t="s">
        <v>26</v>
      </c>
      <c r="L41" s="204" t="s">
        <v>2</v>
      </c>
      <c r="M41" s="204" t="s">
        <v>3</v>
      </c>
      <c r="N41" s="206" t="s">
        <v>63</v>
      </c>
      <c r="O41" s="206" t="s">
        <v>79</v>
      </c>
      <c r="P41" s="204" t="s">
        <v>24</v>
      </c>
      <c r="Q41" s="224" t="s">
        <v>25</v>
      </c>
    </row>
    <row r="42" spans="1:17" ht="15" customHeight="1" thickBot="1">
      <c r="A42" s="219"/>
      <c r="B42" s="205"/>
      <c r="C42" s="205"/>
      <c r="D42" s="205"/>
      <c r="E42" s="205"/>
      <c r="F42" s="231"/>
      <c r="G42" s="205"/>
      <c r="H42" s="207"/>
      <c r="I42" s="205"/>
      <c r="J42" s="205"/>
      <c r="K42" s="205"/>
      <c r="L42" s="205"/>
      <c r="M42" s="205"/>
      <c r="N42" s="207"/>
      <c r="O42" s="207"/>
      <c r="P42" s="205"/>
      <c r="Q42" s="225"/>
    </row>
    <row r="43" spans="1:17" ht="25.5">
      <c r="A43" s="103">
        <v>1</v>
      </c>
      <c r="B43" s="104" t="s">
        <v>81</v>
      </c>
      <c r="C43" s="105" t="s">
        <v>124</v>
      </c>
      <c r="D43" s="85">
        <v>2</v>
      </c>
      <c r="E43" s="85">
        <v>1</v>
      </c>
      <c r="F43" s="85"/>
      <c r="G43" s="85"/>
      <c r="H43" s="85">
        <v>3</v>
      </c>
      <c r="I43" s="85" t="s">
        <v>5</v>
      </c>
      <c r="J43" s="85">
        <v>5</v>
      </c>
      <c r="K43" s="85"/>
      <c r="L43" s="106"/>
      <c r="M43" s="106"/>
      <c r="N43" s="106"/>
      <c r="O43" s="106"/>
      <c r="P43" s="106"/>
      <c r="Q43" s="107"/>
    </row>
    <row r="44" spans="1:17" ht="12.75">
      <c r="A44" s="102">
        <v>2</v>
      </c>
      <c r="B44" s="56" t="s">
        <v>82</v>
      </c>
      <c r="C44" s="21" t="s">
        <v>125</v>
      </c>
      <c r="D44" s="228">
        <v>1</v>
      </c>
      <c r="E44" s="228">
        <v>2</v>
      </c>
      <c r="F44" s="228"/>
      <c r="G44" s="228"/>
      <c r="H44" s="230">
        <v>3</v>
      </c>
      <c r="I44" s="230" t="s">
        <v>5</v>
      </c>
      <c r="J44" s="228">
        <v>5</v>
      </c>
      <c r="K44" s="228"/>
      <c r="L44" s="228"/>
      <c r="M44" s="228"/>
      <c r="N44" s="228"/>
      <c r="O44" s="230"/>
      <c r="P44" s="228"/>
      <c r="Q44" s="209"/>
    </row>
    <row r="45" spans="1:17" ht="12.75">
      <c r="A45" s="102">
        <v>3</v>
      </c>
      <c r="B45" s="56" t="s">
        <v>83</v>
      </c>
      <c r="C45" s="21" t="s">
        <v>112</v>
      </c>
      <c r="D45" s="228"/>
      <c r="E45" s="228"/>
      <c r="F45" s="228"/>
      <c r="G45" s="228"/>
      <c r="H45" s="215"/>
      <c r="I45" s="215"/>
      <c r="J45" s="228"/>
      <c r="K45" s="228"/>
      <c r="L45" s="228"/>
      <c r="M45" s="228"/>
      <c r="N45" s="228"/>
      <c r="O45" s="215"/>
      <c r="P45" s="228"/>
      <c r="Q45" s="209"/>
    </row>
    <row r="46" spans="1:17" ht="12.75">
      <c r="A46" s="102">
        <v>4</v>
      </c>
      <c r="B46" s="56" t="s">
        <v>84</v>
      </c>
      <c r="C46" s="21" t="s">
        <v>126</v>
      </c>
      <c r="D46" s="228"/>
      <c r="E46" s="228"/>
      <c r="F46" s="228"/>
      <c r="G46" s="228"/>
      <c r="H46" s="215"/>
      <c r="I46" s="215"/>
      <c r="J46" s="228"/>
      <c r="K46" s="228"/>
      <c r="L46" s="228"/>
      <c r="M46" s="228"/>
      <c r="N46" s="228"/>
      <c r="O46" s="215"/>
      <c r="P46" s="228"/>
      <c r="Q46" s="209"/>
    </row>
    <row r="47" spans="1:17" ht="13.5" thickBot="1">
      <c r="A47" s="110">
        <v>5</v>
      </c>
      <c r="B47" s="111" t="s">
        <v>85</v>
      </c>
      <c r="C47" s="91" t="s">
        <v>127</v>
      </c>
      <c r="D47" s="229"/>
      <c r="E47" s="229"/>
      <c r="F47" s="229"/>
      <c r="G47" s="229"/>
      <c r="H47" s="216"/>
      <c r="I47" s="216"/>
      <c r="J47" s="229"/>
      <c r="K47" s="229"/>
      <c r="L47" s="229"/>
      <c r="M47" s="229"/>
      <c r="N47" s="229"/>
      <c r="O47" s="216"/>
      <c r="P47" s="229"/>
      <c r="Q47" s="210"/>
    </row>
    <row r="48" spans="1:17" ht="25.5">
      <c r="A48" s="103">
        <v>6</v>
      </c>
      <c r="B48" s="104" t="s">
        <v>86</v>
      </c>
      <c r="C48" s="85" t="s">
        <v>113</v>
      </c>
      <c r="D48" s="85"/>
      <c r="E48" s="85"/>
      <c r="F48" s="85"/>
      <c r="G48" s="85"/>
      <c r="H48" s="85"/>
      <c r="I48" s="85"/>
      <c r="J48" s="85"/>
      <c r="K48" s="108">
        <v>2</v>
      </c>
      <c r="L48" s="108">
        <v>1</v>
      </c>
      <c r="M48" s="108"/>
      <c r="N48" s="108"/>
      <c r="O48" s="108">
        <v>3</v>
      </c>
      <c r="P48" s="108" t="s">
        <v>5</v>
      </c>
      <c r="Q48" s="109">
        <v>5</v>
      </c>
    </row>
    <row r="49" spans="1:17" ht="39" thickBot="1">
      <c r="A49" s="112">
        <v>7</v>
      </c>
      <c r="B49" s="113" t="s">
        <v>87</v>
      </c>
      <c r="C49" s="91" t="s">
        <v>107</v>
      </c>
      <c r="D49" s="91"/>
      <c r="E49" s="91"/>
      <c r="F49" s="91"/>
      <c r="G49" s="91"/>
      <c r="H49" s="91"/>
      <c r="I49" s="91"/>
      <c r="J49" s="91"/>
      <c r="K49" s="114">
        <v>2</v>
      </c>
      <c r="L49" s="114">
        <v>1</v>
      </c>
      <c r="M49" s="114"/>
      <c r="N49" s="114"/>
      <c r="O49" s="114">
        <v>3</v>
      </c>
      <c r="P49" s="114" t="s">
        <v>5</v>
      </c>
      <c r="Q49" s="115">
        <v>5</v>
      </c>
    </row>
    <row r="50" spans="1:17" ht="12.75">
      <c r="A50" s="211" t="s">
        <v>88</v>
      </c>
      <c r="B50" s="212"/>
      <c r="C50" s="212"/>
      <c r="D50" s="85">
        <f>SUM(D43:D49)</f>
        <v>3</v>
      </c>
      <c r="E50" s="85">
        <f>SUM(E43:E49)</f>
        <v>3</v>
      </c>
      <c r="F50" s="85"/>
      <c r="G50" s="85"/>
      <c r="H50" s="215">
        <f>SUM(H43:H49)</f>
        <v>6</v>
      </c>
      <c r="I50" s="212" t="s">
        <v>67</v>
      </c>
      <c r="J50" s="212">
        <f aca="true" t="shared" si="0" ref="J50:O50">SUM(J43:J49)</f>
        <v>10</v>
      </c>
      <c r="K50" s="85">
        <f t="shared" si="0"/>
        <v>4</v>
      </c>
      <c r="L50" s="85">
        <f t="shared" si="0"/>
        <v>2</v>
      </c>
      <c r="M50" s="85"/>
      <c r="N50" s="85"/>
      <c r="O50" s="215">
        <f t="shared" si="0"/>
        <v>6</v>
      </c>
      <c r="P50" s="212" t="s">
        <v>67</v>
      </c>
      <c r="Q50" s="226">
        <f>SUM(Q43:Q49)</f>
        <v>10</v>
      </c>
    </row>
    <row r="51" spans="1:17" ht="13.5" thickBot="1">
      <c r="A51" s="213"/>
      <c r="B51" s="214"/>
      <c r="C51" s="214"/>
      <c r="D51" s="214">
        <f>SUM(D50:G50)</f>
        <v>6</v>
      </c>
      <c r="E51" s="214"/>
      <c r="F51" s="214"/>
      <c r="G51" s="214"/>
      <c r="H51" s="216"/>
      <c r="I51" s="214"/>
      <c r="J51" s="214"/>
      <c r="K51" s="214">
        <f>SUM(K50:N50)</f>
        <v>6</v>
      </c>
      <c r="L51" s="214"/>
      <c r="M51" s="214"/>
      <c r="N51" s="214"/>
      <c r="O51" s="216"/>
      <c r="P51" s="214"/>
      <c r="Q51" s="227"/>
    </row>
    <row r="52" spans="1:17" ht="9" customHeight="1">
      <c r="A52" s="50"/>
      <c r="B52" s="208" t="s">
        <v>89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57"/>
    </row>
    <row r="53" spans="1:17" ht="12.75">
      <c r="A53" s="32"/>
      <c r="B53" s="33" t="s">
        <v>18</v>
      </c>
      <c r="C53" s="33"/>
      <c r="D53" s="34"/>
      <c r="E53" s="34"/>
      <c r="F53" s="34"/>
      <c r="G53" s="34"/>
      <c r="H53" s="34"/>
      <c r="I53" s="277" t="s">
        <v>20</v>
      </c>
      <c r="J53" s="277"/>
      <c r="K53" s="277"/>
      <c r="L53" s="277"/>
      <c r="M53" s="277"/>
      <c r="N53" s="277"/>
      <c r="O53" s="277"/>
      <c r="P53" s="277"/>
      <c r="Q53" s="277"/>
    </row>
    <row r="54" spans="1:17" ht="12.75">
      <c r="A54" s="32"/>
      <c r="B54" s="33" t="s">
        <v>19</v>
      </c>
      <c r="C54" s="33"/>
      <c r="D54" s="34"/>
      <c r="E54" s="34"/>
      <c r="F54" s="34"/>
      <c r="G54" s="34"/>
      <c r="H54" s="34"/>
      <c r="I54" s="277" t="s">
        <v>186</v>
      </c>
      <c r="J54" s="277"/>
      <c r="K54" s="277"/>
      <c r="L54" s="277"/>
      <c r="M54" s="277"/>
      <c r="N54" s="277"/>
      <c r="O54" s="277"/>
      <c r="P54" s="277"/>
      <c r="Q54" s="277"/>
    </row>
    <row r="55" spans="1:17" ht="9" customHeight="1">
      <c r="A55" s="32"/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ht="12.75">
      <c r="A56" s="32"/>
      <c r="B56" s="33" t="s">
        <v>75</v>
      </c>
      <c r="C56" s="33"/>
      <c r="D56" s="34"/>
      <c r="E56" s="34"/>
      <c r="F56" s="34"/>
      <c r="G56" s="34"/>
      <c r="H56" s="34"/>
      <c r="I56" s="277" t="s">
        <v>21</v>
      </c>
      <c r="J56" s="277"/>
      <c r="K56" s="277"/>
      <c r="L56" s="277"/>
      <c r="M56" s="277"/>
      <c r="N56" s="277"/>
      <c r="O56" s="277"/>
      <c r="P56" s="277"/>
      <c r="Q56" s="34"/>
    </row>
    <row r="57" spans="1:17" ht="12.75">
      <c r="A57" s="32"/>
      <c r="B57" s="33" t="s">
        <v>76</v>
      </c>
      <c r="C57" s="33"/>
      <c r="D57" s="34"/>
      <c r="E57" s="34"/>
      <c r="F57" s="34"/>
      <c r="G57" s="34"/>
      <c r="H57" s="34"/>
      <c r="I57" s="277" t="s">
        <v>68</v>
      </c>
      <c r="J57" s="277"/>
      <c r="K57" s="277"/>
      <c r="L57" s="277"/>
      <c r="M57" s="277"/>
      <c r="N57" s="277"/>
      <c r="O57" s="277"/>
      <c r="P57" s="277"/>
      <c r="Q57" s="34"/>
    </row>
    <row r="58" spans="1:17" ht="12.75">
      <c r="A58" s="32"/>
      <c r="B58" s="33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12.75">
      <c r="A59" s="32"/>
      <c r="B59" s="33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2.75">
      <c r="A60" s="18"/>
      <c r="B60" s="16"/>
      <c r="C60" s="17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2.75">
      <c r="A61" s="18"/>
      <c r="B61" s="16"/>
      <c r="C61" s="17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2.75">
      <c r="A62" s="18"/>
      <c r="B62" s="29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2.75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</sheetData>
  <sheetProtection/>
  <mergeCells count="144">
    <mergeCell ref="L32:M32"/>
    <mergeCell ref="E32:F32"/>
    <mergeCell ref="A10:Q10"/>
    <mergeCell ref="A6:G6"/>
    <mergeCell ref="G28:G29"/>
    <mergeCell ref="I28:I29"/>
    <mergeCell ref="J28:J29"/>
    <mergeCell ref="N12:N13"/>
    <mergeCell ref="K23:N23"/>
    <mergeCell ref="N28:N29"/>
    <mergeCell ref="F30:F31"/>
    <mergeCell ref="K30:K31"/>
    <mergeCell ref="P30:P31"/>
    <mergeCell ref="P26:P27"/>
    <mergeCell ref="G26:G27"/>
    <mergeCell ref="O26:O27"/>
    <mergeCell ref="O28:O29"/>
    <mergeCell ref="K26:K27"/>
    <mergeCell ref="L28:L29"/>
    <mergeCell ref="M26:M27"/>
    <mergeCell ref="Q30:Q31"/>
    <mergeCell ref="N30:N31"/>
    <mergeCell ref="I57:P57"/>
    <mergeCell ref="D33:G33"/>
    <mergeCell ref="I32:I33"/>
    <mergeCell ref="J32:J33"/>
    <mergeCell ref="P32:P33"/>
    <mergeCell ref="I36:I37"/>
    <mergeCell ref="D37:G37"/>
    <mergeCell ref="J36:J37"/>
    <mergeCell ref="K33:N33"/>
    <mergeCell ref="K37:N37"/>
    <mergeCell ref="B34:P34"/>
    <mergeCell ref="I53:Q53"/>
    <mergeCell ref="I54:Q54"/>
    <mergeCell ref="I56:P56"/>
    <mergeCell ref="Q32:Q33"/>
    <mergeCell ref="A32:C33"/>
    <mergeCell ref="B36:C37"/>
    <mergeCell ref="P36:P37"/>
    <mergeCell ref="Q36:Q37"/>
    <mergeCell ref="H36:H37"/>
    <mergeCell ref="E30:E31"/>
    <mergeCell ref="I30:I31"/>
    <mergeCell ref="J30:J31"/>
    <mergeCell ref="D30:D31"/>
    <mergeCell ref="G30:G31"/>
    <mergeCell ref="H30:H31"/>
    <mergeCell ref="O30:O31"/>
    <mergeCell ref="O32:O33"/>
    <mergeCell ref="K11:Q11"/>
    <mergeCell ref="D12:D13"/>
    <mergeCell ref="E12:E13"/>
    <mergeCell ref="G12:G13"/>
    <mergeCell ref="K12:K13"/>
    <mergeCell ref="P12:P13"/>
    <mergeCell ref="Q12:Q13"/>
    <mergeCell ref="H12:H13"/>
    <mergeCell ref="I12:I13"/>
    <mergeCell ref="M12:M13"/>
    <mergeCell ref="Q22:Q23"/>
    <mergeCell ref="J12:J13"/>
    <mergeCell ref="P22:P23"/>
    <mergeCell ref="O12:O13"/>
    <mergeCell ref="O22:O23"/>
    <mergeCell ref="L12:L13"/>
    <mergeCell ref="N26:N27"/>
    <mergeCell ref="B11:B13"/>
    <mergeCell ref="C11:C13"/>
    <mergeCell ref="D11:J11"/>
    <mergeCell ref="Q28:Q29"/>
    <mergeCell ref="P28:P29"/>
    <mergeCell ref="I26:I27"/>
    <mergeCell ref="M28:M29"/>
    <mergeCell ref="K28:K29"/>
    <mergeCell ref="Q26:Q27"/>
    <mergeCell ref="J26:J27"/>
    <mergeCell ref="D26:D27"/>
    <mergeCell ref="E26:E27"/>
    <mergeCell ref="H28:H29"/>
    <mergeCell ref="A22:C23"/>
    <mergeCell ref="F12:F13"/>
    <mergeCell ref="F26:F27"/>
    <mergeCell ref="A25:A27"/>
    <mergeCell ref="B25:B27"/>
    <mergeCell ref="C25:C27"/>
    <mergeCell ref="A11:A13"/>
    <mergeCell ref="A39:Q39"/>
    <mergeCell ref="D44:D47"/>
    <mergeCell ref="E44:E47"/>
    <mergeCell ref="D25:J25"/>
    <mergeCell ref="D23:G23"/>
    <mergeCell ref="I22:I23"/>
    <mergeCell ref="J22:J23"/>
    <mergeCell ref="H22:H23"/>
    <mergeCell ref="H26:H27"/>
    <mergeCell ref="F41:F42"/>
    <mergeCell ref="D51:G51"/>
    <mergeCell ref="J44:J47"/>
    <mergeCell ref="K44:K47"/>
    <mergeCell ref="D28:D29"/>
    <mergeCell ref="K25:Q25"/>
    <mergeCell ref="O44:O47"/>
    <mergeCell ref="H32:H33"/>
    <mergeCell ref="L26:L27"/>
    <mergeCell ref="O36:O37"/>
    <mergeCell ref="I44:I47"/>
    <mergeCell ref="P44:P47"/>
    <mergeCell ref="J41:J42"/>
    <mergeCell ref="F44:F47"/>
    <mergeCell ref="G44:G47"/>
    <mergeCell ref="H44:H47"/>
    <mergeCell ref="K41:K42"/>
    <mergeCell ref="L41:L42"/>
    <mergeCell ref="H41:H42"/>
    <mergeCell ref="I41:I42"/>
    <mergeCell ref="J50:J51"/>
    <mergeCell ref="O50:O51"/>
    <mergeCell ref="P50:P51"/>
    <mergeCell ref="Q50:Q51"/>
    <mergeCell ref="K51:N51"/>
    <mergeCell ref="L44:L47"/>
    <mergeCell ref="M44:M47"/>
    <mergeCell ref="N44:N47"/>
    <mergeCell ref="B40:B42"/>
    <mergeCell ref="C40:C42"/>
    <mergeCell ref="D40:J40"/>
    <mergeCell ref="K40:Q40"/>
    <mergeCell ref="D41:D42"/>
    <mergeCell ref="E41:E42"/>
    <mergeCell ref="P41:P42"/>
    <mergeCell ref="G41:G42"/>
    <mergeCell ref="Q41:Q42"/>
    <mergeCell ref="O41:O42"/>
    <mergeCell ref="F28:F29"/>
    <mergeCell ref="E28:E29"/>
    <mergeCell ref="M41:M42"/>
    <mergeCell ref="N41:N42"/>
    <mergeCell ref="B52:P52"/>
    <mergeCell ref="Q44:Q47"/>
    <mergeCell ref="A50:C51"/>
    <mergeCell ref="H50:H51"/>
    <mergeCell ref="I50:I51"/>
    <mergeCell ref="A40:A42"/>
  </mergeCells>
  <printOptions/>
  <pageMargins left="0.3937007874015748" right="0.07874015748031496" top="0.11811023622047245" bottom="0.1181102362204724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Normal="110" zoomScaleSheetLayoutView="100" workbookViewId="0" topLeftCell="A16">
      <selection activeCell="C54" sqref="C54"/>
    </sheetView>
  </sheetViews>
  <sheetFormatPr defaultColWidth="9.140625" defaultRowHeight="12.75"/>
  <cols>
    <col min="1" max="1" width="3.57421875" style="0" customWidth="1"/>
    <col min="2" max="2" width="32.57421875" style="0" bestFit="1" customWidth="1"/>
    <col min="3" max="3" width="12.421875" style="0" customWidth="1"/>
    <col min="4" max="8" width="3.00390625" style="0" customWidth="1"/>
    <col min="9" max="9" width="7.28125" style="0" customWidth="1"/>
    <col min="10" max="10" width="5.00390625" style="0" customWidth="1"/>
    <col min="11" max="15" width="3.00390625" style="0" customWidth="1"/>
    <col min="16" max="16" width="7.140625" style="0" customWidth="1"/>
    <col min="17" max="17" width="5.140625" style="0" customWidth="1"/>
  </cols>
  <sheetData>
    <row r="1" spans="1:8" ht="12.75">
      <c r="A1" s="46" t="s">
        <v>61</v>
      </c>
      <c r="B1" s="8"/>
      <c r="C1" s="9"/>
      <c r="D1" s="8"/>
      <c r="E1" s="8"/>
      <c r="F1" s="8"/>
      <c r="G1" s="8"/>
      <c r="H1" s="8"/>
    </row>
    <row r="2" spans="1:8" ht="12.75">
      <c r="A2" s="46" t="s">
        <v>180</v>
      </c>
      <c r="B2" s="8"/>
      <c r="C2" s="9"/>
      <c r="D2" s="8"/>
      <c r="E2" s="8"/>
      <c r="F2" s="8"/>
      <c r="G2" s="8"/>
      <c r="H2" s="8"/>
    </row>
    <row r="3" spans="1:8" ht="12.75">
      <c r="A3" s="8"/>
      <c r="B3" s="8"/>
      <c r="C3" s="9"/>
      <c r="D3" s="8"/>
      <c r="E3" s="8"/>
      <c r="F3" s="8"/>
      <c r="G3" s="8"/>
      <c r="H3" s="8"/>
    </row>
    <row r="4" spans="1:17" ht="14.25">
      <c r="A4" s="43" t="s">
        <v>62</v>
      </c>
      <c r="B4" s="11"/>
      <c r="C4" s="11"/>
      <c r="D4" s="11"/>
      <c r="E4" s="11"/>
      <c r="F4" s="11"/>
      <c r="G4" s="11"/>
      <c r="H4" s="11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11"/>
      <c r="B5" s="11"/>
      <c r="C5" s="11"/>
      <c r="D5" s="11"/>
      <c r="E5" s="11"/>
      <c r="F5" s="11"/>
      <c r="G5" s="11"/>
      <c r="H5" s="11"/>
      <c r="I5" s="4"/>
      <c r="J5" s="4"/>
      <c r="K5" s="4"/>
      <c r="L5" s="4"/>
      <c r="M5" s="4"/>
      <c r="N5" s="4"/>
      <c r="O5" s="4"/>
      <c r="P5" s="4"/>
      <c r="Q5" s="4"/>
    </row>
    <row r="6" spans="1:18" ht="15">
      <c r="A6" s="44" t="s">
        <v>109</v>
      </c>
      <c r="B6" s="44"/>
      <c r="C6" s="44"/>
      <c r="D6" s="8"/>
      <c r="E6" s="8"/>
      <c r="F6" s="8"/>
      <c r="G6" s="8"/>
      <c r="H6" s="8"/>
      <c r="I6" s="45"/>
      <c r="J6" s="45"/>
      <c r="K6" s="45"/>
      <c r="L6" s="45"/>
      <c r="M6" s="45"/>
      <c r="N6" s="3"/>
      <c r="O6" s="3"/>
      <c r="P6" s="3"/>
      <c r="Q6" s="3"/>
      <c r="R6" s="2"/>
    </row>
    <row r="7" spans="1:17" ht="15">
      <c r="A7" s="330" t="s">
        <v>110</v>
      </c>
      <c r="B7" s="330"/>
      <c r="C7" s="330"/>
      <c r="D7" s="330"/>
      <c r="E7" s="330"/>
      <c r="F7" s="330"/>
      <c r="G7" s="330"/>
      <c r="H7" s="51"/>
      <c r="I7" s="10"/>
      <c r="J7" s="10"/>
      <c r="K7" s="10"/>
      <c r="L7" s="10"/>
      <c r="M7" s="10"/>
      <c r="N7" s="10"/>
      <c r="O7" s="10"/>
      <c r="P7" s="10"/>
      <c r="Q7" s="10"/>
    </row>
    <row r="8" spans="1:18" ht="15">
      <c r="A8" s="44" t="s">
        <v>106</v>
      </c>
      <c r="B8" s="42"/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2"/>
    </row>
    <row r="9" spans="1:17" ht="15">
      <c r="A9" s="44" t="s">
        <v>69</v>
      </c>
      <c r="B9" s="42"/>
      <c r="C9" s="4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>
      <c r="A10" s="44" t="s">
        <v>181</v>
      </c>
      <c r="B10" s="42"/>
      <c r="C10" s="4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3.25" customHeight="1" thickBot="1">
      <c r="A11" s="13" t="s">
        <v>31</v>
      </c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24" ht="12.75" customHeight="1">
      <c r="A12" s="217" t="s">
        <v>4</v>
      </c>
      <c r="B12" s="315" t="s">
        <v>23</v>
      </c>
      <c r="C12" s="221" t="s">
        <v>187</v>
      </c>
      <c r="D12" s="296" t="s">
        <v>64</v>
      </c>
      <c r="E12" s="296"/>
      <c r="F12" s="296"/>
      <c r="G12" s="296"/>
      <c r="H12" s="296"/>
      <c r="I12" s="296"/>
      <c r="J12" s="296"/>
      <c r="K12" s="296" t="s">
        <v>65</v>
      </c>
      <c r="L12" s="296"/>
      <c r="M12" s="296"/>
      <c r="N12" s="296"/>
      <c r="O12" s="296"/>
      <c r="P12" s="296"/>
      <c r="Q12" s="331"/>
      <c r="T12" s="8" t="s">
        <v>71</v>
      </c>
      <c r="U12" s="8">
        <f>D24*14+SUM(K23:L23)*12</f>
        <v>164</v>
      </c>
      <c r="V12" s="8"/>
      <c r="W12" s="8"/>
      <c r="X12" s="8"/>
    </row>
    <row r="13" spans="1:24" ht="12.75" customHeight="1">
      <c r="A13" s="218"/>
      <c r="B13" s="316"/>
      <c r="C13" s="204"/>
      <c r="D13" s="286" t="s">
        <v>26</v>
      </c>
      <c r="E13" s="286" t="s">
        <v>2</v>
      </c>
      <c r="F13" s="286" t="s">
        <v>3</v>
      </c>
      <c r="G13" s="286" t="s">
        <v>63</v>
      </c>
      <c r="H13" s="292" t="s">
        <v>79</v>
      </c>
      <c r="I13" s="286" t="s">
        <v>24</v>
      </c>
      <c r="J13" s="286" t="s">
        <v>34</v>
      </c>
      <c r="K13" s="286" t="s">
        <v>26</v>
      </c>
      <c r="L13" s="286" t="s">
        <v>2</v>
      </c>
      <c r="M13" s="286" t="s">
        <v>3</v>
      </c>
      <c r="N13" s="286" t="s">
        <v>63</v>
      </c>
      <c r="O13" s="292" t="s">
        <v>79</v>
      </c>
      <c r="P13" s="286" t="s">
        <v>24</v>
      </c>
      <c r="Q13" s="302" t="s">
        <v>34</v>
      </c>
      <c r="T13" s="8" t="s">
        <v>72</v>
      </c>
      <c r="U13" s="8">
        <f>D33*14</f>
        <v>28</v>
      </c>
      <c r="V13" s="8"/>
      <c r="W13" s="8" t="s">
        <v>48</v>
      </c>
      <c r="X13" s="8" t="s">
        <v>49</v>
      </c>
    </row>
    <row r="14" spans="1:24" ht="13.5" thickBot="1">
      <c r="A14" s="219"/>
      <c r="B14" s="317"/>
      <c r="C14" s="205"/>
      <c r="D14" s="287"/>
      <c r="E14" s="287"/>
      <c r="F14" s="287"/>
      <c r="G14" s="287"/>
      <c r="H14" s="293"/>
      <c r="I14" s="287"/>
      <c r="J14" s="287"/>
      <c r="K14" s="287"/>
      <c r="L14" s="287"/>
      <c r="M14" s="287"/>
      <c r="N14" s="287"/>
      <c r="O14" s="293"/>
      <c r="P14" s="287"/>
      <c r="Q14" s="303"/>
      <c r="T14" s="8" t="s">
        <v>73</v>
      </c>
      <c r="U14" s="8">
        <f>SUM(D15:E15,D17:E17)*14+SUM(K19:L19)*12</f>
        <v>108</v>
      </c>
      <c r="V14" s="8"/>
      <c r="W14" s="8">
        <f>SUM(D15+D17)*14+K19*12</f>
        <v>68</v>
      </c>
      <c r="X14" s="8">
        <f>SUM(E15+E17)*14+L19*12</f>
        <v>40</v>
      </c>
    </row>
    <row r="15" spans="1:24" ht="12.75">
      <c r="A15" s="118">
        <v>1</v>
      </c>
      <c r="B15" s="154" t="s">
        <v>140</v>
      </c>
      <c r="C15" s="87" t="s">
        <v>66</v>
      </c>
      <c r="D15" s="119">
        <v>2</v>
      </c>
      <c r="E15" s="87">
        <v>1</v>
      </c>
      <c r="F15" s="87"/>
      <c r="G15" s="87"/>
      <c r="H15" s="87"/>
      <c r="I15" s="87" t="s">
        <v>5</v>
      </c>
      <c r="J15" s="87">
        <v>6</v>
      </c>
      <c r="K15" s="120"/>
      <c r="L15" s="120"/>
      <c r="M15" s="120"/>
      <c r="N15" s="120"/>
      <c r="O15" s="120"/>
      <c r="P15" s="120"/>
      <c r="Q15" s="121"/>
      <c r="T15" s="8" t="s">
        <v>74</v>
      </c>
      <c r="U15" s="8">
        <f>SUM(D16:E16,D18:E18,D29:E30)*14+V18</f>
        <v>144</v>
      </c>
      <c r="V15" s="8"/>
      <c r="W15" s="8">
        <f>SUM(D16,D18,D29)*14</f>
        <v>42</v>
      </c>
      <c r="X15" s="8">
        <f>SUM(E16,E18,E29)*14</f>
        <v>42</v>
      </c>
    </row>
    <row r="16" spans="1:24" ht="14.25" customHeight="1">
      <c r="A16" s="93">
        <v>2</v>
      </c>
      <c r="B16" s="88" t="s">
        <v>139</v>
      </c>
      <c r="C16" s="158" t="s">
        <v>128</v>
      </c>
      <c r="D16" s="183">
        <v>1</v>
      </c>
      <c r="E16" s="183">
        <v>1</v>
      </c>
      <c r="F16" s="183"/>
      <c r="G16" s="183"/>
      <c r="H16" s="183"/>
      <c r="I16" s="183" t="s">
        <v>5</v>
      </c>
      <c r="J16" s="183">
        <v>6</v>
      </c>
      <c r="K16" s="184"/>
      <c r="L16" s="184"/>
      <c r="M16" s="184"/>
      <c r="N16" s="184"/>
      <c r="O16" s="184"/>
      <c r="P16" s="184"/>
      <c r="Q16" s="185"/>
      <c r="R16" s="18"/>
      <c r="S16" s="18"/>
      <c r="T16" s="16" t="s">
        <v>32</v>
      </c>
      <c r="U16" s="16">
        <v>144</v>
      </c>
      <c r="V16" s="8"/>
      <c r="W16" s="8"/>
      <c r="X16" s="8"/>
    </row>
    <row r="17" spans="1:24" ht="12.75">
      <c r="A17" s="116">
        <v>3</v>
      </c>
      <c r="B17" s="152" t="s">
        <v>138</v>
      </c>
      <c r="C17" s="7" t="s">
        <v>129</v>
      </c>
      <c r="D17" s="7">
        <v>2</v>
      </c>
      <c r="E17" s="7">
        <v>1</v>
      </c>
      <c r="F17" s="7"/>
      <c r="G17" s="7"/>
      <c r="H17" s="7"/>
      <c r="I17" s="7" t="s">
        <v>5</v>
      </c>
      <c r="J17" s="7">
        <v>6</v>
      </c>
      <c r="K17" s="6"/>
      <c r="L17" s="6"/>
      <c r="M17" s="6"/>
      <c r="N17" s="6"/>
      <c r="O17" s="6"/>
      <c r="P17" s="6"/>
      <c r="Q17" s="117"/>
      <c r="T17" s="8" t="s">
        <v>92</v>
      </c>
      <c r="U17" s="8">
        <f>(D49+K49)*14</f>
        <v>84</v>
      </c>
      <c r="V17" s="8"/>
      <c r="W17" s="8"/>
      <c r="X17" s="8"/>
    </row>
    <row r="18" spans="1:22" ht="13.5" thickBot="1">
      <c r="A18" s="125">
        <v>4</v>
      </c>
      <c r="B18" s="166" t="s">
        <v>151</v>
      </c>
      <c r="C18" s="127" t="s">
        <v>131</v>
      </c>
      <c r="D18" s="127">
        <v>1</v>
      </c>
      <c r="E18" s="127">
        <v>1</v>
      </c>
      <c r="F18" s="127"/>
      <c r="G18" s="127"/>
      <c r="H18" s="127"/>
      <c r="I18" s="127" t="s">
        <v>5</v>
      </c>
      <c r="J18" s="127">
        <v>6</v>
      </c>
      <c r="K18" s="127"/>
      <c r="L18" s="128"/>
      <c r="M18" s="127"/>
      <c r="N18" s="127"/>
      <c r="O18" s="127"/>
      <c r="P18" s="127"/>
      <c r="Q18" s="129"/>
      <c r="T18" s="8" t="s">
        <v>160</v>
      </c>
      <c r="V18">
        <v>60</v>
      </c>
    </row>
    <row r="19" spans="1:17" ht="12.75">
      <c r="A19" s="118">
        <v>5</v>
      </c>
      <c r="B19" s="154" t="s">
        <v>150</v>
      </c>
      <c r="C19" s="122" t="s">
        <v>152</v>
      </c>
      <c r="D19" s="120"/>
      <c r="E19" s="123"/>
      <c r="F19" s="123"/>
      <c r="G19" s="120"/>
      <c r="H19" s="120"/>
      <c r="I19" s="123"/>
      <c r="J19" s="123"/>
      <c r="K19" s="87">
        <v>1</v>
      </c>
      <c r="L19" s="87">
        <v>1</v>
      </c>
      <c r="M19" s="87"/>
      <c r="N19" s="87"/>
      <c r="O19" s="87"/>
      <c r="P19" s="87" t="s">
        <v>5</v>
      </c>
      <c r="Q19" s="124">
        <v>10</v>
      </c>
    </row>
    <row r="20" spans="1:17" ht="25.5">
      <c r="A20" s="141">
        <v>6</v>
      </c>
      <c r="B20" s="142" t="s">
        <v>162</v>
      </c>
      <c r="C20" s="143" t="s">
        <v>164</v>
      </c>
      <c r="D20" s="144"/>
      <c r="E20" s="145"/>
      <c r="F20" s="145"/>
      <c r="G20" s="144"/>
      <c r="H20" s="144"/>
      <c r="I20" s="145"/>
      <c r="J20" s="145"/>
      <c r="K20" s="86"/>
      <c r="L20" s="86"/>
      <c r="M20" s="86"/>
      <c r="N20" s="86">
        <v>4</v>
      </c>
      <c r="O20" s="86"/>
      <c r="P20" s="86" t="s">
        <v>26</v>
      </c>
      <c r="Q20" s="146">
        <v>10</v>
      </c>
    </row>
    <row r="21" spans="1:17" ht="26.25" thickBot="1">
      <c r="A21" s="125">
        <v>7</v>
      </c>
      <c r="B21" s="126" t="s">
        <v>161</v>
      </c>
      <c r="C21" s="134" t="s">
        <v>165</v>
      </c>
      <c r="D21" s="135"/>
      <c r="E21" s="135"/>
      <c r="F21" s="135"/>
      <c r="G21" s="136"/>
      <c r="H21" s="136"/>
      <c r="I21" s="136"/>
      <c r="J21" s="136"/>
      <c r="K21" s="137"/>
      <c r="L21" s="137"/>
      <c r="M21" s="127"/>
      <c r="N21" s="127">
        <v>6</v>
      </c>
      <c r="O21" s="127"/>
      <c r="P21" s="127" t="s">
        <v>26</v>
      </c>
      <c r="Q21" s="129">
        <v>10</v>
      </c>
    </row>
    <row r="22" spans="1:18" ht="13.5" customHeight="1" hidden="1">
      <c r="A22" s="130"/>
      <c r="B22" s="131"/>
      <c r="C22" s="132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3"/>
      <c r="O22" s="123"/>
      <c r="P22" s="123"/>
      <c r="Q22" s="133"/>
      <c r="R22" s="5"/>
    </row>
    <row r="23" spans="1:18" ht="13.5" customHeight="1">
      <c r="A23" s="318" t="s">
        <v>33</v>
      </c>
      <c r="B23" s="319"/>
      <c r="C23" s="320"/>
      <c r="D23" s="38">
        <f>SUM(D15:D21)</f>
        <v>6</v>
      </c>
      <c r="E23" s="38">
        <f>SUM(E15:E21)</f>
        <v>4</v>
      </c>
      <c r="F23" s="38"/>
      <c r="G23" s="38"/>
      <c r="H23" s="294"/>
      <c r="I23" s="300" t="s">
        <v>120</v>
      </c>
      <c r="J23" s="300">
        <f>SUM(J15:J21)</f>
        <v>24</v>
      </c>
      <c r="K23" s="38">
        <f>SUM(K15:K21)</f>
        <v>1</v>
      </c>
      <c r="L23" s="38">
        <f>SUM(L15:L21)</f>
        <v>1</v>
      </c>
      <c r="M23" s="38"/>
      <c r="N23" s="38">
        <f>SUM(N15:N21)</f>
        <v>10</v>
      </c>
      <c r="O23" s="294"/>
      <c r="P23" s="300" t="s">
        <v>166</v>
      </c>
      <c r="Q23" s="306">
        <f>SUM(Q18:Q21)</f>
        <v>30</v>
      </c>
      <c r="R23" s="5"/>
    </row>
    <row r="24" spans="1:18" ht="13.5" customHeight="1" thickBot="1">
      <c r="A24" s="321"/>
      <c r="B24" s="322"/>
      <c r="C24" s="323"/>
      <c r="D24" s="297">
        <f>SUM(D23:G23)</f>
        <v>10</v>
      </c>
      <c r="E24" s="298"/>
      <c r="F24" s="298"/>
      <c r="G24" s="299"/>
      <c r="H24" s="295"/>
      <c r="I24" s="301"/>
      <c r="J24" s="301"/>
      <c r="K24" s="297">
        <f>SUM(K23:N23)</f>
        <v>12</v>
      </c>
      <c r="L24" s="298"/>
      <c r="M24" s="298"/>
      <c r="N24" s="299"/>
      <c r="O24" s="295"/>
      <c r="P24" s="301"/>
      <c r="Q24" s="307"/>
      <c r="R24" s="20"/>
    </row>
    <row r="25" spans="1:18" ht="13.5" customHeight="1" thickBot="1">
      <c r="A25" s="138"/>
      <c r="B25" s="139"/>
      <c r="C25" s="139"/>
      <c r="D25" s="140"/>
      <c r="E25" s="140"/>
      <c r="F25" s="140"/>
      <c r="G25" s="140"/>
      <c r="H25" s="140"/>
      <c r="I25" s="140"/>
      <c r="J25" s="138"/>
      <c r="K25" s="138"/>
      <c r="L25" s="138"/>
      <c r="M25" s="138"/>
      <c r="N25" s="138"/>
      <c r="O25" s="138"/>
      <c r="P25" s="138"/>
      <c r="Q25" s="138"/>
      <c r="R25" s="20"/>
    </row>
    <row r="26" spans="1:18" ht="12" customHeight="1">
      <c r="A26" s="217" t="s">
        <v>4</v>
      </c>
      <c r="B26" s="220" t="s">
        <v>28</v>
      </c>
      <c r="C26" s="221" t="s">
        <v>183</v>
      </c>
      <c r="D26" s="222" t="s">
        <v>64</v>
      </c>
      <c r="E26" s="222"/>
      <c r="F26" s="222"/>
      <c r="G26" s="222"/>
      <c r="H26" s="222"/>
      <c r="I26" s="222"/>
      <c r="J26" s="222"/>
      <c r="K26" s="222" t="s">
        <v>65</v>
      </c>
      <c r="L26" s="222"/>
      <c r="M26" s="222"/>
      <c r="N26" s="222"/>
      <c r="O26" s="222"/>
      <c r="P26" s="222"/>
      <c r="Q26" s="223"/>
      <c r="R26" s="20"/>
    </row>
    <row r="27" spans="1:18" ht="13.5" customHeight="1">
      <c r="A27" s="218"/>
      <c r="B27" s="204"/>
      <c r="C27" s="204"/>
      <c r="D27" s="204" t="s">
        <v>26</v>
      </c>
      <c r="E27" s="204" t="s">
        <v>2</v>
      </c>
      <c r="F27" s="206" t="s">
        <v>3</v>
      </c>
      <c r="G27" s="204" t="s">
        <v>63</v>
      </c>
      <c r="H27" s="206" t="s">
        <v>79</v>
      </c>
      <c r="I27" s="286" t="s">
        <v>24</v>
      </c>
      <c r="J27" s="204" t="s">
        <v>34</v>
      </c>
      <c r="K27" s="204" t="s">
        <v>26</v>
      </c>
      <c r="L27" s="204" t="s">
        <v>2</v>
      </c>
      <c r="M27" s="206" t="s">
        <v>3</v>
      </c>
      <c r="N27" s="204" t="s">
        <v>63</v>
      </c>
      <c r="O27" s="206" t="s">
        <v>79</v>
      </c>
      <c r="P27" s="286" t="s">
        <v>24</v>
      </c>
      <c r="Q27" s="224" t="s">
        <v>34</v>
      </c>
      <c r="R27" s="20"/>
    </row>
    <row r="28" spans="1:18" ht="9.75" customHeight="1" thickBot="1">
      <c r="A28" s="219"/>
      <c r="B28" s="205"/>
      <c r="C28" s="205"/>
      <c r="D28" s="205"/>
      <c r="E28" s="205"/>
      <c r="F28" s="207"/>
      <c r="G28" s="205"/>
      <c r="H28" s="207"/>
      <c r="I28" s="287"/>
      <c r="J28" s="205"/>
      <c r="K28" s="205"/>
      <c r="L28" s="205"/>
      <c r="M28" s="207"/>
      <c r="N28" s="205"/>
      <c r="O28" s="207"/>
      <c r="P28" s="287"/>
      <c r="Q28" s="225"/>
      <c r="R28" s="20"/>
    </row>
    <row r="29" spans="1:18" ht="25.5" customHeight="1">
      <c r="A29" s="182">
        <v>8</v>
      </c>
      <c r="B29" s="178" t="s">
        <v>134</v>
      </c>
      <c r="C29" s="106" t="s">
        <v>122</v>
      </c>
      <c r="D29" s="324">
        <v>1</v>
      </c>
      <c r="E29" s="324">
        <v>1</v>
      </c>
      <c r="F29" s="149"/>
      <c r="G29" s="149"/>
      <c r="H29" s="149"/>
      <c r="I29" s="327" t="s">
        <v>26</v>
      </c>
      <c r="J29" s="324">
        <v>6</v>
      </c>
      <c r="K29" s="149"/>
      <c r="L29" s="149"/>
      <c r="M29" s="149"/>
      <c r="N29" s="149"/>
      <c r="O29" s="149"/>
      <c r="P29" s="150"/>
      <c r="Q29" s="151"/>
      <c r="R29" s="20"/>
    </row>
    <row r="30" spans="1:18" ht="12.75">
      <c r="A30" s="116">
        <v>9</v>
      </c>
      <c r="B30" s="152" t="s">
        <v>137</v>
      </c>
      <c r="C30" s="158" t="s">
        <v>123</v>
      </c>
      <c r="D30" s="325"/>
      <c r="E30" s="325"/>
      <c r="F30" s="291"/>
      <c r="G30" s="291"/>
      <c r="H30" s="291"/>
      <c r="I30" s="314"/>
      <c r="J30" s="325"/>
      <c r="K30" s="291"/>
      <c r="L30" s="291"/>
      <c r="M30" s="291"/>
      <c r="N30" s="291"/>
      <c r="O30" s="291"/>
      <c r="P30" s="291"/>
      <c r="Q30" s="313"/>
      <c r="R30" s="20"/>
    </row>
    <row r="31" spans="1:18" ht="13.5" thickBot="1">
      <c r="A31" s="155">
        <v>10</v>
      </c>
      <c r="B31" s="156" t="s">
        <v>136</v>
      </c>
      <c r="C31" s="157" t="s">
        <v>135</v>
      </c>
      <c r="D31" s="326"/>
      <c r="E31" s="326"/>
      <c r="F31" s="291"/>
      <c r="G31" s="291"/>
      <c r="H31" s="291"/>
      <c r="I31" s="328"/>
      <c r="J31" s="329"/>
      <c r="K31" s="291"/>
      <c r="L31" s="291"/>
      <c r="M31" s="291"/>
      <c r="N31" s="291"/>
      <c r="O31" s="291"/>
      <c r="P31" s="291"/>
      <c r="Q31" s="313"/>
      <c r="R31" s="20"/>
    </row>
    <row r="32" spans="1:18" ht="13.5" customHeight="1">
      <c r="A32" s="249" t="s">
        <v>93</v>
      </c>
      <c r="B32" s="250"/>
      <c r="C32" s="251"/>
      <c r="D32" s="39">
        <f>SUM(D29:D31)</f>
        <v>1</v>
      </c>
      <c r="E32" s="39">
        <f>SUM(E29:E31)</f>
        <v>1</v>
      </c>
      <c r="F32" s="39"/>
      <c r="G32" s="39"/>
      <c r="H32" s="308"/>
      <c r="I32" s="314" t="s">
        <v>121</v>
      </c>
      <c r="J32" s="308">
        <f>SUM(J29:J31)</f>
        <v>6</v>
      </c>
      <c r="K32" s="39"/>
      <c r="L32" s="39"/>
      <c r="M32" s="39"/>
      <c r="N32" s="39"/>
      <c r="O32" s="308"/>
      <c r="P32" s="308"/>
      <c r="Q32" s="304"/>
      <c r="R32" s="20"/>
    </row>
    <row r="33" spans="1:18" ht="12.75" customHeight="1" thickBot="1">
      <c r="A33" s="252"/>
      <c r="B33" s="253"/>
      <c r="C33" s="254"/>
      <c r="D33" s="310">
        <f>SUM(D32:G32)</f>
        <v>2</v>
      </c>
      <c r="E33" s="311"/>
      <c r="F33" s="311"/>
      <c r="G33" s="312"/>
      <c r="H33" s="309"/>
      <c r="I33" s="301"/>
      <c r="J33" s="309"/>
      <c r="K33" s="310"/>
      <c r="L33" s="311"/>
      <c r="M33" s="311"/>
      <c r="N33" s="312"/>
      <c r="O33" s="309"/>
      <c r="P33" s="309"/>
      <c r="Q33" s="305"/>
      <c r="R33" s="20"/>
    </row>
    <row r="34" spans="1:18" ht="9" customHeight="1">
      <c r="A34" s="50"/>
      <c r="B34" s="50"/>
      <c r="C34" s="50"/>
      <c r="D34" s="138"/>
      <c r="E34" s="138"/>
      <c r="F34" s="138"/>
      <c r="G34" s="138"/>
      <c r="H34" s="138"/>
      <c r="I34" s="140"/>
      <c r="J34" s="138"/>
      <c r="K34" s="36"/>
      <c r="L34" s="36"/>
      <c r="M34" s="36"/>
      <c r="N34" s="36"/>
      <c r="O34" s="36"/>
      <c r="P34" s="36"/>
      <c r="Q34" s="36"/>
      <c r="R34" s="20"/>
    </row>
    <row r="35" spans="1:18" ht="12.75" customHeight="1">
      <c r="A35" s="32"/>
      <c r="B35" s="250" t="s">
        <v>91</v>
      </c>
      <c r="C35" s="251"/>
      <c r="D35" s="188">
        <f>D23+D32</f>
        <v>7</v>
      </c>
      <c r="E35" s="188">
        <f>E23+E32</f>
        <v>5</v>
      </c>
      <c r="F35" s="188"/>
      <c r="G35" s="188"/>
      <c r="H35" s="236"/>
      <c r="I35" s="278" t="s">
        <v>177</v>
      </c>
      <c r="J35" s="271">
        <f>J23+J32</f>
        <v>30</v>
      </c>
      <c r="K35" s="188">
        <f>K23+K32</f>
        <v>1</v>
      </c>
      <c r="L35" s="188">
        <f>L23+L32</f>
        <v>1</v>
      </c>
      <c r="M35" s="188"/>
      <c r="N35" s="188">
        <f>N23+N32</f>
        <v>10</v>
      </c>
      <c r="O35" s="236"/>
      <c r="P35" s="278" t="s">
        <v>166</v>
      </c>
      <c r="Q35" s="271">
        <f>Q23+Q32</f>
        <v>30</v>
      </c>
      <c r="R35" s="20"/>
    </row>
    <row r="36" spans="1:18" ht="12.75" customHeight="1">
      <c r="A36" s="32"/>
      <c r="B36" s="250"/>
      <c r="C36" s="251"/>
      <c r="D36" s="273">
        <f>SUM(D35:G35)</f>
        <v>12</v>
      </c>
      <c r="E36" s="274"/>
      <c r="F36" s="274"/>
      <c r="G36" s="275"/>
      <c r="H36" s="237"/>
      <c r="I36" s="279"/>
      <c r="J36" s="272"/>
      <c r="K36" s="273">
        <f>SUM(K35:N35)</f>
        <v>12</v>
      </c>
      <c r="L36" s="274"/>
      <c r="M36" s="274"/>
      <c r="N36" s="275"/>
      <c r="O36" s="237"/>
      <c r="P36" s="279"/>
      <c r="Q36" s="272"/>
      <c r="R36" s="20"/>
    </row>
    <row r="37" spans="1:17" ht="12.75">
      <c r="A37" s="36"/>
      <c r="B37" s="36"/>
      <c r="C37" s="36"/>
      <c r="D37" s="36"/>
      <c r="E37" s="36"/>
      <c r="F37" s="36"/>
      <c r="G37" s="36"/>
      <c r="H37" s="36"/>
      <c r="I37" s="36"/>
      <c r="J37" s="37"/>
      <c r="K37" s="36"/>
      <c r="L37" s="36"/>
      <c r="M37" s="36"/>
      <c r="N37" s="36"/>
      <c r="O37" s="36"/>
      <c r="P37" s="36"/>
      <c r="Q37" s="37"/>
    </row>
    <row r="38" spans="1:17" ht="13.5" thickBot="1">
      <c r="A38" s="290" t="s">
        <v>80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</row>
    <row r="39" spans="1:17" ht="12.75" customHeight="1">
      <c r="A39" s="217" t="s">
        <v>4</v>
      </c>
      <c r="B39" s="220" t="s">
        <v>44</v>
      </c>
      <c r="C39" s="221" t="s">
        <v>184</v>
      </c>
      <c r="D39" s="222" t="s">
        <v>64</v>
      </c>
      <c r="E39" s="222"/>
      <c r="F39" s="222"/>
      <c r="G39" s="222"/>
      <c r="H39" s="222"/>
      <c r="I39" s="222"/>
      <c r="J39" s="222"/>
      <c r="K39" s="222" t="s">
        <v>65</v>
      </c>
      <c r="L39" s="222"/>
      <c r="M39" s="222"/>
      <c r="N39" s="222"/>
      <c r="O39" s="222"/>
      <c r="P39" s="222"/>
      <c r="Q39" s="223"/>
    </row>
    <row r="40" spans="1:17" ht="12.75">
      <c r="A40" s="218"/>
      <c r="B40" s="204"/>
      <c r="C40" s="204"/>
      <c r="D40" s="204" t="s">
        <v>26</v>
      </c>
      <c r="E40" s="204" t="s">
        <v>2</v>
      </c>
      <c r="F40" s="206" t="s">
        <v>3</v>
      </c>
      <c r="G40" s="204" t="s">
        <v>63</v>
      </c>
      <c r="H40" s="206" t="s">
        <v>79</v>
      </c>
      <c r="I40" s="286" t="s">
        <v>24</v>
      </c>
      <c r="J40" s="204" t="s">
        <v>34</v>
      </c>
      <c r="K40" s="204" t="s">
        <v>26</v>
      </c>
      <c r="L40" s="204" t="s">
        <v>2</v>
      </c>
      <c r="M40" s="206" t="s">
        <v>3</v>
      </c>
      <c r="N40" s="204" t="s">
        <v>63</v>
      </c>
      <c r="O40" s="206" t="s">
        <v>79</v>
      </c>
      <c r="P40" s="286" t="s">
        <v>24</v>
      </c>
      <c r="Q40" s="224" t="s">
        <v>34</v>
      </c>
    </row>
    <row r="41" spans="1:17" ht="13.5" thickBot="1">
      <c r="A41" s="219"/>
      <c r="B41" s="205"/>
      <c r="C41" s="205"/>
      <c r="D41" s="205"/>
      <c r="E41" s="205"/>
      <c r="F41" s="207"/>
      <c r="G41" s="205"/>
      <c r="H41" s="207"/>
      <c r="I41" s="287"/>
      <c r="J41" s="205"/>
      <c r="K41" s="205"/>
      <c r="L41" s="205"/>
      <c r="M41" s="207"/>
      <c r="N41" s="205"/>
      <c r="O41" s="207"/>
      <c r="P41" s="287"/>
      <c r="Q41" s="225"/>
    </row>
    <row r="42" spans="1:17" ht="25.5">
      <c r="A42" s="103">
        <v>1</v>
      </c>
      <c r="B42" s="147" t="s">
        <v>94</v>
      </c>
      <c r="C42" s="85" t="s">
        <v>66</v>
      </c>
      <c r="D42" s="148"/>
      <c r="E42" s="148"/>
      <c r="F42" s="148"/>
      <c r="G42" s="148">
        <v>3</v>
      </c>
      <c r="H42" s="148">
        <v>3</v>
      </c>
      <c r="I42" s="148" t="s">
        <v>26</v>
      </c>
      <c r="J42" s="148">
        <v>5</v>
      </c>
      <c r="K42" s="106"/>
      <c r="L42" s="106"/>
      <c r="M42" s="106"/>
      <c r="N42" s="106"/>
      <c r="O42" s="106"/>
      <c r="P42" s="106"/>
      <c r="Q42" s="107"/>
    </row>
    <row r="43" spans="1:17" ht="12.75">
      <c r="A43" s="102">
        <v>2</v>
      </c>
      <c r="B43" s="58" t="s">
        <v>95</v>
      </c>
      <c r="C43" s="21" t="s">
        <v>128</v>
      </c>
      <c r="D43" s="228">
        <v>1</v>
      </c>
      <c r="E43" s="228">
        <v>2</v>
      </c>
      <c r="F43" s="228"/>
      <c r="G43" s="228"/>
      <c r="H43" s="228">
        <v>3</v>
      </c>
      <c r="I43" s="228" t="s">
        <v>5</v>
      </c>
      <c r="J43" s="228">
        <v>5</v>
      </c>
      <c r="K43" s="228"/>
      <c r="L43" s="228"/>
      <c r="M43" s="228"/>
      <c r="N43" s="228"/>
      <c r="O43" s="228"/>
      <c r="P43" s="228"/>
      <c r="Q43" s="209"/>
    </row>
    <row r="44" spans="1:17" ht="12.75">
      <c r="A44" s="102">
        <v>3</v>
      </c>
      <c r="B44" s="58" t="s">
        <v>96</v>
      </c>
      <c r="C44" s="21" t="s">
        <v>130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09"/>
    </row>
    <row r="45" spans="1:17" ht="12.75">
      <c r="A45" s="102">
        <v>4</v>
      </c>
      <c r="B45" s="58" t="s">
        <v>97</v>
      </c>
      <c r="C45" s="21" t="s">
        <v>131</v>
      </c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09"/>
    </row>
    <row r="46" spans="1:17" ht="12.75">
      <c r="A46" s="102">
        <v>5</v>
      </c>
      <c r="B46" s="58" t="s">
        <v>98</v>
      </c>
      <c r="C46" s="21" t="s">
        <v>132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09"/>
    </row>
    <row r="47" spans="1:17" ht="13.5" thickBot="1">
      <c r="A47" s="110">
        <v>6</v>
      </c>
      <c r="B47" s="111" t="s">
        <v>99</v>
      </c>
      <c r="C47" s="91" t="s">
        <v>133</v>
      </c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10"/>
    </row>
    <row r="48" spans="1:17" ht="12.75">
      <c r="A48" s="211" t="s">
        <v>88</v>
      </c>
      <c r="B48" s="212"/>
      <c r="C48" s="212"/>
      <c r="D48" s="85">
        <f>SUM(D42:D47)</f>
        <v>1</v>
      </c>
      <c r="E48" s="85">
        <f>SUM(E42:E47)</f>
        <v>2</v>
      </c>
      <c r="F48" s="85"/>
      <c r="G48" s="85">
        <f>SUM(G42:G47)</f>
        <v>3</v>
      </c>
      <c r="H48" s="289">
        <f>SUM(H42:H47)</f>
        <v>6</v>
      </c>
      <c r="I48" s="212" t="s">
        <v>100</v>
      </c>
      <c r="J48" s="212">
        <f>SUM(J42:J47)</f>
        <v>10</v>
      </c>
      <c r="K48" s="85"/>
      <c r="L48" s="85"/>
      <c r="M48" s="85"/>
      <c r="N48" s="85"/>
      <c r="O48" s="289"/>
      <c r="P48" s="289"/>
      <c r="Q48" s="226"/>
    </row>
    <row r="49" spans="1:17" ht="13.5" thickBot="1">
      <c r="A49" s="213"/>
      <c r="B49" s="214"/>
      <c r="C49" s="214"/>
      <c r="D49" s="214">
        <f>SUM(D48:G48)</f>
        <v>6</v>
      </c>
      <c r="E49" s="214"/>
      <c r="F49" s="214"/>
      <c r="G49" s="214"/>
      <c r="H49" s="229"/>
      <c r="I49" s="214"/>
      <c r="J49" s="214"/>
      <c r="K49" s="214"/>
      <c r="L49" s="214"/>
      <c r="M49" s="214"/>
      <c r="N49" s="214"/>
      <c r="O49" s="229"/>
      <c r="P49" s="229"/>
      <c r="Q49" s="227"/>
    </row>
    <row r="50" spans="1:17" ht="12.75">
      <c r="A50" s="50"/>
      <c r="B50" s="288" t="s">
        <v>89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7"/>
      <c r="K51" s="36"/>
      <c r="L51" s="36"/>
      <c r="M51" s="36"/>
      <c r="N51" s="36"/>
      <c r="O51" s="36"/>
      <c r="P51" s="36"/>
      <c r="Q51" s="37"/>
    </row>
    <row r="52" spans="1:17" ht="12.75">
      <c r="A52" s="32"/>
      <c r="B52" s="33" t="s">
        <v>18</v>
      </c>
      <c r="C52" s="33"/>
      <c r="D52" s="34"/>
      <c r="E52" s="34"/>
      <c r="F52" s="34"/>
      <c r="G52" s="34"/>
      <c r="H52" s="34"/>
      <c r="I52" s="277" t="s">
        <v>20</v>
      </c>
      <c r="J52" s="277"/>
      <c r="K52" s="277"/>
      <c r="L52" s="277"/>
      <c r="M52" s="277"/>
      <c r="N52" s="277"/>
      <c r="O52" s="277"/>
      <c r="P52" s="277"/>
      <c r="Q52" s="277"/>
    </row>
    <row r="53" spans="1:17" ht="12.75">
      <c r="A53" s="32"/>
      <c r="B53" s="33" t="s">
        <v>19</v>
      </c>
      <c r="C53" s="33"/>
      <c r="D53" s="34"/>
      <c r="E53" s="34"/>
      <c r="F53" s="34"/>
      <c r="G53" s="34"/>
      <c r="H53" s="34"/>
      <c r="I53" s="277" t="s">
        <v>186</v>
      </c>
      <c r="J53" s="277"/>
      <c r="K53" s="277"/>
      <c r="L53" s="277"/>
      <c r="M53" s="277"/>
      <c r="N53" s="277"/>
      <c r="O53" s="277"/>
      <c r="P53" s="277"/>
      <c r="Q53" s="277"/>
    </row>
    <row r="54" spans="1:17" ht="12.75">
      <c r="A54" s="32"/>
      <c r="B54" s="33"/>
      <c r="C54" s="33"/>
      <c r="D54" s="34"/>
      <c r="E54" s="34"/>
      <c r="F54" s="34"/>
      <c r="G54" s="34"/>
      <c r="H54" s="34"/>
      <c r="J54" s="34"/>
      <c r="K54" s="34"/>
      <c r="L54" s="34"/>
      <c r="M54" s="34"/>
      <c r="N54" s="34"/>
      <c r="O54" s="34"/>
      <c r="P54" s="34"/>
      <c r="Q54" s="34"/>
    </row>
    <row r="55" spans="1:17" ht="12.75">
      <c r="A55" s="32"/>
      <c r="B55" s="33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ht="12.75">
      <c r="A56" s="32"/>
      <c r="B56" s="33" t="s">
        <v>75</v>
      </c>
      <c r="C56" s="33"/>
      <c r="D56" s="34"/>
      <c r="E56" s="34"/>
      <c r="F56" s="34"/>
      <c r="G56" s="34"/>
      <c r="H56" s="34"/>
      <c r="I56" s="277" t="s">
        <v>21</v>
      </c>
      <c r="J56" s="277"/>
      <c r="K56" s="277"/>
      <c r="L56" s="277"/>
      <c r="M56" s="277"/>
      <c r="N56" s="277"/>
      <c r="O56" s="277"/>
      <c r="P56" s="277"/>
      <c r="Q56" s="34"/>
    </row>
    <row r="57" spans="1:17" ht="12.75">
      <c r="A57" s="32"/>
      <c r="B57" s="33" t="s">
        <v>77</v>
      </c>
      <c r="C57" s="33"/>
      <c r="D57" s="34"/>
      <c r="E57" s="34"/>
      <c r="F57" s="34"/>
      <c r="G57" s="34"/>
      <c r="H57" s="34"/>
      <c r="I57" s="277" t="s">
        <v>68</v>
      </c>
      <c r="J57" s="277"/>
      <c r="K57" s="277"/>
      <c r="L57" s="277"/>
      <c r="M57" s="277"/>
      <c r="N57" s="277"/>
      <c r="O57" s="277"/>
      <c r="P57" s="277"/>
      <c r="Q57" s="34"/>
    </row>
  </sheetData>
  <sheetProtection/>
  <mergeCells count="128">
    <mergeCell ref="D29:D31"/>
    <mergeCell ref="E29:E31"/>
    <mergeCell ref="I29:I31"/>
    <mergeCell ref="J29:J31"/>
    <mergeCell ref="A7:G7"/>
    <mergeCell ref="K30:K31"/>
    <mergeCell ref="H30:H31"/>
    <mergeCell ref="K12:Q12"/>
    <mergeCell ref="D13:D14"/>
    <mergeCell ref="A12:A14"/>
    <mergeCell ref="L30:L31"/>
    <mergeCell ref="M30:M31"/>
    <mergeCell ref="N30:N31"/>
    <mergeCell ref="P30:P31"/>
    <mergeCell ref="O27:O28"/>
    <mergeCell ref="B12:B14"/>
    <mergeCell ref="A23:C24"/>
    <mergeCell ref="F13:F14"/>
    <mergeCell ref="A26:A28"/>
    <mergeCell ref="B26:B28"/>
    <mergeCell ref="Q30:Q31"/>
    <mergeCell ref="I56:P56"/>
    <mergeCell ref="P23:P24"/>
    <mergeCell ref="K33:N33"/>
    <mergeCell ref="I35:I36"/>
    <mergeCell ref="K27:K28"/>
    <mergeCell ref="J23:J24"/>
    <mergeCell ref="I32:I33"/>
    <mergeCell ref="J32:J33"/>
    <mergeCell ref="L27:L28"/>
    <mergeCell ref="D36:G36"/>
    <mergeCell ref="K36:N36"/>
    <mergeCell ref="I53:Q53"/>
    <mergeCell ref="J35:J36"/>
    <mergeCell ref="A32:C33"/>
    <mergeCell ref="D33:G33"/>
    <mergeCell ref="B35:C36"/>
    <mergeCell ref="H32:H33"/>
    <mergeCell ref="H35:H36"/>
    <mergeCell ref="O32:O33"/>
    <mergeCell ref="I57:P57"/>
    <mergeCell ref="P35:P36"/>
    <mergeCell ref="Q32:Q33"/>
    <mergeCell ref="Q27:Q28"/>
    <mergeCell ref="Q23:Q24"/>
    <mergeCell ref="K24:N24"/>
    <mergeCell ref="I52:Q52"/>
    <mergeCell ref="P32:P33"/>
    <mergeCell ref="Q35:Q36"/>
    <mergeCell ref="O30:O31"/>
    <mergeCell ref="Q13:Q14"/>
    <mergeCell ref="C26:C28"/>
    <mergeCell ref="D26:J26"/>
    <mergeCell ref="K26:Q26"/>
    <mergeCell ref="D27:D28"/>
    <mergeCell ref="E27:E28"/>
    <mergeCell ref="G27:G28"/>
    <mergeCell ref="I27:I28"/>
    <mergeCell ref="J27:J28"/>
    <mergeCell ref="C12:C14"/>
    <mergeCell ref="D12:J12"/>
    <mergeCell ref="G13:G14"/>
    <mergeCell ref="I13:I14"/>
    <mergeCell ref="E13:E14"/>
    <mergeCell ref="D24:G24"/>
    <mergeCell ref="I23:I24"/>
    <mergeCell ref="J13:J14"/>
    <mergeCell ref="P13:P14"/>
    <mergeCell ref="N27:N28"/>
    <mergeCell ref="P27:P28"/>
    <mergeCell ref="K13:K14"/>
    <mergeCell ref="L13:L14"/>
    <mergeCell ref="N13:N14"/>
    <mergeCell ref="M13:M14"/>
    <mergeCell ref="M27:M28"/>
    <mergeCell ref="O13:O14"/>
    <mergeCell ref="O23:O24"/>
    <mergeCell ref="F27:F28"/>
    <mergeCell ref="F30:F31"/>
    <mergeCell ref="G30:G31"/>
    <mergeCell ref="H13:H14"/>
    <mergeCell ref="H23:H24"/>
    <mergeCell ref="H27:H28"/>
    <mergeCell ref="O35:O36"/>
    <mergeCell ref="A38:Q38"/>
    <mergeCell ref="D43:D47"/>
    <mergeCell ref="E43:E47"/>
    <mergeCell ref="F43:F47"/>
    <mergeCell ref="G43:G47"/>
    <mergeCell ref="H43:H47"/>
    <mergeCell ref="D40:D41"/>
    <mergeCell ref="E40:E41"/>
    <mergeCell ref="Q43:Q47"/>
    <mergeCell ref="P48:P49"/>
    <mergeCell ref="Q48:Q49"/>
    <mergeCell ref="I43:I47"/>
    <mergeCell ref="J43:J47"/>
    <mergeCell ref="K43:K47"/>
    <mergeCell ref="L43:L47"/>
    <mergeCell ref="M43:M47"/>
    <mergeCell ref="N43:N47"/>
    <mergeCell ref="O43:O47"/>
    <mergeCell ref="P43:P47"/>
    <mergeCell ref="A48:C49"/>
    <mergeCell ref="H48:H49"/>
    <mergeCell ref="I48:I49"/>
    <mergeCell ref="J48:J49"/>
    <mergeCell ref="O48:O49"/>
    <mergeCell ref="N40:N41"/>
    <mergeCell ref="O40:O41"/>
    <mergeCell ref="D49:G49"/>
    <mergeCell ref="K49:N49"/>
    <mergeCell ref="B50:Q50"/>
    <mergeCell ref="A39:A41"/>
    <mergeCell ref="B39:B41"/>
    <mergeCell ref="C39:C41"/>
    <mergeCell ref="D39:J39"/>
    <mergeCell ref="K39:Q39"/>
    <mergeCell ref="F40:F41"/>
    <mergeCell ref="G40:G41"/>
    <mergeCell ref="H40:H41"/>
    <mergeCell ref="I40:I41"/>
    <mergeCell ref="P40:P41"/>
    <mergeCell ref="Q40:Q41"/>
    <mergeCell ref="J40:J41"/>
    <mergeCell ref="K40:K41"/>
    <mergeCell ref="L40:L41"/>
    <mergeCell ref="M40:M41"/>
  </mergeCells>
  <printOptions/>
  <pageMargins left="0.3937007874015748" right="0.2755905511811024" top="0.31496062992125984" bottom="0.4724409448818898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view="pageBreakPreview" zoomScaleSheetLayoutView="100" workbookViewId="0" topLeftCell="A1">
      <selection activeCell="H23" sqref="H23"/>
    </sheetView>
  </sheetViews>
  <sheetFormatPr defaultColWidth="9.140625" defaultRowHeight="12.75"/>
  <cols>
    <col min="1" max="1" width="4.28125" style="8" customWidth="1"/>
    <col min="2" max="2" width="7.28125" style="8" customWidth="1"/>
    <col min="3" max="3" width="5.8515625" style="8" customWidth="1"/>
    <col min="4" max="4" width="22.8515625" style="8" customWidth="1"/>
    <col min="5" max="5" width="12.28125" style="8" customWidth="1"/>
    <col min="6" max="6" width="9.140625" style="8" customWidth="1"/>
    <col min="7" max="7" width="11.8515625" style="8" customWidth="1"/>
    <col min="8" max="16384" width="9.140625" style="8" customWidth="1"/>
  </cols>
  <sheetData>
    <row r="1" spans="1:3" ht="12.75">
      <c r="A1" s="46" t="s">
        <v>61</v>
      </c>
      <c r="C1" s="9"/>
    </row>
    <row r="2" spans="1:3" ht="12.75">
      <c r="A2" s="46" t="s">
        <v>180</v>
      </c>
      <c r="C2" s="9"/>
    </row>
    <row r="3" ht="12.75">
      <c r="C3" s="9"/>
    </row>
    <row r="4" spans="1:13" ht="12.75">
      <c r="A4" s="337" t="s">
        <v>62</v>
      </c>
      <c r="B4" s="337"/>
      <c r="C4" s="337"/>
      <c r="D4" s="337"/>
      <c r="E4" s="337"/>
      <c r="F4" s="337"/>
      <c r="G4" s="337"/>
      <c r="H4" s="337"/>
      <c r="I4" s="337"/>
      <c r="J4" s="11"/>
      <c r="K4" s="11"/>
      <c r="L4" s="11"/>
      <c r="M4" s="11"/>
    </row>
    <row r="5" spans="1:13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7" spans="1:16" ht="15">
      <c r="A7" s="44" t="s">
        <v>109</v>
      </c>
      <c r="B7" s="44"/>
      <c r="C7" s="44"/>
      <c r="H7" s="45"/>
      <c r="I7" s="45"/>
      <c r="J7" s="45"/>
      <c r="K7" s="45"/>
      <c r="L7" s="45"/>
      <c r="M7" s="45"/>
      <c r="N7" s="45"/>
      <c r="O7" s="45"/>
      <c r="P7" s="61"/>
    </row>
    <row r="8" spans="1:15" ht="15">
      <c r="A8" s="330" t="s">
        <v>110</v>
      </c>
      <c r="B8" s="330"/>
      <c r="C8" s="330"/>
      <c r="D8" s="330"/>
      <c r="E8" s="330"/>
      <c r="F8" s="330"/>
      <c r="G8" s="330"/>
      <c r="H8" s="10"/>
      <c r="I8" s="10"/>
      <c r="J8" s="10"/>
      <c r="K8" s="10"/>
      <c r="L8" s="10"/>
      <c r="M8" s="10"/>
      <c r="N8" s="10"/>
      <c r="O8" s="10"/>
    </row>
    <row r="9" spans="1:16" ht="15">
      <c r="A9" s="44" t="s">
        <v>106</v>
      </c>
      <c r="B9" s="42"/>
      <c r="C9" s="4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61"/>
    </row>
    <row r="10" spans="1:3" ht="15">
      <c r="A10" s="44" t="s">
        <v>69</v>
      </c>
      <c r="B10" s="42"/>
      <c r="C10" s="44"/>
    </row>
    <row r="11" spans="1:3" ht="15">
      <c r="A11" s="44" t="s">
        <v>181</v>
      </c>
      <c r="B11" s="42"/>
      <c r="C11" s="44"/>
    </row>
    <row r="13" spans="4:9" ht="25.5">
      <c r="D13" s="69" t="s">
        <v>35</v>
      </c>
      <c r="E13" s="338" t="s">
        <v>36</v>
      </c>
      <c r="F13" s="338"/>
      <c r="G13" s="338" t="s">
        <v>101</v>
      </c>
      <c r="H13" s="338"/>
      <c r="I13" s="187" t="s">
        <v>175</v>
      </c>
    </row>
    <row r="14" spans="4:9" ht="12.75">
      <c r="D14" s="80" t="s">
        <v>37</v>
      </c>
      <c r="E14" s="80" t="s">
        <v>8</v>
      </c>
      <c r="F14" s="80" t="s">
        <v>9</v>
      </c>
      <c r="G14" s="80" t="s">
        <v>8</v>
      </c>
      <c r="H14" s="80" t="s">
        <v>9</v>
      </c>
      <c r="I14" s="80" t="s">
        <v>176</v>
      </c>
    </row>
    <row r="15" spans="4:9" ht="12.75">
      <c r="D15" s="73" t="s">
        <v>10</v>
      </c>
      <c r="E15" s="73">
        <v>14</v>
      </c>
      <c r="F15" s="73">
        <v>14</v>
      </c>
      <c r="G15" s="73">
        <v>12</v>
      </c>
      <c r="H15" s="73">
        <v>12</v>
      </c>
      <c r="I15" s="332">
        <v>144</v>
      </c>
    </row>
    <row r="16" spans="4:9" ht="12.75">
      <c r="D16" s="21" t="s">
        <v>11</v>
      </c>
      <c r="E16" s="21">
        <v>14</v>
      </c>
      <c r="F16" s="21" t="s">
        <v>156</v>
      </c>
      <c r="G16" s="21">
        <v>12</v>
      </c>
      <c r="H16" s="59">
        <v>12</v>
      </c>
      <c r="I16" s="333"/>
    </row>
    <row r="17" ht="12.75">
      <c r="D17" s="62" t="s">
        <v>38</v>
      </c>
    </row>
    <row r="18" spans="4:7" ht="12.75">
      <c r="D18" s="342" t="s">
        <v>157</v>
      </c>
      <c r="E18" s="342"/>
      <c r="F18" s="342"/>
      <c r="G18" s="342"/>
    </row>
    <row r="19" spans="4:8" ht="18.75">
      <c r="D19" s="335" t="s">
        <v>12</v>
      </c>
      <c r="E19" s="336"/>
      <c r="F19" s="336"/>
      <c r="G19" s="336"/>
      <c r="H19" s="336"/>
    </row>
    <row r="21" spans="3:8" ht="12.75" customHeight="1">
      <c r="C21" s="338" t="s">
        <v>39</v>
      </c>
      <c r="D21" s="338" t="s">
        <v>40</v>
      </c>
      <c r="E21" s="341" t="s">
        <v>41</v>
      </c>
      <c r="F21" s="67" t="s">
        <v>13</v>
      </c>
      <c r="G21" s="26"/>
      <c r="H21" s="22"/>
    </row>
    <row r="22" spans="3:8" ht="12.75">
      <c r="C22" s="338"/>
      <c r="D22" s="338"/>
      <c r="E22" s="341"/>
      <c r="F22" s="67" t="s">
        <v>42</v>
      </c>
      <c r="G22" s="26"/>
      <c r="H22" s="23"/>
    </row>
    <row r="23" spans="3:8" ht="12.75">
      <c r="C23" s="228">
        <v>1</v>
      </c>
      <c r="D23" s="66" t="s">
        <v>23</v>
      </c>
      <c r="E23" s="21">
        <f>'an I'!U11+'an II'!U12+60</f>
        <v>476</v>
      </c>
      <c r="F23" s="339">
        <f>(E23+E24)/E26*100</f>
        <v>84.69945355191257</v>
      </c>
      <c r="G23" s="340"/>
      <c r="H23" s="22"/>
    </row>
    <row r="24" spans="3:8" ht="12.75">
      <c r="C24" s="228"/>
      <c r="D24" s="66" t="s">
        <v>32</v>
      </c>
      <c r="E24" s="21">
        <v>144</v>
      </c>
      <c r="F24" s="339"/>
      <c r="G24" s="340"/>
      <c r="H24" s="22"/>
    </row>
    <row r="25" spans="3:8" ht="12.75">
      <c r="C25" s="21">
        <v>2</v>
      </c>
      <c r="D25" s="66" t="s">
        <v>28</v>
      </c>
      <c r="E25" s="21">
        <f>'an I'!U12+'an II'!U13</f>
        <v>112</v>
      </c>
      <c r="F25" s="68">
        <f>E25/E26*100</f>
        <v>15.300546448087433</v>
      </c>
      <c r="G25" s="83"/>
      <c r="H25" s="22"/>
    </row>
    <row r="26" spans="3:8" ht="25.5">
      <c r="C26" s="21"/>
      <c r="D26" s="69" t="s">
        <v>43</v>
      </c>
      <c r="E26" s="31">
        <f>SUM(E23:E25)</f>
        <v>732</v>
      </c>
      <c r="F26" s="68">
        <v>100</v>
      </c>
      <c r="G26" s="83"/>
      <c r="H26" s="22"/>
    </row>
    <row r="27" spans="3:8" ht="12.75">
      <c r="C27" s="70">
        <v>3</v>
      </c>
      <c r="D27" s="71" t="s">
        <v>44</v>
      </c>
      <c r="E27" s="21">
        <f>'an I'!U16+'an II'!U17</f>
        <v>252</v>
      </c>
      <c r="F27" s="72">
        <f>E27/E28*100</f>
        <v>25.609756097560975</v>
      </c>
      <c r="G27" s="84"/>
      <c r="H27" s="22"/>
    </row>
    <row r="28" spans="3:8" ht="25.5">
      <c r="C28" s="21"/>
      <c r="D28" s="69" t="s">
        <v>45</v>
      </c>
      <c r="E28" s="21">
        <f>E26+E27</f>
        <v>984</v>
      </c>
      <c r="F28" s="68">
        <v>100</v>
      </c>
      <c r="G28" s="83"/>
      <c r="H28" s="22"/>
    </row>
    <row r="29" spans="3:7" ht="12.75">
      <c r="C29" s="50"/>
      <c r="D29" s="24"/>
      <c r="E29" s="22"/>
      <c r="F29" s="25"/>
      <c r="G29" s="26"/>
    </row>
    <row r="30" spans="3:7" ht="12.75">
      <c r="C30" s="50"/>
      <c r="D30" s="24"/>
      <c r="E30" s="22"/>
      <c r="F30" s="25"/>
      <c r="G30" s="26"/>
    </row>
    <row r="31" spans="3:9" ht="12.75" customHeight="1">
      <c r="C31" s="338" t="s">
        <v>39</v>
      </c>
      <c r="D31" s="338" t="s">
        <v>40</v>
      </c>
      <c r="E31" s="341" t="s">
        <v>46</v>
      </c>
      <c r="F31" s="67" t="s">
        <v>13</v>
      </c>
      <c r="G31" s="334" t="s">
        <v>47</v>
      </c>
      <c r="H31" s="334"/>
      <c r="I31" s="77"/>
    </row>
    <row r="32" spans="3:21" ht="12.75">
      <c r="C32" s="338"/>
      <c r="D32" s="338"/>
      <c r="E32" s="341"/>
      <c r="F32" s="67" t="s">
        <v>42</v>
      </c>
      <c r="G32" s="73" t="s">
        <v>48</v>
      </c>
      <c r="H32" s="73" t="s">
        <v>49</v>
      </c>
      <c r="I32" s="23"/>
      <c r="N32" s="47"/>
      <c r="T32" s="177" t="s">
        <v>169</v>
      </c>
      <c r="U32" s="177"/>
    </row>
    <row r="33" spans="3:21" ht="12.75">
      <c r="C33" s="21">
        <v>1</v>
      </c>
      <c r="D33" s="74" t="s">
        <v>51</v>
      </c>
      <c r="E33" s="67">
        <f>G33+H33</f>
        <v>420</v>
      </c>
      <c r="F33" s="75">
        <f>E33/E35*100</f>
        <v>57.377049180327866</v>
      </c>
      <c r="G33" s="73">
        <f>'an I'!W13+'an II'!W14</f>
        <v>159</v>
      </c>
      <c r="H33" s="73">
        <f>'an I'!X13+'an II'!X14+'an II'!U16</f>
        <v>261</v>
      </c>
      <c r="I33" s="23"/>
      <c r="T33" s="177">
        <f>'an I'!W13+'an II'!W14</f>
        <v>159</v>
      </c>
      <c r="U33" s="177">
        <f>'an I'!X13+'an II'!X14+'an II'!U16</f>
        <v>261</v>
      </c>
    </row>
    <row r="34" spans="3:21" ht="12.75">
      <c r="C34" s="21">
        <v>2</v>
      </c>
      <c r="D34" s="66" t="s">
        <v>50</v>
      </c>
      <c r="E34" s="67">
        <f>G34+H34</f>
        <v>312</v>
      </c>
      <c r="F34" s="75">
        <f>E34/E35*100</f>
        <v>42.62295081967213</v>
      </c>
      <c r="G34" s="73">
        <f>'an I'!W14+'an II'!W15</f>
        <v>140</v>
      </c>
      <c r="H34" s="73">
        <f>'an I'!X14+'an II'!X15+'an II'!V18</f>
        <v>172</v>
      </c>
      <c r="I34" s="23"/>
      <c r="T34" s="177">
        <f>'an I'!W14+'an II'!W15</f>
        <v>140</v>
      </c>
      <c r="U34" s="177">
        <f>'an I'!X14+'an II'!X15+'an II'!V18</f>
        <v>172</v>
      </c>
    </row>
    <row r="35" spans="2:21" ht="12.75" customHeight="1">
      <c r="B35" s="16"/>
      <c r="C35" s="15"/>
      <c r="D35" s="76" t="s">
        <v>16</v>
      </c>
      <c r="E35" s="76">
        <f>SUM(E33:E34)</f>
        <v>732</v>
      </c>
      <c r="F35" s="81">
        <f>SUM(F33:F34)</f>
        <v>100</v>
      </c>
      <c r="G35" s="30">
        <f>SUM(G33:G34)</f>
        <v>299</v>
      </c>
      <c r="H35" s="30">
        <f>SUM(H33:H34)</f>
        <v>433</v>
      </c>
      <c r="I35" s="33"/>
      <c r="T35" s="16"/>
      <c r="U35" s="16"/>
    </row>
    <row r="36" spans="3:7" ht="12.75">
      <c r="C36" s="63"/>
      <c r="D36" s="27"/>
      <c r="E36" s="28"/>
      <c r="F36" s="28"/>
      <c r="G36" s="28"/>
    </row>
    <row r="37" spans="4:5" ht="22.5">
      <c r="D37" s="175" t="s">
        <v>163</v>
      </c>
      <c r="E37" s="189">
        <f>H35/G35</f>
        <v>1.4481605351170568</v>
      </c>
    </row>
    <row r="39" spans="3:8" ht="12.75">
      <c r="C39" s="73" t="s">
        <v>39</v>
      </c>
      <c r="D39" s="73" t="s">
        <v>52</v>
      </c>
      <c r="E39" s="334" t="s">
        <v>53</v>
      </c>
      <c r="F39" s="334"/>
      <c r="G39" s="334" t="s">
        <v>14</v>
      </c>
      <c r="H39" s="334"/>
    </row>
    <row r="40" spans="3:13" ht="12.75">
      <c r="C40" s="73"/>
      <c r="D40" s="73" t="s">
        <v>54</v>
      </c>
      <c r="E40" s="73" t="s">
        <v>55</v>
      </c>
      <c r="F40" s="73" t="s">
        <v>56</v>
      </c>
      <c r="G40" s="73" t="s">
        <v>17</v>
      </c>
      <c r="H40" s="73" t="s">
        <v>15</v>
      </c>
      <c r="M40" s="8" t="s">
        <v>70</v>
      </c>
    </row>
    <row r="41" spans="3:8" ht="12.75">
      <c r="C41" s="73">
        <v>1</v>
      </c>
      <c r="D41" s="56" t="s">
        <v>57</v>
      </c>
      <c r="E41" s="73">
        <v>7</v>
      </c>
      <c r="F41" s="73">
        <v>5</v>
      </c>
      <c r="G41" s="73">
        <f>SUM(E41:F41)</f>
        <v>12</v>
      </c>
      <c r="H41" s="78">
        <f>G41/G43*100</f>
        <v>66.66666666666666</v>
      </c>
    </row>
    <row r="42" spans="3:8" ht="12.75">
      <c r="C42" s="73">
        <v>2</v>
      </c>
      <c r="D42" s="56" t="s">
        <v>58</v>
      </c>
      <c r="E42" s="73">
        <v>3</v>
      </c>
      <c r="F42" s="73">
        <v>3</v>
      </c>
      <c r="G42" s="73">
        <f>SUM(E42:F42)</f>
        <v>6</v>
      </c>
      <c r="H42" s="78">
        <f>G42/G43*100</f>
        <v>33.33333333333333</v>
      </c>
    </row>
    <row r="43" spans="3:8" ht="12.75">
      <c r="C43" s="73"/>
      <c r="D43" s="79" t="s">
        <v>16</v>
      </c>
      <c r="E43" s="79">
        <f>SUM(E41:E42)</f>
        <v>10</v>
      </c>
      <c r="F43" s="79">
        <f>SUM(F41:F42)</f>
        <v>8</v>
      </c>
      <c r="G43" s="79">
        <f>SUM(G41:G42)</f>
        <v>18</v>
      </c>
      <c r="H43" s="79">
        <v>100</v>
      </c>
    </row>
    <row r="44" spans="3:7" ht="12.75">
      <c r="C44" s="63"/>
      <c r="D44" s="27"/>
      <c r="E44" s="28"/>
      <c r="F44" s="28"/>
      <c r="G44" s="28"/>
    </row>
    <row r="45" spans="2:14" ht="12.75">
      <c r="B45" s="277" t="s">
        <v>18</v>
      </c>
      <c r="C45" s="277"/>
      <c r="D45" s="277"/>
      <c r="E45" s="277" t="s">
        <v>20</v>
      </c>
      <c r="F45" s="277"/>
      <c r="G45" s="277"/>
      <c r="H45" s="277"/>
      <c r="I45" s="34"/>
      <c r="J45" s="34"/>
      <c r="K45" s="34"/>
      <c r="L45" s="34"/>
      <c r="M45" s="34"/>
      <c r="N45" s="34"/>
    </row>
    <row r="46" spans="2:14" ht="12.75">
      <c r="B46" s="277" t="s">
        <v>19</v>
      </c>
      <c r="C46" s="277"/>
      <c r="D46" s="277"/>
      <c r="E46" s="277" t="s">
        <v>186</v>
      </c>
      <c r="F46" s="277"/>
      <c r="G46" s="277"/>
      <c r="H46" s="277"/>
      <c r="I46" s="34"/>
      <c r="J46" s="34"/>
      <c r="K46" s="34"/>
      <c r="L46" s="34"/>
      <c r="M46" s="34"/>
      <c r="N46" s="34"/>
    </row>
    <row r="47" spans="2:14" ht="12.75">
      <c r="B47" s="34"/>
      <c r="C47" s="33"/>
      <c r="D47" s="33"/>
      <c r="E47" s="34"/>
      <c r="F47" s="34"/>
      <c r="G47" s="34"/>
      <c r="I47" s="34"/>
      <c r="J47" s="34"/>
      <c r="K47" s="34"/>
      <c r="L47" s="34"/>
      <c r="M47" s="34"/>
      <c r="N47" s="34"/>
    </row>
    <row r="48" spans="2:14" ht="12.75">
      <c r="B48" s="34"/>
      <c r="C48" s="33"/>
      <c r="D48" s="33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2:14" ht="12.75">
      <c r="B49" s="277" t="s">
        <v>75</v>
      </c>
      <c r="C49" s="277"/>
      <c r="D49" s="277"/>
      <c r="E49" s="277" t="s">
        <v>21</v>
      </c>
      <c r="F49" s="277"/>
      <c r="G49" s="277"/>
      <c r="H49" s="277"/>
      <c r="I49" s="34"/>
      <c r="J49" s="34"/>
      <c r="K49" s="34"/>
      <c r="L49" s="34"/>
      <c r="M49" s="34"/>
      <c r="N49" s="34"/>
    </row>
    <row r="50" spans="2:14" ht="12.75">
      <c r="B50" s="277" t="s">
        <v>77</v>
      </c>
      <c r="C50" s="277"/>
      <c r="D50" s="277"/>
      <c r="E50" s="277" t="s">
        <v>68</v>
      </c>
      <c r="F50" s="277"/>
      <c r="G50" s="277"/>
      <c r="H50" s="277"/>
      <c r="I50" s="34"/>
      <c r="J50" s="34"/>
      <c r="K50" s="34"/>
      <c r="L50" s="34"/>
      <c r="M50" s="34"/>
      <c r="N50" s="34"/>
    </row>
  </sheetData>
  <sheetProtection/>
  <mergeCells count="27">
    <mergeCell ref="D18:G18"/>
    <mergeCell ref="D21:D22"/>
    <mergeCell ref="C23:C24"/>
    <mergeCell ref="E21:E22"/>
    <mergeCell ref="G31:H31"/>
    <mergeCell ref="C31:C32"/>
    <mergeCell ref="D31:D32"/>
    <mergeCell ref="A4:I4"/>
    <mergeCell ref="E45:H45"/>
    <mergeCell ref="E46:H46"/>
    <mergeCell ref="C21:C22"/>
    <mergeCell ref="A8:G8"/>
    <mergeCell ref="E13:F13"/>
    <mergeCell ref="G13:H13"/>
    <mergeCell ref="F23:F24"/>
    <mergeCell ref="G23:G24"/>
    <mergeCell ref="E31:E32"/>
    <mergeCell ref="I15:I16"/>
    <mergeCell ref="E50:H50"/>
    <mergeCell ref="G39:H39"/>
    <mergeCell ref="E39:F39"/>
    <mergeCell ref="B45:D45"/>
    <mergeCell ref="B49:D49"/>
    <mergeCell ref="B50:D50"/>
    <mergeCell ref="E49:H49"/>
    <mergeCell ref="D19:H19"/>
    <mergeCell ref="B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workbookViewId="0" topLeftCell="A1">
      <selection activeCell="I22" sqref="I22"/>
    </sheetView>
  </sheetViews>
  <sheetFormatPr defaultColWidth="9.140625" defaultRowHeight="12.75"/>
  <cols>
    <col min="1" max="1" width="41.00390625" style="8" customWidth="1"/>
    <col min="2" max="2" width="3.140625" style="8" customWidth="1"/>
    <col min="3" max="3" width="27.00390625" style="8" customWidth="1"/>
    <col min="4" max="4" width="9.140625" style="8" customWidth="1"/>
    <col min="5" max="5" width="8.28125" style="8" customWidth="1"/>
    <col min="6" max="16384" width="9.140625" style="8" customWidth="1"/>
  </cols>
  <sheetData>
    <row r="1" spans="1:3" ht="12.75">
      <c r="A1" s="46" t="s">
        <v>61</v>
      </c>
      <c r="C1" s="9"/>
    </row>
    <row r="2" spans="1:3" ht="12.75">
      <c r="A2" s="46" t="s">
        <v>180</v>
      </c>
      <c r="C2" s="9"/>
    </row>
    <row r="3" ht="12.75">
      <c r="C3" s="9"/>
    </row>
    <row r="4" ht="12.75">
      <c r="C4" s="9"/>
    </row>
    <row r="5" spans="1:13" ht="15.75">
      <c r="A5" s="344" t="s">
        <v>62</v>
      </c>
      <c r="B5" s="344"/>
      <c r="C5" s="344"/>
      <c r="D5" s="344"/>
      <c r="E5" s="344"/>
      <c r="F5" s="11"/>
      <c r="G5" s="11"/>
      <c r="H5" s="11"/>
      <c r="I5" s="11"/>
      <c r="J5" s="11"/>
      <c r="K5" s="11"/>
      <c r="L5" s="11"/>
      <c r="M5" s="11"/>
    </row>
    <row r="6" spans="1:1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8" spans="1:16" ht="15">
      <c r="A8" s="44" t="s">
        <v>109</v>
      </c>
      <c r="B8" s="44"/>
      <c r="C8" s="44"/>
      <c r="H8" s="45"/>
      <c r="I8" s="45"/>
      <c r="J8" s="45"/>
      <c r="K8" s="45"/>
      <c r="L8" s="45"/>
      <c r="M8" s="45"/>
      <c r="N8" s="45"/>
      <c r="O8" s="45"/>
      <c r="P8" s="61"/>
    </row>
    <row r="9" spans="1:15" ht="15">
      <c r="A9" s="330" t="s">
        <v>110</v>
      </c>
      <c r="B9" s="330"/>
      <c r="C9" s="330"/>
      <c r="D9" s="330"/>
      <c r="E9" s="330"/>
      <c r="F9" s="330"/>
      <c r="G9" s="330"/>
      <c r="H9" s="10"/>
      <c r="I9" s="10"/>
      <c r="J9" s="10"/>
      <c r="K9" s="10"/>
      <c r="L9" s="10"/>
      <c r="M9" s="10"/>
      <c r="N9" s="10"/>
      <c r="O9" s="10"/>
    </row>
    <row r="10" spans="1:16" ht="15">
      <c r="A10" s="44" t="s">
        <v>106</v>
      </c>
      <c r="B10" s="42"/>
      <c r="C10" s="4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61"/>
    </row>
    <row r="11" spans="1:3" ht="15">
      <c r="A11" s="44" t="s">
        <v>69</v>
      </c>
      <c r="B11" s="42"/>
      <c r="C11" s="44"/>
    </row>
    <row r="12" spans="1:3" ht="15">
      <c r="A12" s="44" t="s">
        <v>181</v>
      </c>
      <c r="B12" s="42"/>
      <c r="C12" s="44"/>
    </row>
    <row r="13" spans="1:3" ht="12.75">
      <c r="A13" s="64"/>
      <c r="B13" s="64"/>
      <c r="C13" s="64"/>
    </row>
    <row r="14" spans="1:3" ht="12.75">
      <c r="A14" s="64"/>
      <c r="B14" s="64"/>
      <c r="C14" s="64"/>
    </row>
    <row r="15" spans="1:5" ht="12.75">
      <c r="A15" s="60" t="s">
        <v>59</v>
      </c>
      <c r="B15" s="337" t="s">
        <v>104</v>
      </c>
      <c r="C15" s="337"/>
      <c r="D15" s="337"/>
      <c r="E15" s="337"/>
    </row>
    <row r="16" spans="1:5" ht="51" customHeight="1">
      <c r="A16" s="159" t="s">
        <v>153</v>
      </c>
      <c r="B16" s="160"/>
      <c r="C16" s="343" t="s">
        <v>154</v>
      </c>
      <c r="D16" s="343"/>
      <c r="E16" s="343"/>
    </row>
    <row r="17" spans="1:5" ht="56.25" customHeight="1">
      <c r="A17" s="71" t="s">
        <v>158</v>
      </c>
      <c r="B17" s="160"/>
      <c r="C17" s="343" t="s">
        <v>159</v>
      </c>
      <c r="D17" s="343"/>
      <c r="E17" s="343"/>
    </row>
    <row r="18" spans="1:5" ht="51" customHeight="1">
      <c r="A18" s="71" t="s">
        <v>102</v>
      </c>
      <c r="B18" s="160"/>
      <c r="C18" s="343" t="s">
        <v>155</v>
      </c>
      <c r="D18" s="343"/>
      <c r="E18" s="343"/>
    </row>
    <row r="19" spans="1:5" ht="51">
      <c r="A19" s="161" t="s">
        <v>103</v>
      </c>
      <c r="B19" s="160"/>
      <c r="C19" s="343" t="s">
        <v>105</v>
      </c>
      <c r="D19" s="343"/>
      <c r="E19" s="343"/>
    </row>
    <row r="20" spans="1:5" ht="12.75">
      <c r="A20" s="162"/>
      <c r="B20" s="163"/>
      <c r="C20" s="163"/>
      <c r="D20" s="163"/>
      <c r="E20" s="164"/>
    </row>
    <row r="21" spans="1:9" ht="12.75">
      <c r="A21" s="33" t="s">
        <v>18</v>
      </c>
      <c r="B21" s="34"/>
      <c r="C21" s="277" t="s">
        <v>20</v>
      </c>
      <c r="D21" s="277"/>
      <c r="F21" s="34"/>
      <c r="G21" s="34"/>
      <c r="H21" s="34"/>
      <c r="I21" s="34"/>
    </row>
    <row r="22" spans="1:9" ht="12.75">
      <c r="A22" s="33" t="s">
        <v>19</v>
      </c>
      <c r="B22" s="34"/>
      <c r="C22" s="277" t="s">
        <v>186</v>
      </c>
      <c r="D22" s="277"/>
      <c r="E22" s="34"/>
      <c r="F22" s="34"/>
      <c r="I22" s="34"/>
    </row>
    <row r="23" spans="2:9" ht="12.75">
      <c r="B23" s="34"/>
      <c r="C23" s="33"/>
      <c r="D23" s="33"/>
      <c r="E23" s="34"/>
      <c r="F23" s="34"/>
      <c r="G23" s="34"/>
      <c r="I23" s="34"/>
    </row>
    <row r="24" spans="2:9" ht="12.75">
      <c r="B24" s="34"/>
      <c r="C24" s="33"/>
      <c r="D24" s="33"/>
      <c r="E24" s="34"/>
      <c r="F24" s="34"/>
      <c r="G24" s="34"/>
      <c r="H24" s="34"/>
      <c r="I24" s="34"/>
    </row>
    <row r="25" spans="1:9" ht="12.75">
      <c r="A25" s="9" t="s">
        <v>75</v>
      </c>
      <c r="B25" s="34"/>
      <c r="C25" s="277" t="s">
        <v>21</v>
      </c>
      <c r="D25" s="277"/>
      <c r="F25" s="34"/>
      <c r="G25" s="34"/>
      <c r="H25" s="34"/>
      <c r="I25" s="34"/>
    </row>
    <row r="26" spans="1:9" ht="12.75">
      <c r="A26" s="9" t="s">
        <v>77</v>
      </c>
      <c r="B26" s="34"/>
      <c r="C26" s="277" t="s">
        <v>68</v>
      </c>
      <c r="D26" s="277"/>
      <c r="F26" s="34"/>
      <c r="G26" s="34"/>
      <c r="H26" s="34"/>
      <c r="I26" s="34"/>
    </row>
    <row r="28" spans="1:4" ht="12.75">
      <c r="A28" s="49"/>
      <c r="B28" s="48"/>
      <c r="C28" s="48"/>
      <c r="D28" s="48"/>
    </row>
    <row r="29" spans="1:4" ht="12.75">
      <c r="A29" s="49"/>
      <c r="B29" s="48"/>
      <c r="C29" s="48"/>
      <c r="D29" s="48"/>
    </row>
    <row r="30" spans="1:4" ht="12.75">
      <c r="A30" s="49"/>
      <c r="B30" s="48"/>
      <c r="C30" s="48"/>
      <c r="D30" s="48"/>
    </row>
    <row r="31" ht="12.75">
      <c r="A31" s="65"/>
    </row>
    <row r="32" ht="12.75">
      <c r="A32" s="65"/>
    </row>
    <row r="33" ht="12.75">
      <c r="A33" s="65"/>
    </row>
    <row r="34" ht="12.75">
      <c r="A34" s="65"/>
    </row>
  </sheetData>
  <sheetProtection/>
  <mergeCells count="11">
    <mergeCell ref="A9:G9"/>
    <mergeCell ref="C21:D21"/>
    <mergeCell ref="C22:D22"/>
    <mergeCell ref="C25:D25"/>
    <mergeCell ref="C26:D26"/>
    <mergeCell ref="C19:E19"/>
    <mergeCell ref="A5:E5"/>
    <mergeCell ref="B15:E15"/>
    <mergeCell ref="C16:E16"/>
    <mergeCell ref="C17:E17"/>
    <mergeCell ref="C18:E18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 COJOCARIU</dc:creator>
  <cp:keywords/>
  <dc:description/>
  <cp:lastModifiedBy>User08</cp:lastModifiedBy>
  <cp:lastPrinted>2021-09-21T18:47:57Z</cp:lastPrinted>
  <dcterms:created xsi:type="dcterms:W3CDTF">1998-09-29T12:25:23Z</dcterms:created>
  <dcterms:modified xsi:type="dcterms:W3CDTF">2021-09-21T20:25:39Z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