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lanuri IF 2021-2022\"/>
    </mc:Choice>
  </mc:AlternateContent>
  <bookViews>
    <workbookView xWindow="0" yWindow="0" windowWidth="19200" windowHeight="7050" activeTab="6"/>
  </bookViews>
  <sheets>
    <sheet name="pagina 1" sheetId="1" r:id="rId1"/>
    <sheet name="an I" sheetId="2" r:id="rId2"/>
    <sheet name="an II" sheetId="13" r:id="rId3"/>
    <sheet name="an III" sheetId="14" r:id="rId4"/>
    <sheet name="an IV" sheetId="15" state="hidden" r:id="rId5"/>
    <sheet name="Bilant" sheetId="11" r:id="rId6"/>
    <sheet name="COMPETENTE" sheetId="8" r:id="rId7"/>
  </sheets>
  <definedNames>
    <definedName name="Cerceteaza" localSheetId="6">COMPETENTE!#REF!</definedName>
    <definedName name="Granita" localSheetId="6">COMPETENTE!#REF!</definedName>
    <definedName name="Obiective" localSheetId="6">COMPETENTE!#REF!</definedName>
    <definedName name="_xlnm.Print_Area" localSheetId="1">'an I'!$A$1:$Q$56</definedName>
    <definedName name="_xlnm.Print_Area" localSheetId="2">'an II'!$A$1:$Q$65</definedName>
    <definedName name="_xlnm.Print_Area" localSheetId="3">'an III'!$A$1:$Q$61</definedName>
    <definedName name="_xlnm.Print_Area" localSheetId="5">Bilant!$A$1:$J$54</definedName>
    <definedName name="_xlnm.Print_Area" localSheetId="6">COMPETENTE!$A$1:$A$37</definedName>
    <definedName name="_xlnm.Print_Area" localSheetId="0">'pagina 1'!$A$1:$I$52</definedName>
    <definedName name="Proiecteaza" localSheetId="6">COMPETENTE!#REF!</definedName>
  </definedNames>
  <calcPr calcId="162913"/>
</workbook>
</file>

<file path=xl/calcChain.xml><?xml version="1.0" encoding="utf-8"?>
<calcChain xmlns="http://schemas.openxmlformats.org/spreadsheetml/2006/main">
  <c r="J28" i="14" l="1"/>
  <c r="P43" i="13" l="1"/>
  <c r="I43" i="13"/>
  <c r="R53" i="13"/>
  <c r="X53" i="13"/>
  <c r="V53" i="13"/>
  <c r="U53" i="13"/>
  <c r="T53" i="13"/>
  <c r="S53" i="13"/>
  <c r="X57" i="13"/>
  <c r="L57" i="13"/>
  <c r="K57" i="13"/>
  <c r="K58" i="13"/>
  <c r="J57" i="13"/>
  <c r="E57" i="13"/>
  <c r="D57" i="13"/>
  <c r="X56" i="13"/>
  <c r="V56" i="13"/>
  <c r="U56" i="13"/>
  <c r="T56" i="13"/>
  <c r="S56" i="13"/>
  <c r="R56" i="13"/>
  <c r="X55" i="13"/>
  <c r="V55" i="13"/>
  <c r="U55" i="13"/>
  <c r="T55" i="13"/>
  <c r="S55" i="13"/>
  <c r="R55" i="13"/>
  <c r="X52" i="13"/>
  <c r="V52" i="13"/>
  <c r="U52" i="13"/>
  <c r="T52" i="13"/>
  <c r="S52" i="13"/>
  <c r="R52" i="13"/>
  <c r="X51" i="13"/>
  <c r="V51" i="13"/>
  <c r="U51" i="13"/>
  <c r="T51" i="13"/>
  <c r="S51" i="13"/>
  <c r="R51" i="13"/>
  <c r="X50" i="13"/>
  <c r="V50" i="13"/>
  <c r="U50" i="13"/>
  <c r="T50" i="13"/>
  <c r="S50" i="13"/>
  <c r="R50" i="13"/>
  <c r="X49" i="13"/>
  <c r="V49" i="13"/>
  <c r="U49" i="13"/>
  <c r="T49" i="13"/>
  <c r="S49" i="13"/>
  <c r="R49" i="13"/>
  <c r="H46" i="11"/>
  <c r="R45" i="2"/>
  <c r="K45" i="2"/>
  <c r="U44" i="2"/>
  <c r="T44" i="2"/>
  <c r="R44" i="2"/>
  <c r="J44" i="2"/>
  <c r="E44" i="2"/>
  <c r="D45" i="2"/>
  <c r="W43" i="2"/>
  <c r="U8" i="2"/>
  <c r="U43" i="2"/>
  <c r="T43" i="2"/>
  <c r="S43" i="2"/>
  <c r="R43" i="2"/>
  <c r="W42" i="2"/>
  <c r="U42" i="2"/>
  <c r="T42" i="2"/>
  <c r="S42" i="2"/>
  <c r="T8" i="2"/>
  <c r="R42" i="2"/>
  <c r="W40" i="2"/>
  <c r="U40" i="2"/>
  <c r="T40" i="2"/>
  <c r="S40" i="2"/>
  <c r="R40" i="2"/>
  <c r="W39" i="2"/>
  <c r="U39" i="2"/>
  <c r="T39" i="2"/>
  <c r="S39" i="2"/>
  <c r="R39" i="2"/>
  <c r="W38" i="2"/>
  <c r="U38" i="2"/>
  <c r="T38" i="2"/>
  <c r="S38" i="2"/>
  <c r="R38" i="2"/>
  <c r="W37" i="2"/>
  <c r="U37" i="2"/>
  <c r="T37" i="2"/>
  <c r="S37" i="2"/>
  <c r="R37" i="2"/>
  <c r="P38" i="14"/>
  <c r="I38" i="14"/>
  <c r="Q28" i="13"/>
  <c r="L28" i="13"/>
  <c r="K28" i="13"/>
  <c r="J28" i="13"/>
  <c r="F28" i="13"/>
  <c r="F46" i="13" s="1"/>
  <c r="E28" i="13"/>
  <c r="D28" i="13"/>
  <c r="U23" i="13"/>
  <c r="R26" i="14"/>
  <c r="S26" i="14"/>
  <c r="T26" i="14"/>
  <c r="U26" i="14"/>
  <c r="V26" i="14"/>
  <c r="X26" i="14"/>
  <c r="U6" i="14" s="1"/>
  <c r="Y26" i="14"/>
  <c r="X21" i="13"/>
  <c r="V21" i="13"/>
  <c r="U21" i="13"/>
  <c r="T21" i="13"/>
  <c r="S21" i="13"/>
  <c r="R21" i="13"/>
  <c r="S29" i="2"/>
  <c r="T29" i="2"/>
  <c r="Y18" i="14"/>
  <c r="Y19" i="14"/>
  <c r="Y20" i="14"/>
  <c r="Y21" i="14"/>
  <c r="Y22" i="14"/>
  <c r="Y23" i="14"/>
  <c r="Y24" i="14"/>
  <c r="Y25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17" i="14"/>
  <c r="Y16" i="14"/>
  <c r="Y17" i="13"/>
  <c r="Y18" i="13"/>
  <c r="Y19" i="13"/>
  <c r="Y20" i="13"/>
  <c r="AD5" i="13" s="1"/>
  <c r="Y21" i="13"/>
  <c r="Y22" i="13"/>
  <c r="Y23" i="13"/>
  <c r="Y24" i="13"/>
  <c r="Y25" i="13"/>
  <c r="Y26" i="13"/>
  <c r="Y27" i="13"/>
  <c r="Y28" i="13"/>
  <c r="Y29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16" i="13"/>
  <c r="X17" i="2"/>
  <c r="X18" i="2"/>
  <c r="AD7" i="2" s="1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6" i="2"/>
  <c r="X37" i="2"/>
  <c r="X38" i="2"/>
  <c r="X39" i="2"/>
  <c r="X40" i="2"/>
  <c r="X41" i="2"/>
  <c r="X16" i="2"/>
  <c r="AD5" i="2" s="1"/>
  <c r="D44" i="11" s="1"/>
  <c r="U53" i="14"/>
  <c r="T53" i="14"/>
  <c r="S53" i="14"/>
  <c r="R53" i="14"/>
  <c r="U52" i="14"/>
  <c r="T52" i="14"/>
  <c r="S52" i="14"/>
  <c r="R52" i="14"/>
  <c r="Q52" i="14"/>
  <c r="L52" i="14"/>
  <c r="K52" i="14"/>
  <c r="K53" i="14" s="1"/>
  <c r="J52" i="14"/>
  <c r="E52" i="14"/>
  <c r="D52" i="14"/>
  <c r="D53" i="14" s="1"/>
  <c r="X51" i="14"/>
  <c r="V51" i="14"/>
  <c r="U51" i="14"/>
  <c r="T51" i="14"/>
  <c r="S51" i="14"/>
  <c r="R51" i="14"/>
  <c r="X50" i="14"/>
  <c r="V50" i="14"/>
  <c r="U50" i="14"/>
  <c r="T50" i="14"/>
  <c r="S50" i="14"/>
  <c r="R50" i="14"/>
  <c r="X49" i="14"/>
  <c r="V49" i="14"/>
  <c r="U49" i="14"/>
  <c r="T49" i="14"/>
  <c r="S49" i="14"/>
  <c r="R49" i="14"/>
  <c r="X48" i="14"/>
  <c r="V48" i="14"/>
  <c r="U48" i="14"/>
  <c r="T48" i="14"/>
  <c r="S48" i="14"/>
  <c r="R48" i="14"/>
  <c r="X47" i="14"/>
  <c r="V47" i="14"/>
  <c r="T8" i="14" s="1"/>
  <c r="U47" i="14"/>
  <c r="T47" i="14"/>
  <c r="S47" i="14"/>
  <c r="R47" i="14"/>
  <c r="X46" i="14"/>
  <c r="V46" i="14"/>
  <c r="U46" i="14"/>
  <c r="T46" i="14"/>
  <c r="S46" i="14"/>
  <c r="R46" i="14"/>
  <c r="X45" i="14"/>
  <c r="V45" i="14"/>
  <c r="U45" i="14"/>
  <c r="T45" i="14"/>
  <c r="S45" i="14"/>
  <c r="R45" i="14"/>
  <c r="X44" i="14"/>
  <c r="V44" i="14"/>
  <c r="U44" i="14"/>
  <c r="T44" i="14"/>
  <c r="S44" i="14"/>
  <c r="R44" i="14"/>
  <c r="X43" i="14"/>
  <c r="V43" i="14"/>
  <c r="U43" i="14"/>
  <c r="T43" i="14"/>
  <c r="S43" i="14"/>
  <c r="R43" i="14"/>
  <c r="X42" i="14"/>
  <c r="V42" i="14"/>
  <c r="U42" i="14"/>
  <c r="T42" i="14"/>
  <c r="S42" i="14"/>
  <c r="R42" i="14"/>
  <c r="X41" i="14"/>
  <c r="V41" i="14"/>
  <c r="U41" i="14"/>
  <c r="T41" i="14"/>
  <c r="S41" i="14"/>
  <c r="R41" i="14"/>
  <c r="X40" i="14"/>
  <c r="V40" i="14"/>
  <c r="U40" i="14"/>
  <c r="T40" i="14"/>
  <c r="S40" i="14"/>
  <c r="R40" i="14"/>
  <c r="X39" i="14"/>
  <c r="V39" i="14"/>
  <c r="U39" i="14"/>
  <c r="T39" i="14"/>
  <c r="S39" i="14"/>
  <c r="R39" i="14"/>
  <c r="X38" i="14"/>
  <c r="V38" i="14"/>
  <c r="U38" i="14"/>
  <c r="T38" i="14"/>
  <c r="S38" i="14"/>
  <c r="R38" i="14"/>
  <c r="Q38" i="14"/>
  <c r="L38" i="14"/>
  <c r="K38" i="14"/>
  <c r="J38" i="14"/>
  <c r="J41" i="14" s="1"/>
  <c r="E38" i="14"/>
  <c r="D38" i="14"/>
  <c r="D39" i="14" s="1"/>
  <c r="X36" i="14"/>
  <c r="V36" i="14"/>
  <c r="U36" i="14"/>
  <c r="T36" i="14"/>
  <c r="S36" i="14"/>
  <c r="R36" i="14"/>
  <c r="X34" i="14"/>
  <c r="U7" i="14"/>
  <c r="V34" i="14"/>
  <c r="U34" i="14"/>
  <c r="T34" i="14"/>
  <c r="S34" i="14"/>
  <c r="T7" i="14" s="1"/>
  <c r="R34" i="14"/>
  <c r="X33" i="14"/>
  <c r="V33" i="14"/>
  <c r="U33" i="14"/>
  <c r="T33" i="14"/>
  <c r="S33" i="14"/>
  <c r="R33" i="14"/>
  <c r="X32" i="14"/>
  <c r="V32" i="14"/>
  <c r="U32" i="14"/>
  <c r="T32" i="14"/>
  <c r="S32" i="14"/>
  <c r="R32" i="14"/>
  <c r="X31" i="14"/>
  <c r="V31" i="14"/>
  <c r="U31" i="14"/>
  <c r="T31" i="14"/>
  <c r="S31" i="14"/>
  <c r="R31" i="14"/>
  <c r="X30" i="14"/>
  <c r="V30" i="14"/>
  <c r="U30" i="14"/>
  <c r="T30" i="14"/>
  <c r="S30" i="14"/>
  <c r="R30" i="14"/>
  <c r="X29" i="14"/>
  <c r="V29" i="14"/>
  <c r="U29" i="14"/>
  <c r="T29" i="14"/>
  <c r="S29" i="14"/>
  <c r="R29" i="14"/>
  <c r="X28" i="14"/>
  <c r="V28" i="14"/>
  <c r="U28" i="14"/>
  <c r="T28" i="14"/>
  <c r="S28" i="14"/>
  <c r="R28" i="14"/>
  <c r="Q28" i="14"/>
  <c r="P28" i="14"/>
  <c r="L28" i="14"/>
  <c r="K28" i="14"/>
  <c r="K41" i="14" s="1"/>
  <c r="I28" i="14"/>
  <c r="F28" i="14"/>
  <c r="F41" i="14" s="1"/>
  <c r="E28" i="14"/>
  <c r="E41" i="14"/>
  <c r="D28" i="14"/>
  <c r="X27" i="14"/>
  <c r="V27" i="14"/>
  <c r="U27" i="14"/>
  <c r="T27" i="14"/>
  <c r="S27" i="14"/>
  <c r="R27" i="14"/>
  <c r="X25" i="14"/>
  <c r="V25" i="14"/>
  <c r="U25" i="14"/>
  <c r="T25" i="14"/>
  <c r="S25" i="14"/>
  <c r="R25" i="14"/>
  <c r="X24" i="14"/>
  <c r="V24" i="14"/>
  <c r="U24" i="14"/>
  <c r="T24" i="14"/>
  <c r="S24" i="14"/>
  <c r="R24" i="14"/>
  <c r="X23" i="14"/>
  <c r="V23" i="14"/>
  <c r="U23" i="14"/>
  <c r="T23" i="14"/>
  <c r="S23" i="14"/>
  <c r="R23" i="14"/>
  <c r="X22" i="14"/>
  <c r="V22" i="14"/>
  <c r="U22" i="14"/>
  <c r="T22" i="14"/>
  <c r="S22" i="14"/>
  <c r="R22" i="14"/>
  <c r="X21" i="14"/>
  <c r="V21" i="14"/>
  <c r="U21" i="14"/>
  <c r="T21" i="14"/>
  <c r="S21" i="14"/>
  <c r="R21" i="14"/>
  <c r="X20" i="14"/>
  <c r="V20" i="14"/>
  <c r="U20" i="14"/>
  <c r="T20" i="14"/>
  <c r="S20" i="14"/>
  <c r="R20" i="14"/>
  <c r="X19" i="14"/>
  <c r="V19" i="14"/>
  <c r="U19" i="14"/>
  <c r="T19" i="14"/>
  <c r="S19" i="14"/>
  <c r="R19" i="14"/>
  <c r="X18" i="14"/>
  <c r="V18" i="14"/>
  <c r="U18" i="14"/>
  <c r="T18" i="14"/>
  <c r="S18" i="14"/>
  <c r="R18" i="14"/>
  <c r="X17" i="14"/>
  <c r="V17" i="14"/>
  <c r="U17" i="14"/>
  <c r="T17" i="14"/>
  <c r="S17" i="14"/>
  <c r="R17" i="14"/>
  <c r="X16" i="14"/>
  <c r="V16" i="14"/>
  <c r="U16" i="14"/>
  <c r="T16" i="14"/>
  <c r="S16" i="14"/>
  <c r="T6" i="14" s="1"/>
  <c r="R16" i="14"/>
  <c r="X60" i="13"/>
  <c r="V60" i="13"/>
  <c r="U60" i="13"/>
  <c r="T60" i="13"/>
  <c r="S60" i="13"/>
  <c r="R60" i="13"/>
  <c r="X47" i="13"/>
  <c r="V47" i="13"/>
  <c r="U47" i="13"/>
  <c r="T47" i="13"/>
  <c r="S47" i="13"/>
  <c r="R47" i="13"/>
  <c r="X45" i="13"/>
  <c r="V45" i="13"/>
  <c r="U45" i="13"/>
  <c r="T45" i="13"/>
  <c r="S45" i="13"/>
  <c r="R45" i="13"/>
  <c r="X43" i="13"/>
  <c r="V43" i="13"/>
  <c r="U43" i="13"/>
  <c r="T43" i="13"/>
  <c r="S43" i="13"/>
  <c r="R43" i="13"/>
  <c r="Q43" i="13"/>
  <c r="L43" i="13"/>
  <c r="K43" i="13"/>
  <c r="J43" i="13"/>
  <c r="J46" i="13" s="1"/>
  <c r="E43" i="13"/>
  <c r="E46" i="13" s="1"/>
  <c r="D43" i="13"/>
  <c r="X41" i="13"/>
  <c r="V41" i="13"/>
  <c r="U41" i="13"/>
  <c r="T41" i="13"/>
  <c r="S41" i="13"/>
  <c r="R41" i="13"/>
  <c r="X39" i="13"/>
  <c r="V39" i="13"/>
  <c r="U39" i="13"/>
  <c r="T39" i="13"/>
  <c r="S39" i="13"/>
  <c r="R39" i="13"/>
  <c r="X37" i="13"/>
  <c r="V37" i="13"/>
  <c r="U37" i="13"/>
  <c r="T37" i="13"/>
  <c r="S37" i="13"/>
  <c r="R37" i="13"/>
  <c r="X35" i="13"/>
  <c r="V35" i="13"/>
  <c r="T7" i="13" s="1"/>
  <c r="U35" i="13"/>
  <c r="T35" i="13"/>
  <c r="S35" i="13"/>
  <c r="R35" i="13"/>
  <c r="X34" i="13"/>
  <c r="V34" i="13"/>
  <c r="U34" i="13"/>
  <c r="T34" i="13"/>
  <c r="S34" i="13"/>
  <c r="R34" i="13"/>
  <c r="X33" i="13"/>
  <c r="V33" i="13"/>
  <c r="U33" i="13"/>
  <c r="T33" i="13"/>
  <c r="S33" i="13"/>
  <c r="R33" i="13"/>
  <c r="X32" i="13"/>
  <c r="V32" i="13"/>
  <c r="U32" i="13"/>
  <c r="T32" i="13"/>
  <c r="S32" i="13"/>
  <c r="R32" i="13"/>
  <c r="X31" i="13"/>
  <c r="V31" i="13"/>
  <c r="U31" i="13"/>
  <c r="T31" i="13"/>
  <c r="S31" i="13"/>
  <c r="R31" i="13"/>
  <c r="X29" i="13"/>
  <c r="V29" i="13"/>
  <c r="U29" i="13"/>
  <c r="T29" i="13"/>
  <c r="S29" i="13"/>
  <c r="R29" i="13"/>
  <c r="X28" i="13"/>
  <c r="V28" i="13"/>
  <c r="U28" i="13"/>
  <c r="T28" i="13"/>
  <c r="S28" i="13"/>
  <c r="R28" i="13"/>
  <c r="P28" i="13"/>
  <c r="I28" i="13"/>
  <c r="X27" i="13"/>
  <c r="V27" i="13"/>
  <c r="U27" i="13"/>
  <c r="T27" i="13"/>
  <c r="S27" i="13"/>
  <c r="R27" i="13"/>
  <c r="X26" i="13"/>
  <c r="V26" i="13"/>
  <c r="U26" i="13"/>
  <c r="T26" i="13"/>
  <c r="S26" i="13"/>
  <c r="R26" i="13"/>
  <c r="X25" i="13"/>
  <c r="V25" i="13"/>
  <c r="U25" i="13"/>
  <c r="T25" i="13"/>
  <c r="S25" i="13"/>
  <c r="R25" i="13"/>
  <c r="X24" i="13"/>
  <c r="V24" i="13"/>
  <c r="U24" i="13"/>
  <c r="T24" i="13"/>
  <c r="S24" i="13"/>
  <c r="R24" i="13"/>
  <c r="X23" i="13"/>
  <c r="V23" i="13"/>
  <c r="T23" i="13"/>
  <c r="S23" i="13"/>
  <c r="R23" i="13"/>
  <c r="X22" i="13"/>
  <c r="V22" i="13"/>
  <c r="U22" i="13"/>
  <c r="T22" i="13"/>
  <c r="S22" i="13"/>
  <c r="R22" i="13"/>
  <c r="X20" i="13"/>
  <c r="V20" i="13"/>
  <c r="U20" i="13"/>
  <c r="T20" i="13"/>
  <c r="S20" i="13"/>
  <c r="R20" i="13"/>
  <c r="X19" i="13"/>
  <c r="V19" i="13"/>
  <c r="U19" i="13"/>
  <c r="T19" i="13"/>
  <c r="S19" i="13"/>
  <c r="R19" i="13"/>
  <c r="X18" i="13"/>
  <c r="V18" i="13"/>
  <c r="U18" i="13"/>
  <c r="T18" i="13"/>
  <c r="S18" i="13"/>
  <c r="R18" i="13"/>
  <c r="X17" i="13"/>
  <c r="V17" i="13"/>
  <c r="U17" i="13"/>
  <c r="T17" i="13"/>
  <c r="S17" i="13"/>
  <c r="R17" i="13"/>
  <c r="X16" i="13"/>
  <c r="V16" i="13"/>
  <c r="U16" i="13"/>
  <c r="T16" i="13"/>
  <c r="S16" i="13"/>
  <c r="R16" i="13"/>
  <c r="R35" i="2"/>
  <c r="U34" i="2"/>
  <c r="T34" i="2"/>
  <c r="R34" i="2"/>
  <c r="W36" i="2"/>
  <c r="U36" i="2"/>
  <c r="T36" i="2"/>
  <c r="S36" i="2"/>
  <c r="R36" i="2"/>
  <c r="W31" i="2"/>
  <c r="U31" i="2"/>
  <c r="T31" i="2"/>
  <c r="S31" i="2"/>
  <c r="R31" i="2"/>
  <c r="W30" i="2"/>
  <c r="U30" i="2"/>
  <c r="T30" i="2"/>
  <c r="S30" i="2"/>
  <c r="R30" i="2"/>
  <c r="Q30" i="2"/>
  <c r="P30" i="2"/>
  <c r="L30" i="2"/>
  <c r="L34" i="2" s="1"/>
  <c r="K30" i="2"/>
  <c r="J30" i="2"/>
  <c r="I30" i="2"/>
  <c r="F30" i="2"/>
  <c r="F34" i="2"/>
  <c r="E30" i="2"/>
  <c r="E34" i="2"/>
  <c r="D30" i="2"/>
  <c r="D34" i="2" s="1"/>
  <c r="D35" i="2" s="1"/>
  <c r="W29" i="2"/>
  <c r="U29" i="2"/>
  <c r="R29" i="2"/>
  <c r="W28" i="2"/>
  <c r="U28" i="2"/>
  <c r="T28" i="2"/>
  <c r="S28" i="2"/>
  <c r="R28" i="2"/>
  <c r="W27" i="2"/>
  <c r="U27" i="2"/>
  <c r="T27" i="2"/>
  <c r="S27" i="2"/>
  <c r="R27" i="2"/>
  <c r="W26" i="2"/>
  <c r="U26" i="2"/>
  <c r="T26" i="2"/>
  <c r="S26" i="2"/>
  <c r="R26" i="2"/>
  <c r="W25" i="2"/>
  <c r="U25" i="2"/>
  <c r="T25" i="2"/>
  <c r="S25" i="2"/>
  <c r="R25" i="2"/>
  <c r="W24" i="2"/>
  <c r="U24" i="2"/>
  <c r="T24" i="2"/>
  <c r="S24" i="2"/>
  <c r="R24" i="2"/>
  <c r="W23" i="2"/>
  <c r="U23" i="2"/>
  <c r="T23" i="2"/>
  <c r="S23" i="2"/>
  <c r="R23" i="2"/>
  <c r="W22" i="2"/>
  <c r="U22" i="2"/>
  <c r="T22" i="2"/>
  <c r="S22" i="2"/>
  <c r="R22" i="2"/>
  <c r="W21" i="2"/>
  <c r="U21" i="2"/>
  <c r="T21" i="2"/>
  <c r="S21" i="2"/>
  <c r="R21" i="2"/>
  <c r="W20" i="2"/>
  <c r="U20" i="2"/>
  <c r="T20" i="2"/>
  <c r="S20" i="2"/>
  <c r="R20" i="2"/>
  <c r="W19" i="2"/>
  <c r="U19" i="2"/>
  <c r="T19" i="2"/>
  <c r="S19" i="2"/>
  <c r="R19" i="2"/>
  <c r="W18" i="2"/>
  <c r="U18" i="2"/>
  <c r="T18" i="2"/>
  <c r="S18" i="2"/>
  <c r="R18" i="2"/>
  <c r="X5" i="2" s="1"/>
  <c r="W17" i="2"/>
  <c r="U17" i="2"/>
  <c r="T17" i="2"/>
  <c r="Y5" i="2" s="1"/>
  <c r="S17" i="2"/>
  <c r="R17" i="2"/>
  <c r="X9" i="2" s="1"/>
  <c r="W16" i="2"/>
  <c r="AA5" i="2" s="1"/>
  <c r="U16" i="2"/>
  <c r="T16" i="2"/>
  <c r="S16" i="2"/>
  <c r="T6" i="2" s="1"/>
  <c r="T9" i="2" s="1"/>
  <c r="R16" i="2"/>
  <c r="U7" i="2"/>
  <c r="T7" i="2"/>
  <c r="N45" i="15"/>
  <c r="K46" i="15"/>
  <c r="D45" i="15"/>
  <c r="D46" i="15" s="1"/>
  <c r="E45" i="15"/>
  <c r="F45" i="15"/>
  <c r="G45" i="15"/>
  <c r="Q45" i="15"/>
  <c r="O45" i="15"/>
  <c r="M45" i="15"/>
  <c r="L45" i="15"/>
  <c r="K45" i="15"/>
  <c r="J45" i="15"/>
  <c r="H45" i="15"/>
  <c r="K24" i="15"/>
  <c r="K25" i="15" s="1"/>
  <c r="K34" i="15"/>
  <c r="K35" i="15" s="1"/>
  <c r="L24" i="15"/>
  <c r="L37" i="15" s="1"/>
  <c r="L34" i="15"/>
  <c r="M24" i="15"/>
  <c r="M34" i="15"/>
  <c r="M37" i="15"/>
  <c r="N24" i="15"/>
  <c r="N34" i="15"/>
  <c r="N37" i="15"/>
  <c r="D24" i="15"/>
  <c r="D34" i="15"/>
  <c r="D35" i="15" s="1"/>
  <c r="E24" i="15"/>
  <c r="E34" i="15"/>
  <c r="E37" i="15" s="1"/>
  <c r="F24" i="15"/>
  <c r="F34" i="15"/>
  <c r="F37" i="15" s="1"/>
  <c r="G24" i="15"/>
  <c r="G34" i="15"/>
  <c r="G37" i="15"/>
  <c r="Q24" i="15"/>
  <c r="Q34" i="15"/>
  <c r="Q37" i="15"/>
  <c r="O24" i="15"/>
  <c r="O34" i="15"/>
  <c r="O37" i="15" s="1"/>
  <c r="J24" i="15"/>
  <c r="J34" i="15"/>
  <c r="J37" i="15" s="1"/>
  <c r="H24" i="15"/>
  <c r="H34" i="15"/>
  <c r="H37" i="15"/>
  <c r="D25" i="15"/>
  <c r="Q41" i="14"/>
  <c r="K39" i="14"/>
  <c r="D29" i="14"/>
  <c r="L41" i="14"/>
  <c r="D58" i="13"/>
  <c r="E47" i="11"/>
  <c r="U8" i="13"/>
  <c r="K34" i="2"/>
  <c r="K35" i="2" s="1"/>
  <c r="Z9" i="2"/>
  <c r="Z6" i="2"/>
  <c r="AA9" i="2"/>
  <c r="AA8" i="2" l="1"/>
  <c r="D37" i="15"/>
  <c r="D38" i="15" s="1"/>
  <c r="K29" i="14"/>
  <c r="D46" i="13"/>
  <c r="D47" i="13" s="1"/>
  <c r="AA46" i="13" s="1"/>
  <c r="H16" i="11" s="1"/>
  <c r="Q46" i="13"/>
  <c r="Z5" i="2"/>
  <c r="Z11" i="2" s="1"/>
  <c r="Z7" i="2"/>
  <c r="X7" i="2"/>
  <c r="AA7" i="2"/>
  <c r="X8" i="2"/>
  <c r="Z8" i="2"/>
  <c r="D44" i="13"/>
  <c r="D41" i="14"/>
  <c r="K37" i="15"/>
  <c r="K38" i="15" s="1"/>
  <c r="Y6" i="2"/>
  <c r="AB6" i="2" s="1"/>
  <c r="X6" i="2"/>
  <c r="X11" i="2" s="1"/>
  <c r="Y9" i="2"/>
  <c r="AB9" i="2" s="1"/>
  <c r="K31" i="2"/>
  <c r="AA31" i="2" s="1"/>
  <c r="I15" i="11" s="1"/>
  <c r="L46" i="13"/>
  <c r="AA6" i="2"/>
  <c r="AA11" i="2" s="1"/>
  <c r="AD6" i="2"/>
  <c r="D45" i="11" s="1"/>
  <c r="D47" i="11" s="1"/>
  <c r="D31" i="2"/>
  <c r="AA30" i="2" s="1"/>
  <c r="H15" i="11" s="1"/>
  <c r="U6" i="2"/>
  <c r="U9" i="2" s="1"/>
  <c r="Y7" i="2"/>
  <c r="AB7" i="2" s="1"/>
  <c r="Y8" i="2"/>
  <c r="U8" i="14"/>
  <c r="AD6" i="14"/>
  <c r="F45" i="11" s="1"/>
  <c r="H45" i="11" s="1"/>
  <c r="U9" i="14"/>
  <c r="T8" i="13"/>
  <c r="D28" i="11" s="1"/>
  <c r="AA8" i="14"/>
  <c r="Z7" i="14"/>
  <c r="X6" i="14"/>
  <c r="Z5" i="14"/>
  <c r="Z8" i="14"/>
  <c r="Y7" i="14"/>
  <c r="X5" i="14"/>
  <c r="Y6" i="14"/>
  <c r="Y5" i="14"/>
  <c r="X7" i="14"/>
  <c r="Z6" i="14"/>
  <c r="Y8" i="14"/>
  <c r="AA7" i="14"/>
  <c r="X8" i="14"/>
  <c r="AA9" i="14"/>
  <c r="X9" i="14"/>
  <c r="Y9" i="14"/>
  <c r="AA6" i="14"/>
  <c r="AA5" i="14"/>
  <c r="Z9" i="14"/>
  <c r="K46" i="13"/>
  <c r="D29" i="13"/>
  <c r="AD7" i="13"/>
  <c r="U7" i="13"/>
  <c r="U6" i="13"/>
  <c r="AD6" i="13"/>
  <c r="K29" i="13"/>
  <c r="K44" i="13"/>
  <c r="Z7" i="13"/>
  <c r="Y7" i="13"/>
  <c r="AA6" i="13"/>
  <c r="X6" i="13"/>
  <c r="Z9" i="13"/>
  <c r="Y6" i="13"/>
  <c r="X7" i="13"/>
  <c r="Z5" i="13"/>
  <c r="X8" i="13"/>
  <c r="Z8" i="13"/>
  <c r="Z6" i="13"/>
  <c r="Y5" i="13"/>
  <c r="X5" i="13"/>
  <c r="Y8" i="13"/>
  <c r="Y9" i="13"/>
  <c r="AA7" i="13"/>
  <c r="AA9" i="13"/>
  <c r="X9" i="13"/>
  <c r="AA5" i="13"/>
  <c r="AA8" i="13"/>
  <c r="I37" i="11" s="1"/>
  <c r="AD5" i="14"/>
  <c r="F44" i="11" s="1"/>
  <c r="AD7" i="14"/>
  <c r="K42" i="14"/>
  <c r="AA42" i="14" s="1"/>
  <c r="D42" i="14"/>
  <c r="AA41" i="14" s="1"/>
  <c r="H17" i="11" s="1"/>
  <c r="D26" i="11"/>
  <c r="T9" i="14"/>
  <c r="K47" i="13"/>
  <c r="AA47" i="13" s="1"/>
  <c r="T6" i="13"/>
  <c r="D24" i="11" s="1"/>
  <c r="AB7" i="13" l="1"/>
  <c r="AB5" i="13"/>
  <c r="AB8" i="13"/>
  <c r="H34" i="11"/>
  <c r="AB8" i="2"/>
  <c r="K17" i="11"/>
  <c r="AB5" i="2"/>
  <c r="AB11" i="2" s="1"/>
  <c r="AB5" i="14"/>
  <c r="Y11" i="2"/>
  <c r="U9" i="13"/>
  <c r="H37" i="11"/>
  <c r="H36" i="11"/>
  <c r="AB7" i="14"/>
  <c r="AB8" i="14"/>
  <c r="X11" i="14"/>
  <c r="AB6" i="14"/>
  <c r="G36" i="11"/>
  <c r="AA11" i="14"/>
  <c r="I34" i="11"/>
  <c r="I36" i="11"/>
  <c r="I35" i="11"/>
  <c r="AB9" i="14"/>
  <c r="Y11" i="14"/>
  <c r="Z11" i="14"/>
  <c r="G35" i="11"/>
  <c r="X11" i="13"/>
  <c r="AB9" i="13"/>
  <c r="Y11" i="13"/>
  <c r="H35" i="11"/>
  <c r="G37" i="11"/>
  <c r="Z11" i="13"/>
  <c r="G34" i="11"/>
  <c r="AB6" i="13"/>
  <c r="AA11" i="13"/>
  <c r="F47" i="11"/>
  <c r="H44" i="11"/>
  <c r="D27" i="11"/>
  <c r="T9" i="13"/>
  <c r="D34" i="11" l="1"/>
  <c r="D35" i="11"/>
  <c r="D37" i="11"/>
  <c r="D36" i="11"/>
  <c r="H38" i="11"/>
  <c r="I38" i="11"/>
  <c r="AB11" i="14"/>
  <c r="G38" i="11"/>
  <c r="AB11" i="13"/>
  <c r="H47" i="11"/>
  <c r="I44" i="11"/>
  <c r="D29" i="11"/>
  <c r="E28" i="11" s="1"/>
  <c r="E26" i="11"/>
  <c r="E24" i="11"/>
  <c r="D38" i="11" l="1"/>
  <c r="E34" i="11" s="1"/>
  <c r="D40" i="11"/>
  <c r="I47" i="11"/>
  <c r="I45" i="11"/>
  <c r="I46" i="11"/>
  <c r="E37" i="11" l="1"/>
  <c r="E35" i="11"/>
  <c r="E36" i="11"/>
  <c r="E38" i="11" l="1"/>
</calcChain>
</file>

<file path=xl/sharedStrings.xml><?xml version="1.0" encoding="utf-8"?>
<sst xmlns="http://schemas.openxmlformats.org/spreadsheetml/2006/main" count="765" uniqueCount="292">
  <si>
    <t>Sem. I</t>
  </si>
  <si>
    <t>Sem. II</t>
  </si>
  <si>
    <t>I</t>
  </si>
  <si>
    <t>II</t>
  </si>
  <si>
    <t>III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</si>
  <si>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</si>
  <si>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</si>
  <si>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</si>
  <si>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</si>
  <si>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</si>
  <si>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</si>
  <si>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</si>
  <si>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</si>
  <si>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</si>
  <si>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</si>
  <si>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Nr. crt.</t>
  </si>
  <si>
    <t>Forma verificare</t>
  </si>
  <si>
    <t>Nr. credite</t>
  </si>
  <si>
    <t>DISCIPLINE FUNDAMENTALE</t>
  </si>
  <si>
    <t>DISCIPLINE COMPLEMENTARE</t>
  </si>
  <si>
    <t>DISCIPLINE DE SPECIALITATE</t>
  </si>
  <si>
    <t xml:space="preserve">PLAN  DE ÎNVĂŢĂMÂNT </t>
  </si>
  <si>
    <t>Total ore obligatorii pe săptămână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</si>
  <si>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</si>
  <si>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</si>
  <si>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</si>
  <si>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</si>
  <si>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</si>
  <si>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</si>
  <si>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Sem. 5</t>
  </si>
  <si>
    <t>Sem. 6</t>
  </si>
  <si>
    <t>Sem. 7</t>
  </si>
  <si>
    <t>Sem. 8</t>
  </si>
  <si>
    <t>Total</t>
  </si>
  <si>
    <t xml:space="preserve">DISCIPLINE OBLIGATORII </t>
  </si>
  <si>
    <t xml:space="preserve">% </t>
  </si>
  <si>
    <t>realizat</t>
  </si>
  <si>
    <t>recom.</t>
  </si>
  <si>
    <t>DISCIPLINE FACULTATIVE</t>
  </si>
  <si>
    <t>DISCIPLINE ÎN DOMENIU</t>
  </si>
  <si>
    <t>I*</t>
  </si>
  <si>
    <t>Cod disciplină USV….</t>
  </si>
  <si>
    <t xml:space="preserve">                                  BILANŢ</t>
  </si>
  <si>
    <t>Cod disciplină USV...</t>
  </si>
  <si>
    <t>CATEGORIA DISCIPLINEI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</si>
  <si>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</si>
  <si>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 xml:space="preserve">DISCIPLINE OPŢIONALE </t>
  </si>
  <si>
    <t>NUMĂR ORE CURS / ORE APLICAŢII</t>
  </si>
  <si>
    <t>Programul de studiu:</t>
  </si>
  <si>
    <t xml:space="preserve">Facultatea </t>
  </si>
  <si>
    <t>Forma de învăţământ:</t>
  </si>
  <si>
    <t>Valabil începând cu anul universitar:</t>
  </si>
  <si>
    <t>I* - ore de studiu individual</t>
  </si>
  <si>
    <r>
      <t>Domeniul</t>
    </r>
    <r>
      <rPr>
        <b/>
        <sz val="8"/>
        <rFont val="Arial CE"/>
        <family val="2"/>
        <charset val="238"/>
      </rPr>
      <t>:</t>
    </r>
  </si>
  <si>
    <t>Durata studiilor:</t>
  </si>
  <si>
    <t xml:space="preserve">Practică </t>
  </si>
  <si>
    <t>TOTAL Obligatorii şi opţionale</t>
  </si>
  <si>
    <t>TOTAL Ore program de studiu</t>
  </si>
  <si>
    <t>Nr. de ore</t>
  </si>
  <si>
    <t>Curs</t>
  </si>
  <si>
    <t>Aplicaţii</t>
  </si>
  <si>
    <t>Total nr. ore
fizice</t>
  </si>
  <si>
    <t>Nr.</t>
  </si>
  <si>
    <t>crt.</t>
  </si>
  <si>
    <t>An I</t>
  </si>
  <si>
    <t>An II</t>
  </si>
  <si>
    <t>%</t>
  </si>
  <si>
    <t>Examen</t>
  </si>
  <si>
    <t>Colocviu</t>
  </si>
  <si>
    <t>TOTAL</t>
  </si>
  <si>
    <t>An III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</si>
  <si>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</si>
  <si>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</si>
  <si>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</si>
  <si>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</si>
  <si>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</si>
  <si>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</si>
  <si>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</si>
  <si>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Rector,                    Decan,                     Director departament,                     Responsabil program de studii,</t>
  </si>
  <si>
    <t>Cerinţe pentru obţinerea diplomei de licență:</t>
  </si>
  <si>
    <t>credite conform planului de învățământ</t>
  </si>
  <si>
    <t xml:space="preserve">         10 credite la examenul de absolvire</t>
  </si>
  <si>
    <t>ANUL II</t>
  </si>
  <si>
    <t>ANUL III</t>
  </si>
  <si>
    <t>ANUL IV</t>
  </si>
  <si>
    <t>Domeniul: Administrarea  Afacerilor</t>
  </si>
  <si>
    <t>Forma de învăţământ: cu frecvență (IF)</t>
  </si>
  <si>
    <t>Durata studiilor: 3 ani</t>
  </si>
  <si>
    <t xml:space="preserve">Ore_T </t>
  </si>
  <si>
    <t>Aplic.</t>
  </si>
  <si>
    <t>Credit</t>
  </si>
  <si>
    <t>Verif.</t>
  </si>
  <si>
    <t xml:space="preserve">Ore </t>
  </si>
  <si>
    <t>Credite</t>
  </si>
  <si>
    <t>DF</t>
  </si>
  <si>
    <t>O</t>
  </si>
  <si>
    <t>DD</t>
  </si>
  <si>
    <t>Op</t>
  </si>
  <si>
    <t>DS</t>
  </si>
  <si>
    <t>F</t>
  </si>
  <si>
    <t>DC</t>
  </si>
  <si>
    <t>DRS</t>
  </si>
  <si>
    <t>Cat</t>
  </si>
  <si>
    <t>Ore_T</t>
  </si>
  <si>
    <t>Ore_C</t>
  </si>
  <si>
    <t>Ore_A</t>
  </si>
  <si>
    <t>Tip</t>
  </si>
  <si>
    <t>DF.01.01</t>
  </si>
  <si>
    <t>E</t>
  </si>
  <si>
    <t>Matematică aplicată în economie</t>
  </si>
  <si>
    <t>DF.01.02</t>
  </si>
  <si>
    <t>Informatică</t>
  </si>
  <si>
    <t>DF.01.03</t>
  </si>
  <si>
    <t>Economia întreprinderii</t>
  </si>
  <si>
    <t>DD.01.04</t>
  </si>
  <si>
    <t>Marketing</t>
  </si>
  <si>
    <t>DF.02.05</t>
  </si>
  <si>
    <t>Dreptul afacerilor</t>
  </si>
  <si>
    <t>DF.01.06</t>
  </si>
  <si>
    <t>Limbă  străină</t>
  </si>
  <si>
    <t>DF.01.07</t>
  </si>
  <si>
    <t>Statistică</t>
  </si>
  <si>
    <t>DF.02.09</t>
  </si>
  <si>
    <t>Management</t>
  </si>
  <si>
    <t>DF.02.10</t>
  </si>
  <si>
    <t>Finanţe</t>
  </si>
  <si>
    <t>DF.02.11</t>
  </si>
  <si>
    <t>Contabilitate</t>
  </si>
  <si>
    <t>DF.02.12</t>
  </si>
  <si>
    <t>DC.02.13</t>
  </si>
  <si>
    <t>Educaţie fizică şi sport</t>
  </si>
  <si>
    <t>DC.02.14</t>
  </si>
  <si>
    <t>PV**</t>
  </si>
  <si>
    <t>Psihologia educaţiei</t>
  </si>
  <si>
    <t>Pedagogie I</t>
  </si>
  <si>
    <t>DF.02.02</t>
  </si>
  <si>
    <t>1E</t>
  </si>
  <si>
    <t>Etica în afaceri</t>
  </si>
  <si>
    <t>Proiectarea şi dezvoltarea produselor și serviciilor</t>
  </si>
  <si>
    <t>DD.03.02</t>
  </si>
  <si>
    <t>Fundamentarea ştiinţei mărfurilor</t>
  </si>
  <si>
    <t>DS.03.03</t>
  </si>
  <si>
    <t>Comunicare în afaceri în limbă străină</t>
  </si>
  <si>
    <t>DC.03.05</t>
  </si>
  <si>
    <t>Tehnica operaţiunilor de turism</t>
  </si>
  <si>
    <t>Comunicare și relații publice în afaceri</t>
  </si>
  <si>
    <t>Managementul asigurărilor</t>
  </si>
  <si>
    <t>DD.04.08</t>
  </si>
  <si>
    <t>Managementul firmelor de turism, comerț și servicii</t>
  </si>
  <si>
    <t>DD.04.09</t>
  </si>
  <si>
    <t>Gestiunea și protecția mediului</t>
  </si>
  <si>
    <t>Tehnici promoţionale</t>
  </si>
  <si>
    <t>Managementul calității</t>
  </si>
  <si>
    <t>DD.03.13</t>
  </si>
  <si>
    <t>Investițiile și economia UE</t>
  </si>
  <si>
    <t>Tehnici şi operaţiuni bancare</t>
  </si>
  <si>
    <t>Geopolitică</t>
  </si>
  <si>
    <t>Comerţ electronic</t>
  </si>
  <si>
    <t>DD.04.17</t>
  </si>
  <si>
    <t>Mărfuri alimentare şi securitatea consumatorului</t>
  </si>
  <si>
    <t>Pedagogie II</t>
  </si>
  <si>
    <t>DF.03.03</t>
  </si>
  <si>
    <t>Didactica specialităţii</t>
  </si>
  <si>
    <t>DF.04.04</t>
  </si>
  <si>
    <t>Econometrie</t>
  </si>
  <si>
    <t>DF.05.01</t>
  </si>
  <si>
    <t>Tehnologie hotelieră şi de restaurant</t>
  </si>
  <si>
    <t>DS.05.02</t>
  </si>
  <si>
    <t>Marketing în turism</t>
  </si>
  <si>
    <t>Contabilitate managerială</t>
  </si>
  <si>
    <t>Analiză economico-financiară</t>
  </si>
  <si>
    <t>DD.05.05</t>
  </si>
  <si>
    <t>Metodologia elaborării lucrării de licență</t>
  </si>
  <si>
    <t>Tranzacţii comerciale</t>
  </si>
  <si>
    <t>DS.06.07</t>
  </si>
  <si>
    <t>Strategii investiţionale în afaceri</t>
  </si>
  <si>
    <t>DD.06.08</t>
  </si>
  <si>
    <t>Managementul resurselor umane</t>
  </si>
  <si>
    <t>DD.06.09</t>
  </si>
  <si>
    <t xml:space="preserve">Economie comercială </t>
  </si>
  <si>
    <t>DS.06.11</t>
  </si>
  <si>
    <t>Elaborarea lucrării de licenţă (ultimele 2 săptămâni: 5 zile x 6 ore/zi x 2 săptămâni )</t>
  </si>
  <si>
    <t>DD.06.12</t>
  </si>
  <si>
    <t>Ecoturism şi turism rural</t>
  </si>
  <si>
    <t>DS.05.13</t>
  </si>
  <si>
    <t>Resurse şi destinaţii turistice</t>
  </si>
  <si>
    <t>DS.05.14</t>
  </si>
  <si>
    <t xml:space="preserve">Fiscalitate </t>
  </si>
  <si>
    <t>DD.06.15</t>
  </si>
  <si>
    <t>Control și audit financiar</t>
  </si>
  <si>
    <t>DD.06.16</t>
  </si>
  <si>
    <t>Instruire asistată de calculator</t>
  </si>
  <si>
    <t>DS.05.05</t>
  </si>
  <si>
    <t xml:space="preserve">Practică pedagogică (în învăţământul preuniversitar obligatoriu) (1) </t>
  </si>
  <si>
    <t>DS.05.06</t>
  </si>
  <si>
    <t>Managementul clasei de elevi</t>
  </si>
  <si>
    <t xml:space="preserve">Practică pedagogică (în învăţământul preuniversitar obligatoriu) (2) </t>
  </si>
  <si>
    <t>DS.06.08</t>
  </si>
  <si>
    <t>Evaluare finală - Portofoliu didactic</t>
  </si>
  <si>
    <t>DS.06.09</t>
  </si>
  <si>
    <t>80-90</t>
  </si>
  <si>
    <t>10-20</t>
  </si>
  <si>
    <t>25-30%</t>
  </si>
  <si>
    <t>35-40%</t>
  </si>
  <si>
    <t>5-10%</t>
  </si>
  <si>
    <t>-</t>
  </si>
  <si>
    <t>FV</t>
  </si>
  <si>
    <t xml:space="preserve">Total ore </t>
  </si>
  <si>
    <t>sem 1</t>
  </si>
  <si>
    <t>sem 2</t>
  </si>
  <si>
    <t>5E+2C</t>
  </si>
  <si>
    <t>Realizat</t>
  </si>
  <si>
    <t>Economia turismului</t>
  </si>
  <si>
    <t>DF.02.08</t>
  </si>
  <si>
    <t>DD.03.01</t>
  </si>
  <si>
    <t xml:space="preserve">        180 credite conform planului de învățământ</t>
  </si>
  <si>
    <t>Programul de studiu: Economia comerţului, turismului şi serviciilor</t>
  </si>
  <si>
    <t>Domeniul: Administrarea  afacerilor</t>
  </si>
  <si>
    <t>I* - ore de studiu individual; PV** - probă de verificare</t>
  </si>
  <si>
    <t>Universitatea ,,Ştefan cel Mare” din Suceava</t>
  </si>
  <si>
    <t xml:space="preserve"> Nr.ore de practică</t>
  </si>
  <si>
    <t>Cod disciplină USV.FSEAP. ECTS</t>
  </si>
  <si>
    <t>4E+2C+1PV</t>
  </si>
  <si>
    <r>
      <t>2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*</t>
    </r>
  </si>
  <si>
    <t>I* - studiu individual; PV** - probă de verificare; *** - credite suplimentare</t>
  </si>
  <si>
    <t>DC.03.06</t>
  </si>
  <si>
    <t>DS.04.07</t>
  </si>
  <si>
    <t>DS.03.04</t>
  </si>
  <si>
    <t>DD.04.10</t>
  </si>
  <si>
    <t xml:space="preserve">Practică  (90 ore) </t>
  </si>
  <si>
    <t>PV</t>
  </si>
  <si>
    <t>2**</t>
  </si>
  <si>
    <t>** - credite suplimentare</t>
  </si>
  <si>
    <t>Rector,</t>
  </si>
  <si>
    <t>Decan,</t>
  </si>
  <si>
    <t>Prof. univ. dr. ing. Valentin POPA</t>
  </si>
  <si>
    <t>Prof. univ. dr. Carmen NĂSTASE</t>
  </si>
  <si>
    <t>Director de departament,</t>
  </si>
  <si>
    <t>Coordonator de program de studii,</t>
  </si>
  <si>
    <t>DD.05.06</t>
  </si>
  <si>
    <t>Economia serviciilor</t>
  </si>
  <si>
    <t>2C</t>
  </si>
  <si>
    <t>2E+1C</t>
  </si>
  <si>
    <t>Discipline opționale</t>
  </si>
  <si>
    <t>DC.01.15</t>
  </si>
  <si>
    <t>Modul DPPD NIV 1</t>
  </si>
  <si>
    <t>Total ore facultative pe saptamana</t>
  </si>
  <si>
    <t>Forma de învăţământ: cu frecvenţă (IF)</t>
  </si>
  <si>
    <t>1E+1PV</t>
  </si>
  <si>
    <t>Probă de verificare</t>
  </si>
  <si>
    <t xml:space="preserve">Limba străină pentru afaceri </t>
  </si>
  <si>
    <t>DD.03.14</t>
  </si>
  <si>
    <t>DD.03.15</t>
  </si>
  <si>
    <t>DD.04.18</t>
  </si>
  <si>
    <t>DS.04.20</t>
  </si>
  <si>
    <t>DC.03.21</t>
  </si>
  <si>
    <t>5E+2C+ 1PV</t>
  </si>
  <si>
    <t>Domeniul: Administrarea afacerilor</t>
  </si>
  <si>
    <t>Competenţe profesionale</t>
  </si>
  <si>
    <t>Competenţe  transversale</t>
  </si>
  <si>
    <t>Programul de studii:  Economia comerţului, turismului şi serviciilor</t>
  </si>
  <si>
    <t>Forma de învăţământ:  cu frecvenţă (IF)</t>
  </si>
  <si>
    <t>Inițierea afacerilor</t>
  </si>
  <si>
    <t>DRS.03.22</t>
  </si>
  <si>
    <t>5E+3C</t>
  </si>
  <si>
    <t>DD.03.16</t>
  </si>
  <si>
    <t>DS.04.19</t>
  </si>
  <si>
    <t>Concurență și prețuri</t>
  </si>
  <si>
    <t>DS.04.12</t>
  </si>
  <si>
    <t>Economie 1 (Microeconomie)</t>
  </si>
  <si>
    <t>Economie 2 (Macroeconomie)</t>
  </si>
  <si>
    <t>DS.04.11</t>
  </si>
  <si>
    <t>DC.05.03</t>
  </si>
  <si>
    <t>DS.05.04</t>
  </si>
  <si>
    <t>DD.06.10</t>
  </si>
  <si>
    <t>Cod disciplină USV.ECTS</t>
  </si>
  <si>
    <t>Forma de verificare</t>
  </si>
  <si>
    <t>Recom.</t>
  </si>
  <si>
    <t>Facultatea de Economie, Administrație și Afaceri</t>
  </si>
  <si>
    <t>Promoția 2024</t>
  </si>
  <si>
    <t>Valabil începând cu anul universitar: 2021-2022</t>
  </si>
  <si>
    <t>CP1. Realizarea prestațiilor în comerț, turism și serviciie.</t>
  </si>
  <si>
    <t>CP2. Comercializarea produselor/serviciilor.</t>
  </si>
  <si>
    <t>CP3. Gestionarea relațiilor cu clienții și furnizorii.</t>
  </si>
  <si>
    <t>CP4. Gestionarea și alocarea resurselor materiale și financiare.</t>
  </si>
  <si>
    <t>CP5. Asigurarea calităţii prestaţiilor în comerț, turism și servicii.</t>
  </si>
  <si>
    <t>CP6. Asistenţă în managementul resurselor umane.</t>
  </si>
  <si>
    <t>CT1. Aplicarea principiilor, normelor şi valorilor eticii profesionale în cadrul propriei strategii de muncă riguroasă, eficientă şi responsabilă.</t>
  </si>
  <si>
    <t>CT2. Identificarea rolurilor şi responsabilităţilor într-o echipă plurispecializată şi aplicarea de tehnici de relaţionare şi muncă eficientă în cadrul echipei.</t>
  </si>
  <si>
    <t>CT3. Identificarea oportunităţilor de formare continuă şi valorificarea eficientă a resurselor şi tehnicilor de învăţare pentru propria dezvoltare.</t>
  </si>
  <si>
    <t>Conf. univ. dr. Pavel STANCIU</t>
  </si>
  <si>
    <t>Promoția 20224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</si>
</sst>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10"/>
      <name val="Arial"/>
      <family val="2"/>
      <charset val="238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6" fillId="0" borderId="1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/>
    <xf numFmtId="0" fontId="6" fillId="0" borderId="12" xfId="0" applyFont="1" applyBorder="1"/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20" fillId="0" borderId="0" xfId="0" applyFont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/>
    <xf numFmtId="0" fontId="6" fillId="0" borderId="32" xfId="0" applyFont="1" applyBorder="1" applyAlignment="1">
      <alignment horizontal="center"/>
    </xf>
    <xf numFmtId="0" fontId="23" fillId="0" borderId="35" xfId="0" applyFont="1" applyBorder="1" applyAlignment="1">
      <alignment horizontal="justify" vertical="top" wrapText="1"/>
    </xf>
    <xf numFmtId="2" fontId="23" fillId="0" borderId="35" xfId="0" applyNumberFormat="1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2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6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2" borderId="19" xfId="0" applyFont="1" applyFill="1" applyBorder="1"/>
    <xf numFmtId="0" fontId="16" fillId="0" borderId="36" xfId="0" applyFont="1" applyFill="1" applyBorder="1"/>
    <xf numFmtId="0" fontId="23" fillId="0" borderId="37" xfId="0" applyFont="1" applyBorder="1" applyAlignment="1">
      <alignment horizontal="justify" vertical="top" wrapText="1"/>
    </xf>
    <xf numFmtId="0" fontId="23" fillId="0" borderId="38" xfId="0" applyFont="1" applyBorder="1" applyAlignment="1">
      <alignment horizontal="justify" vertical="top" wrapText="1"/>
    </xf>
    <xf numFmtId="0" fontId="23" fillId="0" borderId="34" xfId="0" applyFont="1" applyFill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right" vertical="top" wrapText="1"/>
    </xf>
    <xf numFmtId="0" fontId="21" fillId="0" borderId="39" xfId="0" applyFont="1" applyBorder="1" applyAlignment="1">
      <alignment horizontal="right" vertical="top" wrapText="1"/>
    </xf>
    <xf numFmtId="0" fontId="6" fillId="0" borderId="30" xfId="0" applyFont="1" applyBorder="1" applyAlignment="1">
      <alignment horizontal="center" vertical="center"/>
    </xf>
    <xf numFmtId="0" fontId="16" fillId="2" borderId="20" xfId="0" applyFont="1" applyFill="1" applyBorder="1"/>
    <xf numFmtId="0" fontId="6" fillId="0" borderId="15" xfId="0" applyFont="1" applyBorder="1" applyAlignment="1">
      <alignment horizontal="center"/>
    </xf>
    <xf numFmtId="0" fontId="16" fillId="0" borderId="2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/>
    </xf>
    <xf numFmtId="2" fontId="23" fillId="0" borderId="2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23" fillId="0" borderId="0" xfId="0" applyFont="1" applyFill="1"/>
    <xf numFmtId="0" fontId="23" fillId="0" borderId="0" xfId="0" applyFont="1"/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0" fillId="0" borderId="0" xfId="0" applyFont="1" applyFill="1" applyAlignment="1"/>
    <xf numFmtId="0" fontId="21" fillId="0" borderId="0" xfId="0" applyFont="1"/>
    <xf numFmtId="0" fontId="27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7" fillId="0" borderId="0" xfId="0" applyFont="1" applyFill="1"/>
    <xf numFmtId="0" fontId="23" fillId="0" borderId="1" xfId="0" applyFont="1" applyFill="1" applyBorder="1"/>
    <xf numFmtId="0" fontId="23" fillId="0" borderId="1" xfId="0" applyFont="1" applyFill="1" applyBorder="1" applyAlignment="1"/>
    <xf numFmtId="0" fontId="21" fillId="0" borderId="0" xfId="0" applyFont="1" applyFill="1" applyAlignment="1"/>
    <xf numFmtId="0" fontId="2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Continuous"/>
    </xf>
    <xf numFmtId="0" fontId="27" fillId="0" borderId="1" xfId="0" applyFont="1" applyFill="1" applyBorder="1"/>
    <xf numFmtId="0" fontId="23" fillId="0" borderId="6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40" fillId="0" borderId="0" xfId="0" applyFont="1" applyFill="1" applyAlignment="1"/>
    <xf numFmtId="0" fontId="30" fillId="0" borderId="0" xfId="0" applyFont="1" applyFill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0" fontId="21" fillId="0" borderId="0" xfId="0" applyFont="1" applyFill="1"/>
    <xf numFmtId="0" fontId="35" fillId="0" borderId="0" xfId="0" applyFont="1" applyFill="1"/>
    <xf numFmtId="0" fontId="35" fillId="0" borderId="0" xfId="0" applyFont="1"/>
    <xf numFmtId="0" fontId="23" fillId="0" borderId="0" xfId="0" applyFont="1" applyFill="1" applyAlignment="1">
      <alignment wrapText="1"/>
    </xf>
    <xf numFmtId="0" fontId="23" fillId="0" borderId="46" xfId="0" applyFont="1" applyFill="1" applyBorder="1"/>
    <xf numFmtId="0" fontId="23" fillId="0" borderId="47" xfId="0" applyFont="1" applyFill="1" applyBorder="1"/>
    <xf numFmtId="0" fontId="23" fillId="0" borderId="48" xfId="0" applyFont="1" applyFill="1" applyBorder="1"/>
    <xf numFmtId="0" fontId="23" fillId="0" borderId="47" xfId="0" applyFont="1" applyFill="1" applyBorder="1" applyAlignment="1">
      <alignment horizontal="center"/>
    </xf>
    <xf numFmtId="0" fontId="23" fillId="0" borderId="0" xfId="0" applyFont="1" applyAlignment="1"/>
    <xf numFmtId="0" fontId="22" fillId="0" borderId="0" xfId="0" applyFont="1" applyAlignment="1"/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/>
    <xf numFmtId="0" fontId="22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/>
    </xf>
    <xf numFmtId="0" fontId="21" fillId="0" borderId="49" xfId="0" applyFont="1" applyBorder="1" applyAlignment="1">
      <alignment vertical="center"/>
    </xf>
    <xf numFmtId="0" fontId="23" fillId="0" borderId="5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40" fillId="0" borderId="0" xfId="0" applyFont="1"/>
    <xf numFmtId="0" fontId="23" fillId="0" borderId="1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1" fillId="0" borderId="0" xfId="0" applyFont="1"/>
    <xf numFmtId="0" fontId="21" fillId="0" borderId="10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2" fontId="23" fillId="0" borderId="34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vertical="top"/>
    </xf>
    <xf numFmtId="0" fontId="23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/>
    <xf numFmtId="0" fontId="23" fillId="0" borderId="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9" fontId="23" fillId="0" borderId="9" xfId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57" xfId="0" applyFont="1" applyBorder="1"/>
    <xf numFmtId="0" fontId="23" fillId="0" borderId="53" xfId="0" applyFont="1" applyBorder="1" applyAlignment="1">
      <alignment horizontal="center"/>
    </xf>
    <xf numFmtId="0" fontId="21" fillId="0" borderId="58" xfId="0" applyFont="1" applyBorder="1" applyAlignment="1">
      <alignment horizontal="right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0" fontId="23" fillId="0" borderId="53" xfId="0" applyFont="1" applyBorder="1" applyAlignment="1">
      <alignment vertical="top" wrapText="1"/>
    </xf>
    <xf numFmtId="0" fontId="23" fillId="0" borderId="38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top" wrapText="1"/>
    </xf>
    <xf numFmtId="2" fontId="23" fillId="0" borderId="25" xfId="0" applyNumberFormat="1" applyFont="1" applyFill="1" applyBorder="1" applyAlignment="1">
      <alignment horizontal="center" vertical="top" wrapText="1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top" wrapText="1"/>
    </xf>
    <xf numFmtId="2" fontId="23" fillId="0" borderId="22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 vertical="center"/>
    </xf>
    <xf numFmtId="2" fontId="23" fillId="0" borderId="63" xfId="0" applyNumberFormat="1" applyFont="1" applyFill="1" applyBorder="1" applyAlignment="1">
      <alignment horizontal="center" vertical="top" wrapText="1"/>
    </xf>
    <xf numFmtId="0" fontId="23" fillId="0" borderId="64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justify" vertical="top" wrapText="1"/>
    </xf>
    <xf numFmtId="0" fontId="23" fillId="0" borderId="41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53" xfId="0" applyFont="1" applyFill="1" applyBorder="1" applyAlignment="1">
      <alignment vertical="top"/>
    </xf>
    <xf numFmtId="0" fontId="23" fillId="0" borderId="53" xfId="0" applyFont="1" applyFill="1" applyBorder="1" applyAlignment="1">
      <alignment wrapText="1"/>
    </xf>
    <xf numFmtId="2" fontId="23" fillId="0" borderId="39" xfId="0" applyNumberFormat="1" applyFont="1" applyFill="1" applyBorder="1" applyAlignment="1">
      <alignment horizontal="center" vertical="top" wrapText="1"/>
    </xf>
    <xf numFmtId="2" fontId="23" fillId="0" borderId="53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23" fillId="0" borderId="67" xfId="0" applyFont="1" applyFill="1" applyBorder="1" applyAlignment="1">
      <alignment wrapText="1"/>
    </xf>
    <xf numFmtId="0" fontId="35" fillId="0" borderId="6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72" xfId="0" applyFont="1" applyFill="1" applyBorder="1" applyAlignment="1">
      <alignment wrapText="1"/>
    </xf>
    <xf numFmtId="0" fontId="35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22" xfId="0" applyFont="1" applyFill="1" applyBorder="1"/>
    <xf numFmtId="0" fontId="35" fillId="0" borderId="7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/>
    </xf>
    <xf numFmtId="0" fontId="23" fillId="0" borderId="142" xfId="0" applyFont="1" applyFill="1" applyBorder="1" applyAlignment="1">
      <alignment wrapText="1"/>
    </xf>
    <xf numFmtId="0" fontId="23" fillId="0" borderId="73" xfId="0" applyFont="1" applyFill="1" applyBorder="1" applyAlignment="1">
      <alignment horizontal="center" wrapText="1"/>
    </xf>
    <xf numFmtId="0" fontId="23" fillId="0" borderId="74" xfId="0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77" xfId="0" applyFont="1" applyFill="1" applyBorder="1" applyAlignment="1">
      <alignment wrapText="1"/>
    </xf>
    <xf numFmtId="0" fontId="35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82" xfId="0" applyFont="1" applyFill="1" applyBorder="1" applyAlignment="1">
      <alignment wrapText="1"/>
    </xf>
    <xf numFmtId="0" fontId="35" fillId="0" borderId="8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23" fillId="0" borderId="22" xfId="0" applyFont="1" applyFill="1" applyBorder="1" applyAlignment="1"/>
    <xf numFmtId="0" fontId="35" fillId="0" borderId="73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center" shrinkToFit="1"/>
    </xf>
    <xf numFmtId="0" fontId="23" fillId="0" borderId="87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shrinkToFit="1"/>
    </xf>
    <xf numFmtId="0" fontId="35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wrapText="1"/>
    </xf>
    <xf numFmtId="0" fontId="35" fillId="0" borderId="3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/>
    </xf>
    <xf numFmtId="0" fontId="23" fillId="0" borderId="9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8" xfId="0" applyFont="1" applyFill="1" applyBorder="1"/>
    <xf numFmtId="0" fontId="23" fillId="0" borderId="12" xfId="0" applyFont="1" applyFill="1" applyBorder="1"/>
    <xf numFmtId="0" fontId="23" fillId="0" borderId="12" xfId="0" applyFont="1" applyFill="1" applyBorder="1" applyAlignment="1">
      <alignment horizontal="center" vertical="center"/>
    </xf>
    <xf numFmtId="0" fontId="30" fillId="0" borderId="2" xfId="0" applyFont="1" applyFill="1" applyBorder="1"/>
    <xf numFmtId="0" fontId="23" fillId="0" borderId="2" xfId="0" applyFont="1" applyFill="1" applyBorder="1" applyAlignment="1"/>
    <xf numFmtId="0" fontId="23" fillId="0" borderId="2" xfId="0" applyFont="1" applyFill="1" applyBorder="1"/>
    <xf numFmtId="0" fontId="23" fillId="0" borderId="0" xfId="0" applyFont="1" applyFill="1" applyBorder="1" applyAlignment="1"/>
    <xf numFmtId="0" fontId="40" fillId="0" borderId="0" xfId="0" applyFont="1" applyFill="1" applyBorder="1" applyAlignment="1"/>
    <xf numFmtId="0" fontId="27" fillId="0" borderId="44" xfId="0" applyFont="1" applyFill="1" applyBorder="1" applyAlignment="1">
      <alignment horizontal="left"/>
    </xf>
    <xf numFmtId="0" fontId="23" fillId="0" borderId="44" xfId="0" applyFont="1" applyFill="1" applyBorder="1"/>
    <xf numFmtId="0" fontId="23" fillId="0" borderId="44" xfId="0" applyFont="1" applyFill="1" applyBorder="1" applyAlignment="1"/>
    <xf numFmtId="0" fontId="23" fillId="0" borderId="21" xfId="0" applyFont="1" applyFill="1" applyBorder="1"/>
    <xf numFmtId="0" fontId="27" fillId="0" borderId="0" xfId="0" applyFont="1" applyFill="1" applyBorder="1" applyAlignment="1">
      <alignment horizontal="left"/>
    </xf>
    <xf numFmtId="0" fontId="23" fillId="0" borderId="30" xfId="0" applyFont="1" applyFill="1" applyBorder="1"/>
    <xf numFmtId="0" fontId="23" fillId="0" borderId="28" xfId="0" applyFont="1" applyFill="1" applyBorder="1"/>
    <xf numFmtId="0" fontId="35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3" fillId="0" borderId="87" xfId="0" applyFont="1" applyFill="1" applyBorder="1"/>
    <xf numFmtId="0" fontId="23" fillId="0" borderId="94" xfId="0" applyFont="1" applyFill="1" applyBorder="1"/>
    <xf numFmtId="0" fontId="23" fillId="0" borderId="49" xfId="0" applyFont="1" applyFill="1" applyBorder="1" applyAlignment="1">
      <alignment horizontal="center" vertical="center"/>
    </xf>
    <xf numFmtId="0" fontId="23" fillId="0" borderId="143" xfId="0" applyFont="1" applyFill="1" applyBorder="1" applyAlignment="1">
      <alignment wrapText="1"/>
    </xf>
    <xf numFmtId="0" fontId="23" fillId="0" borderId="144" xfId="0" applyFont="1" applyFill="1" applyBorder="1" applyAlignment="1">
      <alignment horizontal="center" vertical="center" wrapText="1"/>
    </xf>
    <xf numFmtId="0" fontId="23" fillId="0" borderId="145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 shrinkToFit="1"/>
    </xf>
    <xf numFmtId="0" fontId="23" fillId="0" borderId="86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/>
    </xf>
    <xf numFmtId="0" fontId="23" fillId="0" borderId="6" xfId="0" applyFont="1" applyFill="1" applyBorder="1" applyAlignment="1"/>
    <xf numFmtId="0" fontId="23" fillId="0" borderId="57" xfId="0" applyFont="1" applyFill="1" applyBorder="1" applyAlignment="1"/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vertical="top" wrapText="1"/>
    </xf>
    <xf numFmtId="0" fontId="23" fillId="0" borderId="80" xfId="0" applyFont="1" applyFill="1" applyBorder="1" applyAlignment="1">
      <alignment horizontal="center" vertical="center" shrinkToFit="1"/>
    </xf>
    <xf numFmtId="0" fontId="23" fillId="0" borderId="81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/>
    </xf>
    <xf numFmtId="0" fontId="23" fillId="0" borderId="56" xfId="0" applyFont="1" applyFill="1" applyBorder="1"/>
    <xf numFmtId="0" fontId="23" fillId="0" borderId="9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0" fontId="23" fillId="0" borderId="142" xfId="0" applyFont="1" applyFill="1" applyBorder="1" applyAlignment="1">
      <alignment vertical="top" wrapText="1"/>
    </xf>
    <xf numFmtId="0" fontId="23" fillId="0" borderId="38" xfId="0" applyFont="1" applyFill="1" applyBorder="1" applyAlignment="1">
      <alignment horizontal="center"/>
    </xf>
    <xf numFmtId="0" fontId="23" fillId="0" borderId="96" xfId="0" applyFont="1" applyFill="1" applyBorder="1" applyAlignment="1">
      <alignment wrapText="1"/>
    </xf>
    <xf numFmtId="0" fontId="23" fillId="0" borderId="37" xfId="0" applyFont="1" applyFill="1" applyBorder="1" applyAlignment="1">
      <alignment horizontal="center" shrinkToFit="1"/>
    </xf>
    <xf numFmtId="0" fontId="35" fillId="0" borderId="5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00" xfId="0" applyFont="1" applyFill="1" applyBorder="1"/>
    <xf numFmtId="0" fontId="23" fillId="0" borderId="99" xfId="0" applyFont="1" applyFill="1" applyBorder="1" applyAlignment="1">
      <alignment horizontal="center" shrinkToFit="1"/>
    </xf>
    <xf numFmtId="0" fontId="23" fillId="0" borderId="6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3" fillId="0" borderId="41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shrinkToFit="1"/>
    </xf>
    <xf numFmtId="0" fontId="23" fillId="0" borderId="20" xfId="0" applyFont="1" applyFill="1" applyBorder="1" applyAlignment="1"/>
    <xf numFmtId="0" fontId="23" fillId="0" borderId="20" xfId="0" applyFont="1" applyFill="1" applyBorder="1" applyAlignment="1">
      <alignment horizontal="center"/>
    </xf>
    <xf numFmtId="0" fontId="23" fillId="0" borderId="26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/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8" xfId="0" applyFont="1" applyFill="1" applyBorder="1"/>
    <xf numFmtId="0" fontId="29" fillId="0" borderId="1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42" fillId="0" borderId="0" xfId="0" applyFont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/>
    <xf numFmtId="0" fontId="23" fillId="0" borderId="18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center"/>
    </xf>
    <xf numFmtId="0" fontId="23" fillId="0" borderId="75" xfId="0" applyFont="1" applyFill="1" applyBorder="1"/>
    <xf numFmtId="0" fontId="23" fillId="0" borderId="5" xfId="0" applyFont="1" applyFill="1" applyBorder="1" applyAlignment="1">
      <alignment horizontal="center" vertical="center"/>
    </xf>
    <xf numFmtId="0" fontId="23" fillId="0" borderId="70" xfId="0" applyFont="1" applyFill="1" applyBorder="1"/>
    <xf numFmtId="0" fontId="23" fillId="0" borderId="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46" xfId="0" applyFont="1" applyFill="1" applyBorder="1" applyAlignment="1">
      <alignment horizontal="center"/>
    </xf>
    <xf numFmtId="0" fontId="23" fillId="0" borderId="146" xfId="0" applyFont="1" applyFill="1" applyBorder="1" applyAlignment="1"/>
    <xf numFmtId="0" fontId="23" fillId="0" borderId="26" xfId="0" applyFont="1" applyFill="1" applyBorder="1" applyAlignment="1">
      <alignment vertical="top" wrapText="1"/>
    </xf>
    <xf numFmtId="0" fontId="23" fillId="0" borderId="64" xfId="0" applyFont="1" applyFill="1" applyBorder="1" applyAlignment="1">
      <alignment horizontal="center" vertical="top"/>
    </xf>
    <xf numFmtId="0" fontId="23" fillId="0" borderId="8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/>
    </xf>
    <xf numFmtId="0" fontId="23" fillId="0" borderId="80" xfId="0" applyFont="1" applyFill="1" applyBorder="1"/>
    <xf numFmtId="0" fontId="23" fillId="0" borderId="45" xfId="0" applyFont="1" applyFill="1" applyBorder="1" applyAlignment="1">
      <alignment horizontal="center" vertical="center"/>
    </xf>
    <xf numFmtId="0" fontId="23" fillId="0" borderId="19" xfId="0" applyFont="1" applyFill="1" applyBorder="1"/>
    <xf numFmtId="0" fontId="23" fillId="0" borderId="95" xfId="0" applyFont="1" applyFill="1" applyBorder="1" applyAlignment="1">
      <alignment horizontal="center" wrapText="1"/>
    </xf>
    <xf numFmtId="0" fontId="23" fillId="0" borderId="85" xfId="0" applyFont="1" applyFill="1" applyBorder="1" applyAlignment="1">
      <alignment horizontal="center" wrapText="1"/>
    </xf>
    <xf numFmtId="0" fontId="23" fillId="0" borderId="85" xfId="0" applyFont="1" applyFill="1" applyBorder="1" applyAlignment="1">
      <alignment wrapText="1"/>
    </xf>
    <xf numFmtId="0" fontId="23" fillId="0" borderId="86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shrinkToFit="1"/>
    </xf>
    <xf numFmtId="0" fontId="23" fillId="0" borderId="9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shrinkToFit="1"/>
    </xf>
    <xf numFmtId="0" fontId="23" fillId="0" borderId="75" xfId="0" applyFont="1" applyFill="1" applyBorder="1" applyAlignment="1">
      <alignment shrinkToFit="1"/>
    </xf>
    <xf numFmtId="0" fontId="23" fillId="0" borderId="76" xfId="0" applyFont="1" applyFill="1" applyBorder="1" applyAlignment="1">
      <alignment shrinkToFit="1"/>
    </xf>
    <xf numFmtId="0" fontId="23" fillId="0" borderId="96" xfId="0" applyFont="1" applyFill="1" applyBorder="1"/>
    <xf numFmtId="0" fontId="23" fillId="0" borderId="75" xfId="0" applyFont="1" applyFill="1" applyBorder="1" applyAlignment="1">
      <alignment horizontal="center" shrinkToFit="1"/>
    </xf>
    <xf numFmtId="0" fontId="23" fillId="0" borderId="76" xfId="0" applyFont="1" applyFill="1" applyBorder="1" applyAlignment="1">
      <alignment horizontal="center" shrinkToFi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102" xfId="0" applyFont="1" applyFill="1" applyBorder="1" applyAlignment="1">
      <alignment horizontal="center" vertical="center"/>
    </xf>
    <xf numFmtId="0" fontId="23" fillId="0" borderId="96" xfId="0" applyFont="1" applyFill="1" applyBorder="1" applyAlignment="1"/>
    <xf numFmtId="0" fontId="23" fillId="0" borderId="1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vertical="top" wrapText="1"/>
    </xf>
    <xf numFmtId="0" fontId="23" fillId="0" borderId="104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vertical="center" wrapText="1"/>
    </xf>
    <xf numFmtId="0" fontId="23" fillId="0" borderId="99" xfId="0" applyFont="1" applyFill="1" applyBorder="1" applyAlignment="1">
      <alignment horizontal="center"/>
    </xf>
    <xf numFmtId="0" fontId="23" fillId="0" borderId="62" xfId="0" applyFont="1" applyFill="1" applyBorder="1" applyAlignment="1">
      <alignment wrapText="1"/>
    </xf>
    <xf numFmtId="0" fontId="23" fillId="0" borderId="62" xfId="0" applyFont="1" applyFill="1" applyBorder="1" applyAlignment="1">
      <alignment horizontal="center"/>
    </xf>
    <xf numFmtId="0" fontId="23" fillId="0" borderId="83" xfId="0" applyFont="1" applyFill="1" applyBorder="1" applyAlignment="1">
      <alignment vertical="center" shrinkToFit="1"/>
    </xf>
    <xf numFmtId="0" fontId="23" fillId="0" borderId="83" xfId="0" applyFont="1" applyFill="1" applyBorder="1" applyAlignment="1">
      <alignment horizontal="center"/>
    </xf>
    <xf numFmtId="0" fontId="23" fillId="0" borderId="104" xfId="0" applyFont="1" applyFill="1" applyBorder="1" applyAlignment="1">
      <alignment vertical="center" shrinkToFit="1"/>
    </xf>
    <xf numFmtId="49" fontId="29" fillId="0" borderId="15" xfId="0" applyNumberFormat="1" applyFont="1" applyFill="1" applyBorder="1" applyAlignment="1">
      <alignment vertical="top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/>
    </xf>
    <xf numFmtId="49" fontId="29" fillId="0" borderId="41" xfId="0" applyNumberFormat="1" applyFont="1" applyFill="1" applyBorder="1" applyAlignment="1">
      <alignment vertical="top" wrapText="1"/>
    </xf>
    <xf numFmtId="49" fontId="29" fillId="0" borderId="55" xfId="0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106" xfId="0" applyNumberFormat="1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/>
    <xf numFmtId="0" fontId="42" fillId="0" borderId="0" xfId="0" applyFont="1" applyFill="1" applyAlignment="1"/>
    <xf numFmtId="0" fontId="22" fillId="0" borderId="107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3" fillId="0" borderId="10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7" xfId="0" applyFont="1" applyFill="1" applyBorder="1" applyAlignment="1"/>
    <xf numFmtId="0" fontId="23" fillId="0" borderId="109" xfId="0" applyFont="1" applyFill="1" applyBorder="1" applyAlignment="1">
      <alignment vertical="center" wrapText="1"/>
    </xf>
    <xf numFmtId="0" fontId="4" fillId="0" borderId="0" xfId="0" applyFont="1"/>
    <xf numFmtId="0" fontId="8" fillId="0" borderId="0" xfId="0" applyFont="1" applyFill="1"/>
    <xf numFmtId="0" fontId="22" fillId="0" borderId="68" xfId="0" applyFont="1" applyBorder="1" applyAlignment="1">
      <alignment horizontal="center" vertical="top"/>
    </xf>
    <xf numFmtId="49" fontId="22" fillId="0" borderId="15" xfId="0" applyNumberFormat="1" applyFont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13" fillId="0" borderId="0" xfId="0" applyFont="1" applyFill="1"/>
    <xf numFmtId="0" fontId="22" fillId="0" borderId="10" xfId="0" applyFont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49" fontId="22" fillId="0" borderId="41" xfId="0" applyNumberFormat="1" applyFont="1" applyBorder="1" applyAlignment="1">
      <alignment vertical="top" wrapText="1"/>
    </xf>
    <xf numFmtId="0" fontId="22" fillId="0" borderId="87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7" fillId="0" borderId="84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49" fontId="22" fillId="2" borderId="15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49" fontId="22" fillId="2" borderId="41" xfId="0" applyNumberFormat="1" applyFont="1" applyFill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8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149" xfId="0" applyFont="1" applyFill="1" applyBorder="1" applyAlignment="1">
      <alignment horizontal="center" vertical="center" shrinkToFit="1"/>
    </xf>
    <xf numFmtId="0" fontId="23" fillId="0" borderId="141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 shrinkToFit="1"/>
    </xf>
    <xf numFmtId="9" fontId="23" fillId="0" borderId="5" xfId="1" applyFont="1" applyBorder="1" applyAlignment="1">
      <alignment horizontal="center"/>
    </xf>
    <xf numFmtId="9" fontId="23" fillId="0" borderId="17" xfId="1" applyFont="1" applyBorder="1" applyAlignment="1">
      <alignment horizontal="center"/>
    </xf>
    <xf numFmtId="0" fontId="43" fillId="0" borderId="0" xfId="0" applyFont="1" applyAlignment="1"/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22" fillId="0" borderId="52" xfId="0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vertical="top" wrapText="1"/>
    </xf>
    <xf numFmtId="49" fontId="22" fillId="2" borderId="10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64" fontId="21" fillId="0" borderId="53" xfId="0" applyNumberFormat="1" applyFont="1" applyBorder="1" applyAlignment="1">
      <alignment horizontal="center" vertical="top" wrapText="1"/>
    </xf>
    <xf numFmtId="0" fontId="21" fillId="0" borderId="1" xfId="0" applyFont="1" applyFill="1" applyBorder="1"/>
    <xf numFmtId="9" fontId="21" fillId="0" borderId="66" xfId="1" applyFont="1" applyBorder="1" applyAlignment="1">
      <alignment horizontal="center"/>
    </xf>
    <xf numFmtId="0" fontId="23" fillId="0" borderId="65" xfId="0" applyFont="1" applyFill="1" applyBorder="1" applyAlignment="1">
      <alignment horizontal="left" wrapText="1"/>
    </xf>
    <xf numFmtId="0" fontId="23" fillId="0" borderId="65" xfId="0" applyFont="1" applyFill="1" applyBorder="1" applyAlignment="1">
      <alignment wrapText="1"/>
    </xf>
    <xf numFmtId="0" fontId="23" fillId="3" borderId="6" xfId="0" applyFont="1" applyFill="1" applyBorder="1"/>
    <xf numFmtId="0" fontId="23" fillId="3" borderId="1" xfId="0" applyFont="1" applyFill="1" applyBorder="1"/>
    <xf numFmtId="0" fontId="23" fillId="3" borderId="28" xfId="0" applyFont="1" applyFill="1" applyBorder="1"/>
    <xf numFmtId="0" fontId="23" fillId="3" borderId="0" xfId="0" applyFont="1" applyFill="1"/>
    <xf numFmtId="0" fontId="23" fillId="4" borderId="0" xfId="0" applyFont="1" applyFill="1"/>
    <xf numFmtId="0" fontId="23" fillId="4" borderId="1" xfId="0" applyFont="1" applyFill="1" applyBorder="1"/>
    <xf numFmtId="0" fontId="23" fillId="0" borderId="102" xfId="0" applyFont="1" applyFill="1" applyBorder="1" applyAlignment="1">
      <alignment vertical="center"/>
    </xf>
    <xf numFmtId="0" fontId="23" fillId="0" borderId="75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vertical="center"/>
    </xf>
    <xf numFmtId="0" fontId="23" fillId="0" borderId="91" xfId="0" applyFont="1" applyFill="1" applyBorder="1" applyAlignment="1">
      <alignment vertical="center"/>
    </xf>
    <xf numFmtId="0" fontId="23" fillId="0" borderId="92" xfId="0" applyFont="1" applyFill="1" applyBorder="1" applyAlignment="1">
      <alignment vertical="center"/>
    </xf>
    <xf numFmtId="0" fontId="27" fillId="0" borderId="0" xfId="0" applyFont="1" applyFill="1"/>
    <xf numFmtId="0" fontId="22" fillId="0" borderId="0" xfId="0" applyFont="1" applyFill="1" applyAlignment="1"/>
    <xf numFmtId="0" fontId="22" fillId="0" borderId="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44" fillId="0" borderId="0" xfId="0" applyFont="1" applyFill="1" applyAlignment="1"/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0" fontId="22" fillId="0" borderId="8" xfId="0" applyFont="1" applyFill="1" applyBorder="1"/>
    <xf numFmtId="0" fontId="22" fillId="0" borderId="12" xfId="0" applyFont="1" applyFill="1" applyBorder="1"/>
    <xf numFmtId="0" fontId="22" fillId="0" borderId="18" xfId="0" applyFont="1" applyFill="1" applyBorder="1"/>
    <xf numFmtId="0" fontId="27" fillId="0" borderId="0" xfId="0" applyFont="1" applyFill="1" applyAlignment="1"/>
    <xf numFmtId="0" fontId="38" fillId="0" borderId="0" xfId="0" applyFont="1" applyFill="1" applyAlignment="1"/>
    <xf numFmtId="0" fontId="27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1" fillId="0" borderId="33" xfId="0" applyFont="1" applyFill="1" applyBorder="1" applyAlignment="1">
      <alignment horizontal="center" vertical="top" wrapText="1"/>
    </xf>
    <xf numFmtId="2" fontId="27" fillId="0" borderId="31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center"/>
    </xf>
    <xf numFmtId="0" fontId="38" fillId="0" borderId="0" xfId="0" applyFont="1"/>
    <xf numFmtId="0" fontId="29" fillId="0" borderId="23" xfId="0" applyFont="1" applyBorder="1" applyAlignment="1">
      <alignment horizontal="justify" wrapText="1"/>
    </xf>
    <xf numFmtId="0" fontId="27" fillId="0" borderId="0" xfId="0" applyFont="1" applyFill="1"/>
    <xf numFmtId="0" fontId="21" fillId="0" borderId="0" xfId="0" applyFont="1"/>
    <xf numFmtId="0" fontId="38" fillId="0" borderId="0" xfId="0" applyFont="1"/>
    <xf numFmtId="0" fontId="42" fillId="0" borderId="0" xfId="0" applyFont="1" applyAlignment="1"/>
    <xf numFmtId="0" fontId="45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vertical="top"/>
    </xf>
    <xf numFmtId="0" fontId="45" fillId="0" borderId="0" xfId="0" applyFont="1" applyAlignme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9" fillId="0" borderId="87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8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96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8" fillId="0" borderId="0" xfId="0" applyFont="1" applyAlignment="1"/>
    <xf numFmtId="0" fontId="21" fillId="5" borderId="0" xfId="0" applyFont="1" applyFill="1" applyAlignment="1">
      <alignment horizontal="center" vertical="center"/>
    </xf>
    <xf numFmtId="0" fontId="38" fillId="5" borderId="57" xfId="0" applyFont="1" applyFill="1" applyBorder="1" applyAlignment="1">
      <alignment horizontal="center" vertical="center"/>
    </xf>
    <xf numFmtId="0" fontId="29" fillId="0" borderId="87" xfId="0" applyFont="1" applyBorder="1" applyAlignment="1">
      <alignment horizontal="justify" vertical="center" wrapText="1"/>
    </xf>
    <xf numFmtId="0" fontId="29" fillId="0" borderId="6" xfId="0" applyFont="1" applyBorder="1" applyAlignment="1">
      <alignment horizontal="justify" vertical="center" wrapText="1"/>
    </xf>
    <xf numFmtId="0" fontId="27" fillId="0" borderId="44" xfId="0" applyFont="1" applyFill="1" applyBorder="1"/>
    <xf numFmtId="0" fontId="45" fillId="0" borderId="0" xfId="0" applyFont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46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 wrapText="1"/>
    </xf>
    <xf numFmtId="0" fontId="3" fillId="0" borderId="128" xfId="0" applyFont="1" applyBorder="1"/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/>
    </xf>
    <xf numFmtId="0" fontId="21" fillId="0" borderId="111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34" fillId="0" borderId="80" xfId="0" applyFont="1" applyBorder="1" applyAlignment="1">
      <alignment horizontal="center" vertical="center" wrapText="1"/>
    </xf>
    <xf numFmtId="0" fontId="3" fillId="0" borderId="110" xfId="0" applyFont="1" applyBorder="1"/>
    <xf numFmtId="0" fontId="22" fillId="0" borderId="35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" fillId="0" borderId="120" xfId="0" applyFont="1" applyBorder="1"/>
    <xf numFmtId="0" fontId="22" fillId="0" borderId="44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4" fillId="0" borderId="40" xfId="0" applyFont="1" applyBorder="1"/>
    <xf numFmtId="0" fontId="4" fillId="0" borderId="34" xfId="0" applyFont="1" applyBorder="1"/>
    <xf numFmtId="0" fontId="23" fillId="0" borderId="3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wrapText="1"/>
    </xf>
    <xf numFmtId="0" fontId="4" fillId="0" borderId="82" xfId="0" applyFont="1" applyBorder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08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0" xfId="0" applyFont="1" applyFill="1" applyBorder="1"/>
    <xf numFmtId="0" fontId="34" fillId="0" borderId="139" xfId="0" applyFont="1" applyBorder="1" applyAlignment="1">
      <alignment horizontal="center" vertical="center" wrapText="1"/>
    </xf>
    <xf numFmtId="0" fontId="3" fillId="0" borderId="126" xfId="0" applyFont="1" applyBorder="1"/>
    <xf numFmtId="0" fontId="21" fillId="0" borderId="11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8" fillId="0" borderId="120" xfId="0" applyFont="1" applyBorder="1"/>
    <xf numFmtId="0" fontId="28" fillId="0" borderId="116" xfId="0" applyFont="1" applyBorder="1" applyAlignment="1">
      <alignment horizontal="center" vertical="center"/>
    </xf>
    <xf numFmtId="0" fontId="8" fillId="0" borderId="110" xfId="0" applyFont="1" applyBorder="1"/>
    <xf numFmtId="0" fontId="27" fillId="0" borderId="116" xfId="0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 wrapText="1"/>
    </xf>
    <xf numFmtId="0" fontId="4" fillId="0" borderId="137" xfId="0" applyFont="1" applyBorder="1"/>
    <xf numFmtId="0" fontId="34" fillId="0" borderId="79" xfId="0" applyFont="1" applyBorder="1" applyAlignment="1">
      <alignment horizontal="center" vertical="center" wrapText="1"/>
    </xf>
    <xf numFmtId="0" fontId="3" fillId="0" borderId="124" xfId="0" applyFont="1" applyBorder="1"/>
    <xf numFmtId="0" fontId="29" fillId="0" borderId="0" xfId="0" applyFont="1" applyFill="1" applyAlignment="1">
      <alignment horizontal="center"/>
    </xf>
    <xf numFmtId="0" fontId="27" fillId="0" borderId="52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39" fillId="0" borderId="3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34" xfId="0" applyFont="1" applyBorder="1" applyAlignment="1">
      <alignment horizontal="center" vertical="center"/>
    </xf>
    <xf numFmtId="0" fontId="8" fillId="0" borderId="126" xfId="0" applyFont="1" applyBorder="1"/>
    <xf numFmtId="0" fontId="28" fillId="0" borderId="11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8" fillId="0" borderId="89" xfId="0" applyFont="1" applyBorder="1"/>
    <xf numFmtId="0" fontId="8" fillId="0" borderId="105" xfId="0" applyFont="1" applyBorder="1"/>
    <xf numFmtId="0" fontId="28" fillId="0" borderId="10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7" fillId="0" borderId="118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1" fontId="22" fillId="0" borderId="112" xfId="0" applyNumberFormat="1" applyFont="1" applyFill="1" applyBorder="1" applyAlignment="1">
      <alignment horizontal="center" vertical="center"/>
    </xf>
    <xf numFmtId="1" fontId="22" fillId="0" borderId="108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6" xfId="0" applyFont="1" applyBorder="1"/>
    <xf numFmtId="0" fontId="22" fillId="0" borderId="14" xfId="0" applyFont="1" applyBorder="1" applyAlignment="1">
      <alignment horizontal="center" vertical="center" wrapText="1"/>
    </xf>
    <xf numFmtId="0" fontId="23" fillId="0" borderId="10" xfId="0" applyFont="1" applyBorder="1"/>
    <xf numFmtId="0" fontId="23" fillId="0" borderId="41" xfId="0" applyFont="1" applyBorder="1"/>
    <xf numFmtId="0" fontId="22" fillId="0" borderId="3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9" xfId="0" applyFont="1" applyBorder="1"/>
    <xf numFmtId="0" fontId="22" fillId="0" borderId="18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17" xfId="0" applyFont="1" applyBorder="1"/>
    <xf numFmtId="0" fontId="22" fillId="0" borderId="6" xfId="0" applyFont="1" applyBorder="1" applyAlignment="1">
      <alignment horizontal="center" vertical="center" wrapText="1"/>
    </xf>
    <xf numFmtId="0" fontId="23" fillId="0" borderId="51" xfId="0" applyFont="1" applyBorder="1"/>
    <xf numFmtId="0" fontId="22" fillId="0" borderId="3" xfId="0" applyFont="1" applyBorder="1" applyAlignment="1">
      <alignment horizontal="center" vertical="center" wrapText="1"/>
    </xf>
    <xf numFmtId="0" fontId="23" fillId="0" borderId="31" xfId="0" applyFont="1" applyBorder="1"/>
    <xf numFmtId="0" fontId="23" fillId="0" borderId="133" xfId="0" applyFont="1" applyFill="1" applyBorder="1" applyAlignment="1">
      <alignment horizontal="center"/>
    </xf>
    <xf numFmtId="0" fontId="23" fillId="0" borderId="120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8" xfId="0" applyFont="1" applyFill="1" applyBorder="1"/>
    <xf numFmtId="0" fontId="23" fillId="0" borderId="123" xfId="0" applyFont="1" applyFill="1" applyBorder="1" applyAlignment="1">
      <alignment horizontal="center" vertical="center" wrapText="1"/>
    </xf>
    <xf numFmtId="0" fontId="23" fillId="0" borderId="124" xfId="0" applyFont="1" applyFill="1" applyBorder="1"/>
    <xf numFmtId="0" fontId="23" fillId="0" borderId="116" xfId="0" applyFont="1" applyFill="1" applyBorder="1" applyAlignment="1">
      <alignment horizontal="center" vertical="center" wrapText="1"/>
    </xf>
    <xf numFmtId="0" fontId="23" fillId="0" borderId="110" xfId="0" applyFont="1" applyFill="1" applyBorder="1"/>
    <xf numFmtId="0" fontId="23" fillId="0" borderId="119" xfId="0" applyFont="1" applyFill="1" applyBorder="1" applyAlignment="1">
      <alignment horizontal="center" vertical="center" wrapText="1"/>
    </xf>
    <xf numFmtId="0" fontId="23" fillId="0" borderId="120" xfId="0" applyFont="1" applyFill="1" applyBorder="1"/>
    <xf numFmtId="0" fontId="23" fillId="0" borderId="46" xfId="0" applyFont="1" applyFill="1" applyBorder="1" applyAlignment="1">
      <alignment horizontal="center" vertical="center" wrapText="1"/>
    </xf>
    <xf numFmtId="0" fontId="23" fillId="0" borderId="46" xfId="0" applyFont="1" applyFill="1" applyBorder="1"/>
    <xf numFmtId="0" fontId="23" fillId="0" borderId="47" xfId="0" applyFont="1" applyFill="1" applyBorder="1" applyAlignment="1">
      <alignment horizontal="center" vertical="center" wrapText="1"/>
    </xf>
    <xf numFmtId="0" fontId="23" fillId="0" borderId="47" xfId="0" applyFont="1" applyFill="1" applyBorder="1"/>
    <xf numFmtId="0" fontId="23" fillId="0" borderId="47" xfId="0" applyFont="1" applyFill="1" applyBorder="1" applyAlignment="1">
      <alignment horizontal="center"/>
    </xf>
    <xf numFmtId="0" fontId="23" fillId="0" borderId="119" xfId="0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/>
    </xf>
    <xf numFmtId="0" fontId="23" fillId="0" borderId="110" xfId="0" applyFont="1" applyFill="1" applyBorder="1" applyAlignment="1">
      <alignment horizontal="center"/>
    </xf>
    <xf numFmtId="0" fontId="23" fillId="0" borderId="116" xfId="0" applyFont="1" applyFill="1" applyBorder="1" applyAlignment="1">
      <alignment horizontal="center"/>
    </xf>
    <xf numFmtId="0" fontId="23" fillId="0" borderId="130" xfId="0" applyFont="1" applyFill="1" applyBorder="1" applyAlignment="1">
      <alignment horizontal="center"/>
    </xf>
    <xf numFmtId="0" fontId="23" fillId="0" borderId="124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vertical="center"/>
    </xf>
    <xf numFmtId="0" fontId="23" fillId="0" borderId="93" xfId="0" applyFont="1" applyFill="1" applyBorder="1"/>
    <xf numFmtId="0" fontId="23" fillId="0" borderId="121" xfId="0" applyFont="1" applyFill="1" applyBorder="1" applyAlignment="1">
      <alignment horizontal="center" vertical="center"/>
    </xf>
    <xf numFmtId="0" fontId="23" fillId="0" borderId="122" xfId="0" applyFont="1" applyFill="1" applyBorder="1"/>
    <xf numFmtId="0" fontId="23" fillId="0" borderId="119" xfId="0" applyFont="1" applyFill="1" applyBorder="1" applyAlignment="1">
      <alignment horizontal="center"/>
    </xf>
    <xf numFmtId="0" fontId="22" fillId="0" borderId="10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/>
    </xf>
    <xf numFmtId="0" fontId="23" fillId="0" borderId="135" xfId="0" applyFont="1" applyFill="1" applyBorder="1"/>
    <xf numFmtId="0" fontId="23" fillId="0" borderId="112" xfId="0" applyFont="1" applyFill="1" applyBorder="1" applyAlignment="1">
      <alignment horizontal="center"/>
    </xf>
    <xf numFmtId="0" fontId="23" fillId="0" borderId="107" xfId="0" applyFont="1" applyFill="1" applyBorder="1"/>
    <xf numFmtId="0" fontId="23" fillId="0" borderId="131" xfId="0" applyFont="1" applyFill="1" applyBorder="1" applyAlignment="1">
      <alignment horizontal="center"/>
    </xf>
    <xf numFmtId="0" fontId="23" fillId="0" borderId="132" xfId="0" applyFont="1" applyFill="1" applyBorder="1"/>
    <xf numFmtId="0" fontId="45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3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 wrapText="1"/>
    </xf>
    <xf numFmtId="0" fontId="23" fillId="0" borderId="125" xfId="0" applyFont="1" applyFill="1" applyBorder="1" applyAlignment="1">
      <alignment horizontal="center"/>
    </xf>
    <xf numFmtId="0" fontId="23" fillId="0" borderId="126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27" xfId="0" applyFont="1" applyFill="1" applyBorder="1" applyAlignment="1">
      <alignment horizontal="center"/>
    </xf>
    <xf numFmtId="0" fontId="23" fillId="0" borderId="128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16" xfId="0" applyFont="1" applyBorder="1"/>
    <xf numFmtId="0" fontId="2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/>
    </xf>
    <xf numFmtId="0" fontId="27" fillId="0" borderId="111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00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left" vertical="top" wrapText="1"/>
    </xf>
    <xf numFmtId="49" fontId="27" fillId="0" borderId="96" xfId="0" applyNumberFormat="1" applyFont="1" applyBorder="1" applyAlignment="1">
      <alignment horizontal="left" vertical="top" wrapText="1"/>
    </xf>
    <xf numFmtId="49" fontId="27" fillId="0" borderId="22" xfId="0" applyNumberFormat="1" applyFont="1" applyBorder="1" applyAlignment="1">
      <alignment horizontal="left" vertical="top" wrapText="1"/>
    </xf>
    <xf numFmtId="0" fontId="39" fillId="0" borderId="4" xfId="0" applyFont="1" applyBorder="1" applyAlignment="1">
      <alignment horizontal="center" vertical="center"/>
    </xf>
    <xf numFmtId="0" fontId="23" fillId="0" borderId="2" xfId="0" applyFont="1" applyBorder="1"/>
    <xf numFmtId="0" fontId="23" fillId="0" borderId="30" xfId="0" applyFont="1" applyBorder="1"/>
    <xf numFmtId="0" fontId="23" fillId="0" borderId="32" xfId="0" applyFont="1" applyBorder="1"/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1" fillId="0" borderId="17" xfId="0" applyFont="1" applyBorder="1"/>
    <xf numFmtId="0" fontId="38" fillId="0" borderId="0" xfId="0" applyFont="1" applyFill="1"/>
    <xf numFmtId="0" fontId="29" fillId="0" borderId="112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/>
    </xf>
    <xf numFmtId="0" fontId="38" fillId="0" borderId="112" xfId="0" applyFont="1" applyFill="1" applyBorder="1" applyAlignment="1">
      <alignment horizontal="center" vertical="center"/>
    </xf>
    <xf numFmtId="0" fontId="38" fillId="0" borderId="108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111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22" fillId="0" borderId="0" xfId="0" applyFont="1" applyFill="1" applyAlignment="1"/>
    <xf numFmtId="0" fontId="38" fillId="0" borderId="118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100" xfId="0" applyFont="1" applyFill="1" applyBorder="1" applyAlignment="1">
      <alignment horizontal="center" vertical="center"/>
    </xf>
    <xf numFmtId="0" fontId="29" fillId="0" borderId="9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18" xfId="0" applyFont="1" applyFill="1" applyBorder="1" applyAlignment="1">
      <alignment horizontal="center" vertical="center"/>
    </xf>
    <xf numFmtId="1" fontId="23" fillId="0" borderId="112" xfId="0" applyNumberFormat="1" applyFont="1" applyFill="1" applyBorder="1" applyAlignment="1">
      <alignment horizontal="center" vertical="center"/>
    </xf>
    <xf numFmtId="1" fontId="23" fillId="0" borderId="108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132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 wrapText="1"/>
    </xf>
    <xf numFmtId="0" fontId="23" fillId="0" borderId="128" xfId="0" applyFont="1" applyFill="1" applyBorder="1"/>
    <xf numFmtId="0" fontId="38" fillId="0" borderId="0" xfId="0" applyFont="1" applyFill="1" applyAlignment="1">
      <alignment horizontal="left"/>
    </xf>
    <xf numFmtId="0" fontId="23" fillId="0" borderId="11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1" fillId="0" borderId="49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/>
    <xf numFmtId="0" fontId="6" fillId="0" borderId="16" xfId="0" applyFont="1" applyBorder="1"/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/>
    <xf numFmtId="0" fontId="9" fillId="0" borderId="11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" fontId="6" fillId="0" borderId="112" xfId="0" applyNumberFormat="1" applyFont="1" applyBorder="1" applyAlignment="1">
      <alignment horizontal="center" vertical="center"/>
    </xf>
    <xf numFmtId="1" fontId="6" fillId="0" borderId="108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wrapText="1"/>
    </xf>
    <xf numFmtId="0" fontId="18" fillId="0" borderId="108" xfId="0" applyFont="1" applyBorder="1" applyAlignment="1">
      <alignment horizontal="center" wrapText="1"/>
    </xf>
    <xf numFmtId="0" fontId="7" fillId="0" borderId="1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0" fillId="0" borderId="4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/>
    </xf>
    <xf numFmtId="0" fontId="21" fillId="0" borderId="10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106" xfId="0" applyFont="1" applyFill="1" applyBorder="1" applyAlignment="1">
      <alignment horizontal="center"/>
    </xf>
    <xf numFmtId="2" fontId="23" fillId="0" borderId="33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Alignment="1"/>
    <xf numFmtId="0" fontId="26" fillId="0" borderId="0" xfId="0" applyFont="1" applyAlignment="1"/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1" fillId="0" borderId="14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133349</xdr:rowOff>
    </xdr:from>
    <xdr:to>
      <xdr:col>1</xdr:col>
      <xdr:colOff>9525</xdr:colOff>
      <xdr:row>33</xdr:row>
      <xdr:rowOff>146120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5314949"/>
          <a:ext cx="6829425" cy="1146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/>
            <a:t>	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Rector,				Decan,</a:t>
          </a: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Prof.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univ. dr. ing. Valentin POPA		    Prof. univ. dr. Carmen NĂSTASE</a:t>
          </a: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Director de departament,			       Coordonator program de studii,</a:t>
          </a:r>
        </a:p>
        <a:p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      Conf. univ. dr. Pavel STANCIU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		   </a:t>
          </a:r>
          <a:r>
            <a:rPr lang="en-GB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Conf. univ. dr. Pavel STANCIU</a:t>
          </a:r>
          <a:endParaRPr lang="ro-R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V74"/>
  <sheetViews>
    <sheetView topLeftCell="A4" zoomScale="80" zoomScaleNormal="80" zoomScaleSheetLayoutView="130" workbookViewId="0">
      <selection activeCell="A24" sqref="A24:XFD24"/>
    </sheetView>
  </sheetViews>
  <sheetFormatPr defaultColWidth="9.1796875" defaultRowHeight="13" x14ac:dyDescent="0.3"/>
  <cols>
    <col min="1" max="1" width="29.54296875" style="113" customWidth="1"/>
    <col min="2" max="2" width="4.7265625" style="113" hidden="1" customWidth="1"/>
    <col min="3" max="3" width="9.1796875" style="113" hidden="1" customWidth="1"/>
    <col min="4" max="41" width="9.1796875" style="113"/>
    <col min="42" max="42" width="0.26953125" style="113" hidden="1" customWidth="1"/>
    <col min="43" max="48" width="9.1796875" style="113" hidden="1" customWidth="1"/>
    <col min="49" max="16384" width="9.1796875" style="113"/>
  </cols>
  <sheetData>
    <row r="3" spans="1:10" ht="14" x14ac:dyDescent="0.3">
      <c r="A3" s="606" t="s">
        <v>219</v>
      </c>
      <c r="B3" s="606"/>
      <c r="C3" s="606"/>
      <c r="D3" s="607"/>
      <c r="E3" s="607"/>
      <c r="F3" s="607"/>
      <c r="G3" s="607"/>
    </row>
    <row r="4" spans="1:10" ht="14" x14ac:dyDescent="0.3">
      <c r="A4" s="627" t="s">
        <v>278</v>
      </c>
      <c r="B4" s="627"/>
      <c r="C4" s="627"/>
      <c r="D4" s="627"/>
      <c r="E4" s="627"/>
      <c r="F4" s="627"/>
      <c r="G4" s="627"/>
    </row>
    <row r="5" spans="1:10" ht="14" x14ac:dyDescent="0.3">
      <c r="A5" s="606"/>
      <c r="B5" s="606"/>
      <c r="C5" s="606"/>
      <c r="D5" s="607"/>
      <c r="E5" s="607"/>
      <c r="F5" s="607"/>
      <c r="G5" s="607"/>
    </row>
    <row r="10" spans="1:10" ht="18.75" customHeight="1" x14ac:dyDescent="0.3"/>
    <row r="11" spans="1:10" ht="13.5" customHeight="1" x14ac:dyDescent="0.3">
      <c r="A11" s="131"/>
      <c r="B11" s="132"/>
      <c r="C11" s="132"/>
    </row>
    <row r="12" spans="1:10" ht="12.75" customHeight="1" x14ac:dyDescent="0.3">
      <c r="A12" s="131"/>
      <c r="B12" s="132"/>
      <c r="C12" s="132"/>
    </row>
    <row r="13" spans="1:10" x14ac:dyDescent="0.3">
      <c r="A13" s="131"/>
      <c r="B13" s="132"/>
      <c r="C13" s="132"/>
    </row>
    <row r="14" spans="1:10" x14ac:dyDescent="0.3">
      <c r="A14" s="131"/>
      <c r="B14" s="132"/>
      <c r="C14" s="132"/>
    </row>
    <row r="15" spans="1:10" x14ac:dyDescent="0.3">
      <c r="A15" s="131"/>
      <c r="B15" s="132"/>
      <c r="C15" s="132"/>
    </row>
    <row r="16" spans="1:10" ht="24.75" customHeight="1" x14ac:dyDescent="0.3">
      <c r="A16" s="630" t="s">
        <v>26</v>
      </c>
      <c r="B16" s="630"/>
      <c r="C16" s="630"/>
      <c r="D16" s="630"/>
      <c r="E16" s="630"/>
      <c r="F16" s="630"/>
      <c r="G16" s="630"/>
      <c r="H16" s="630"/>
      <c r="I16" s="630"/>
      <c r="J16" s="630"/>
    </row>
    <row r="17" spans="1:10" ht="17.5" x14ac:dyDescent="0.35">
      <c r="A17" s="133"/>
      <c r="B17" s="133"/>
      <c r="C17" s="133"/>
    </row>
    <row r="18" spans="1:10" ht="17.5" x14ac:dyDescent="0.35">
      <c r="A18" s="133"/>
      <c r="B18" s="133"/>
      <c r="C18" s="133"/>
    </row>
    <row r="19" spans="1:10" ht="17.5" x14ac:dyDescent="0.35">
      <c r="A19" s="133"/>
      <c r="B19" s="133"/>
      <c r="C19" s="133"/>
    </row>
    <row r="20" spans="1:10" ht="14" x14ac:dyDescent="0.3">
      <c r="A20" s="627" t="s">
        <v>217</v>
      </c>
      <c r="B20" s="627"/>
      <c r="C20" s="627"/>
      <c r="D20" s="627"/>
      <c r="E20" s="627"/>
      <c r="F20" s="627"/>
      <c r="G20" s="627"/>
      <c r="H20" s="607"/>
      <c r="I20" s="607"/>
      <c r="J20" s="607"/>
    </row>
    <row r="21" spans="1:10" ht="14" x14ac:dyDescent="0.3">
      <c r="A21" s="608" t="s">
        <v>216</v>
      </c>
      <c r="B21" s="608"/>
      <c r="C21" s="608"/>
      <c r="D21" s="608"/>
      <c r="E21" s="608"/>
      <c r="F21" s="608"/>
      <c r="G21" s="608"/>
      <c r="H21" s="607"/>
      <c r="I21" s="607"/>
      <c r="J21" s="607"/>
    </row>
    <row r="22" spans="1:10" ht="14" x14ac:dyDescent="0.3">
      <c r="A22" s="627" t="s">
        <v>86</v>
      </c>
      <c r="B22" s="627"/>
      <c r="C22" s="627"/>
      <c r="D22" s="627"/>
      <c r="E22" s="627"/>
      <c r="F22" s="627"/>
      <c r="G22" s="627"/>
      <c r="H22" s="607"/>
      <c r="I22" s="607"/>
      <c r="J22" s="607"/>
    </row>
    <row r="23" spans="1:10" ht="14" x14ac:dyDescent="0.3">
      <c r="A23" s="627" t="s">
        <v>87</v>
      </c>
      <c r="B23" s="627"/>
      <c r="C23" s="627"/>
      <c r="D23" s="627"/>
      <c r="E23" s="627"/>
      <c r="F23" s="627"/>
      <c r="G23" s="627"/>
      <c r="H23" s="607"/>
      <c r="I23" s="607"/>
      <c r="J23" s="607"/>
    </row>
    <row r="24" spans="1:10" ht="14" x14ac:dyDescent="0.3">
      <c r="A24" s="627" t="s">
        <v>279</v>
      </c>
      <c r="B24" s="627"/>
      <c r="C24" s="627"/>
      <c r="D24" s="627"/>
      <c r="E24" s="627"/>
      <c r="F24" s="627"/>
      <c r="G24" s="627"/>
      <c r="H24" s="607"/>
      <c r="I24" s="607"/>
      <c r="J24" s="607"/>
    </row>
    <row r="25" spans="1:10" ht="14" x14ac:dyDescent="0.3">
      <c r="A25" s="627" t="s">
        <v>280</v>
      </c>
      <c r="B25" s="627"/>
      <c r="C25" s="627"/>
      <c r="D25" s="627"/>
      <c r="E25" s="627"/>
      <c r="F25" s="627"/>
      <c r="G25" s="627"/>
      <c r="H25" s="607"/>
      <c r="I25" s="607"/>
      <c r="J25" s="607"/>
    </row>
    <row r="26" spans="1:10" ht="14" x14ac:dyDescent="0.3">
      <c r="A26" s="607"/>
      <c r="B26" s="607"/>
      <c r="C26" s="607"/>
      <c r="D26" s="607"/>
      <c r="E26" s="607"/>
      <c r="F26" s="607"/>
      <c r="G26" s="607"/>
      <c r="H26" s="607"/>
      <c r="I26" s="607"/>
      <c r="J26" s="607"/>
    </row>
    <row r="27" spans="1:10" ht="14" x14ac:dyDescent="0.3">
      <c r="A27" s="607"/>
      <c r="B27" s="607" t="s">
        <v>80</v>
      </c>
      <c r="C27" s="607"/>
      <c r="D27" s="607"/>
      <c r="E27" s="607"/>
      <c r="F27" s="607"/>
      <c r="G27" s="607"/>
      <c r="H27" s="607"/>
      <c r="I27" s="607"/>
      <c r="J27" s="607"/>
    </row>
    <row r="28" spans="1:10" ht="14" x14ac:dyDescent="0.3">
      <c r="A28" s="607"/>
      <c r="B28" s="607"/>
      <c r="C28" s="607"/>
      <c r="D28" s="607"/>
      <c r="E28" s="607"/>
      <c r="F28" s="607"/>
      <c r="G28" s="607"/>
      <c r="H28" s="607"/>
      <c r="I28" s="607"/>
      <c r="J28" s="607"/>
    </row>
    <row r="29" spans="1:10" ht="14" x14ac:dyDescent="0.3">
      <c r="A29" s="605"/>
      <c r="B29" s="605"/>
      <c r="C29" s="605"/>
      <c r="D29" s="607"/>
      <c r="E29" s="607"/>
      <c r="F29" s="607"/>
      <c r="G29" s="607"/>
      <c r="H29" s="607"/>
      <c r="I29" s="607"/>
      <c r="J29" s="607"/>
    </row>
    <row r="30" spans="1:10" ht="14" x14ac:dyDescent="0.3">
      <c r="A30" s="609" t="s">
        <v>79</v>
      </c>
      <c r="B30" s="610"/>
      <c r="C30" s="610"/>
      <c r="D30" s="607"/>
      <c r="E30" s="607"/>
      <c r="F30" s="607"/>
      <c r="G30" s="607"/>
      <c r="H30" s="607"/>
      <c r="I30" s="607"/>
      <c r="J30" s="607"/>
    </row>
    <row r="31" spans="1:10" ht="14" x14ac:dyDescent="0.3">
      <c r="A31" s="628" t="s">
        <v>215</v>
      </c>
      <c r="B31" s="628"/>
      <c r="C31" s="628"/>
      <c r="D31" s="628"/>
      <c r="E31" s="628"/>
      <c r="F31" s="628"/>
      <c r="G31" s="628"/>
      <c r="H31" s="607"/>
      <c r="I31" s="607"/>
      <c r="J31" s="607"/>
    </row>
    <row r="32" spans="1:10" ht="14" x14ac:dyDescent="0.3">
      <c r="A32" s="629" t="s">
        <v>81</v>
      </c>
      <c r="B32" s="629"/>
      <c r="C32" s="629"/>
      <c r="D32" s="629"/>
      <c r="E32" s="629"/>
      <c r="F32" s="629"/>
      <c r="G32" s="629"/>
      <c r="H32" s="607"/>
      <c r="I32" s="607"/>
      <c r="J32" s="607"/>
    </row>
    <row r="33" spans="1:10" ht="14" x14ac:dyDescent="0.3">
      <c r="A33" s="607"/>
      <c r="B33" s="610"/>
      <c r="C33" s="610"/>
      <c r="D33" s="607"/>
      <c r="E33" s="607"/>
      <c r="F33" s="607"/>
      <c r="G33" s="607"/>
      <c r="H33" s="607"/>
      <c r="I33" s="607"/>
      <c r="J33" s="607"/>
    </row>
    <row r="34" spans="1:10" ht="13" customHeight="1" x14ac:dyDescent="0.3">
      <c r="A34" s="607"/>
      <c r="B34" s="611"/>
      <c r="C34" s="611"/>
      <c r="D34" s="607"/>
      <c r="E34" s="607"/>
      <c r="F34" s="607"/>
      <c r="G34" s="607"/>
      <c r="H34" s="607"/>
      <c r="I34" s="607"/>
      <c r="J34" s="607"/>
    </row>
    <row r="35" spans="1:10" x14ac:dyDescent="0.3">
      <c r="A35" s="134"/>
      <c r="B35" s="135"/>
      <c r="C35" s="135"/>
    </row>
    <row r="36" spans="1:10" x14ac:dyDescent="0.3">
      <c r="A36" s="136"/>
      <c r="B36" s="136"/>
      <c r="C36" s="136"/>
    </row>
    <row r="37" spans="1:10" x14ac:dyDescent="0.3">
      <c r="A37" s="93"/>
      <c r="B37" s="93"/>
      <c r="C37" s="93"/>
    </row>
    <row r="38" spans="1:10" ht="11.25" customHeight="1" x14ac:dyDescent="0.3">
      <c r="A38" s="93"/>
      <c r="B38" s="93"/>
      <c r="C38" s="93"/>
    </row>
    <row r="39" spans="1:10" ht="12" customHeight="1" x14ac:dyDescent="0.3">
      <c r="A39" s="93"/>
      <c r="B39" s="93"/>
      <c r="C39" s="93"/>
    </row>
    <row r="40" spans="1:10" ht="12.75" customHeight="1" x14ac:dyDescent="0.3">
      <c r="A40" s="93"/>
      <c r="B40" s="93"/>
      <c r="C40" s="93"/>
    </row>
    <row r="41" spans="1:10" ht="12.75" customHeight="1" x14ac:dyDescent="0.3">
      <c r="A41" s="93"/>
      <c r="B41" s="93"/>
      <c r="C41" s="93"/>
    </row>
    <row r="42" spans="1:10" ht="12.75" customHeight="1" x14ac:dyDescent="0.3">
      <c r="A42" s="136"/>
      <c r="B42" s="136"/>
      <c r="C42" s="136"/>
    </row>
    <row r="43" spans="1:10" ht="12.75" customHeight="1" x14ac:dyDescent="0.3">
      <c r="A43" s="93"/>
      <c r="B43" s="93"/>
      <c r="C43" s="93"/>
    </row>
    <row r="44" spans="1:10" ht="12.75" customHeight="1" x14ac:dyDescent="0.3">
      <c r="A44" s="93"/>
      <c r="B44" s="93"/>
      <c r="C44" s="93"/>
    </row>
    <row r="45" spans="1:10" ht="12.75" customHeight="1" x14ac:dyDescent="0.3">
      <c r="A45" s="93"/>
      <c r="B45" s="93"/>
      <c r="C45" s="93"/>
    </row>
    <row r="46" spans="1:10" x14ac:dyDescent="0.3">
      <c r="A46" s="93"/>
      <c r="B46" s="93"/>
      <c r="C46" s="93"/>
    </row>
    <row r="47" spans="1:10" ht="12.75" customHeight="1" x14ac:dyDescent="0.3">
      <c r="A47" s="93"/>
      <c r="B47" s="93"/>
      <c r="C47" s="93"/>
    </row>
    <row r="48" spans="1:10" x14ac:dyDescent="0.3">
      <c r="A48" s="93"/>
      <c r="B48" s="93"/>
      <c r="C48" s="93"/>
    </row>
    <row r="49" spans="1:3" x14ac:dyDescent="0.3">
      <c r="A49" s="93"/>
      <c r="B49" s="93"/>
      <c r="C49" s="93"/>
    </row>
    <row r="50" spans="1:3" x14ac:dyDescent="0.3">
      <c r="A50" s="93"/>
      <c r="B50" s="93"/>
      <c r="C50" s="93"/>
    </row>
    <row r="51" spans="1:3" x14ac:dyDescent="0.3">
      <c r="A51" s="93"/>
      <c r="B51" s="93"/>
      <c r="C51" s="93"/>
    </row>
    <row r="52" spans="1:3" x14ac:dyDescent="0.3">
      <c r="A52" s="93"/>
      <c r="B52" s="93"/>
      <c r="C52" s="93"/>
    </row>
    <row r="53" spans="1:3" x14ac:dyDescent="0.3">
      <c r="A53" s="136"/>
      <c r="B53" s="136"/>
      <c r="C53" s="136"/>
    </row>
    <row r="54" spans="1:3" x14ac:dyDescent="0.3">
      <c r="A54" s="93"/>
      <c r="B54" s="93"/>
      <c r="C54" s="93"/>
    </row>
    <row r="55" spans="1:3" x14ac:dyDescent="0.3">
      <c r="A55" s="94"/>
      <c r="B55" s="94"/>
      <c r="C55" s="94"/>
    </row>
    <row r="56" spans="1:3" x14ac:dyDescent="0.3">
      <c r="A56" s="94"/>
      <c r="B56" s="94"/>
      <c r="C56" s="94"/>
    </row>
    <row r="57" spans="1:3" x14ac:dyDescent="0.3">
      <c r="A57" s="94"/>
      <c r="B57" s="94"/>
      <c r="C57" s="94"/>
    </row>
    <row r="58" spans="1:3" x14ac:dyDescent="0.3">
      <c r="A58" s="94"/>
      <c r="B58" s="94"/>
      <c r="C58" s="94"/>
    </row>
    <row r="59" spans="1:3" x14ac:dyDescent="0.3">
      <c r="A59" s="94"/>
      <c r="B59" s="94"/>
      <c r="C59" s="94"/>
    </row>
    <row r="60" spans="1:3" x14ac:dyDescent="0.3">
      <c r="A60" s="94"/>
      <c r="B60" s="94"/>
      <c r="C60" s="94"/>
    </row>
    <row r="61" spans="1:3" x14ac:dyDescent="0.3">
      <c r="A61" s="94"/>
      <c r="B61" s="94"/>
      <c r="C61" s="94"/>
    </row>
    <row r="62" spans="1:3" x14ac:dyDescent="0.3">
      <c r="A62" s="93"/>
      <c r="B62" s="93"/>
      <c r="C62" s="93"/>
    </row>
    <row r="63" spans="1:3" x14ac:dyDescent="0.3">
      <c r="A63" s="93"/>
      <c r="B63" s="93"/>
      <c r="C63" s="93"/>
    </row>
    <row r="64" spans="1:3" x14ac:dyDescent="0.3">
      <c r="A64" s="93"/>
      <c r="B64" s="93"/>
      <c r="C64" s="93"/>
    </row>
    <row r="65" spans="1:3" x14ac:dyDescent="0.3">
      <c r="A65" s="93"/>
      <c r="B65" s="136"/>
      <c r="C65" s="136"/>
    </row>
    <row r="66" spans="1:3" x14ac:dyDescent="0.3">
      <c r="A66" s="93"/>
      <c r="B66" s="93"/>
      <c r="C66" s="93"/>
    </row>
    <row r="67" spans="1:3" x14ac:dyDescent="0.3">
      <c r="A67" s="93"/>
      <c r="B67" s="93"/>
      <c r="C67" s="93"/>
    </row>
    <row r="68" spans="1:3" x14ac:dyDescent="0.3">
      <c r="A68" s="93"/>
      <c r="B68" s="93"/>
      <c r="C68" s="93"/>
    </row>
    <row r="69" spans="1:3" x14ac:dyDescent="0.3">
      <c r="A69" s="93"/>
      <c r="B69" s="93"/>
      <c r="C69" s="93"/>
    </row>
    <row r="70" spans="1:3" x14ac:dyDescent="0.3">
      <c r="A70" s="93"/>
      <c r="B70" s="93"/>
      <c r="C70" s="93"/>
    </row>
    <row r="71" spans="1:3" x14ac:dyDescent="0.3">
      <c r="A71" s="93"/>
      <c r="B71" s="93"/>
      <c r="C71" s="93"/>
    </row>
    <row r="72" spans="1:3" x14ac:dyDescent="0.3">
      <c r="A72" s="93"/>
      <c r="B72" s="137"/>
      <c r="C72" s="137"/>
    </row>
    <row r="73" spans="1:3" x14ac:dyDescent="0.3">
      <c r="B73" s="138"/>
      <c r="C73" s="138"/>
    </row>
    <row r="74" spans="1:3" x14ac:dyDescent="0.3">
      <c r="B74" s="139"/>
      <c r="C74" s="140"/>
    </row>
  </sheetData>
  <mergeCells count="9">
    <mergeCell ref="A4:G4"/>
    <mergeCell ref="A31:G31"/>
    <mergeCell ref="A32:G32"/>
    <mergeCell ref="A16:J16"/>
    <mergeCell ref="A20:G20"/>
    <mergeCell ref="A22:G22"/>
    <mergeCell ref="A23:G23"/>
    <mergeCell ref="A25:G25"/>
    <mergeCell ref="A24:G24"/>
  </mergeCells>
  <phoneticPr fontId="16" type="noConversion"/>
  <pageMargins left="0.62992125984251968" right="0.62992125984251968" top="0.74803149606299213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999"/>
  <sheetViews>
    <sheetView view="pageBreakPreview" zoomScaleNormal="100" zoomScaleSheetLayoutView="100" workbookViewId="0">
      <selection activeCell="C53" sqref="C53"/>
    </sheetView>
  </sheetViews>
  <sheetFormatPr defaultColWidth="8.7265625" defaultRowHeight="12.5" x14ac:dyDescent="0.25"/>
  <cols>
    <col min="1" max="1" width="3.26953125" style="101" customWidth="1"/>
    <col min="2" max="2" width="30.1796875" style="101" customWidth="1"/>
    <col min="3" max="3" width="10.453125" style="118" customWidth="1"/>
    <col min="4" max="4" width="3.26953125" style="101" customWidth="1"/>
    <col min="5" max="5" width="3.453125" style="101" customWidth="1"/>
    <col min="6" max="6" width="2.453125" style="101" customWidth="1"/>
    <col min="7" max="7" width="2.1796875" style="101" customWidth="1"/>
    <col min="8" max="8" width="2.453125" style="101" customWidth="1"/>
    <col min="9" max="9" width="6.453125" style="101" customWidth="1"/>
    <col min="10" max="10" width="5" style="101" customWidth="1"/>
    <col min="11" max="12" width="2.7265625" style="101" customWidth="1"/>
    <col min="13" max="13" width="2.453125" style="101" customWidth="1"/>
    <col min="14" max="14" width="2.7265625" style="101" customWidth="1"/>
    <col min="15" max="15" width="2.54296875" style="101" customWidth="1"/>
    <col min="16" max="16" width="7" style="101" customWidth="1"/>
    <col min="17" max="17" width="5" style="101" customWidth="1"/>
    <col min="18" max="18" width="5.26953125" style="111" customWidth="1"/>
    <col min="19" max="19" width="5.81640625" style="111" customWidth="1"/>
    <col min="20" max="20" width="6" style="111" customWidth="1"/>
    <col min="21" max="21" width="6.1796875" style="111" customWidth="1"/>
    <col min="22" max="22" width="3.81640625" style="111" customWidth="1"/>
    <col min="23" max="23" width="5" style="111" customWidth="1"/>
    <col min="24" max="24" width="6" style="111" customWidth="1"/>
    <col min="25" max="25" width="6.26953125" style="111" customWidth="1"/>
    <col min="26" max="26" width="5.54296875" style="111" customWidth="1"/>
    <col min="27" max="27" width="4.81640625" style="111" customWidth="1"/>
    <col min="28" max="28" width="5.453125" style="111" customWidth="1"/>
    <col min="29" max="29" width="5" style="130" customWidth="1"/>
    <col min="30" max="30" width="5.1796875" style="101" customWidth="1"/>
    <col min="31" max="16384" width="8.7265625" style="101"/>
  </cols>
  <sheetData>
    <row r="1" spans="1:58" ht="13" x14ac:dyDescent="0.3">
      <c r="A1" s="671" t="s">
        <v>77</v>
      </c>
      <c r="B1" s="671"/>
      <c r="C1" s="67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64"/>
      <c r="S1" s="164"/>
      <c r="T1" s="164"/>
      <c r="U1" s="164"/>
      <c r="V1" s="164"/>
      <c r="W1" s="164"/>
      <c r="X1" s="164"/>
      <c r="Y1" s="331"/>
      <c r="Z1" s="331"/>
      <c r="AA1" s="331"/>
      <c r="AB1" s="331"/>
      <c r="AC1" s="331"/>
      <c r="AD1" s="164"/>
    </row>
    <row r="2" spans="1:58" ht="13" x14ac:dyDescent="0.3">
      <c r="A2" s="145" t="s">
        <v>278</v>
      </c>
      <c r="B2" s="145"/>
      <c r="C2" s="145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64"/>
      <c r="S2" s="164"/>
      <c r="T2" s="164"/>
      <c r="U2" s="164"/>
      <c r="V2" s="164"/>
      <c r="W2" s="164"/>
      <c r="X2" s="164"/>
      <c r="Y2" s="331"/>
      <c r="Z2" s="331"/>
      <c r="AA2" s="331"/>
      <c r="AB2" s="331"/>
      <c r="AC2" s="332"/>
      <c r="AD2" s="164"/>
    </row>
    <row r="3" spans="1:58" ht="13" x14ac:dyDescent="0.3">
      <c r="A3" s="165"/>
      <c r="B3" s="165"/>
      <c r="C3" s="165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64"/>
      <c r="S3" s="164"/>
      <c r="T3" s="164"/>
      <c r="U3" s="164"/>
      <c r="V3" s="164"/>
      <c r="W3" s="164"/>
      <c r="X3" s="164"/>
      <c r="Y3" s="331"/>
      <c r="Z3" s="331"/>
      <c r="AA3" s="331"/>
      <c r="AB3" s="331"/>
      <c r="AC3" s="332"/>
      <c r="AD3" s="164"/>
    </row>
    <row r="4" spans="1:58" ht="15" x14ac:dyDescent="0.3">
      <c r="A4" s="673" t="s">
        <v>21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145"/>
      <c r="R4" s="328"/>
      <c r="S4" s="329"/>
      <c r="T4" s="329"/>
      <c r="U4" s="329"/>
      <c r="V4" s="330"/>
      <c r="W4" s="329"/>
      <c r="X4" s="330" t="s">
        <v>88</v>
      </c>
      <c r="Y4" s="329" t="s">
        <v>59</v>
      </c>
      <c r="Z4" s="329" t="s">
        <v>89</v>
      </c>
      <c r="AA4" s="329" t="s">
        <v>90</v>
      </c>
      <c r="AB4" s="329" t="s">
        <v>91</v>
      </c>
      <c r="AC4" s="329" t="s">
        <v>206</v>
      </c>
      <c r="AD4" s="330" t="s">
        <v>62</v>
      </c>
    </row>
    <row r="5" spans="1:58" ht="13" x14ac:dyDescent="0.3">
      <c r="A5" s="112"/>
      <c r="B5" s="112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8"/>
      <c r="S5" s="143"/>
      <c r="T5" s="143" t="s">
        <v>92</v>
      </c>
      <c r="U5" s="143" t="s">
        <v>93</v>
      </c>
      <c r="V5" s="143"/>
      <c r="W5" s="143" t="s">
        <v>94</v>
      </c>
      <c r="X5" s="143">
        <f t="shared" ref="X5:Z9" si="0">SUMIFS(S$16:S$38,$R$16:$R$38,$W5)*14</f>
        <v>518</v>
      </c>
      <c r="Y5" s="143">
        <f t="shared" si="0"/>
        <v>280</v>
      </c>
      <c r="Z5" s="143">
        <f t="shared" si="0"/>
        <v>238</v>
      </c>
      <c r="AA5" s="143">
        <f>SUMIFS(W$16:W$38,$R$16:$R$38,$W5)</f>
        <v>54</v>
      </c>
      <c r="AB5" s="144">
        <f>SUM(Y5:Z5)</f>
        <v>518</v>
      </c>
      <c r="AC5" s="144" t="s">
        <v>108</v>
      </c>
      <c r="AD5" s="143">
        <f>COUNTIF(X$16:X$31,AC5)</f>
        <v>10</v>
      </c>
    </row>
    <row r="6" spans="1:58" ht="13" x14ac:dyDescent="0.3">
      <c r="A6" s="672" t="s">
        <v>85</v>
      </c>
      <c r="B6" s="672"/>
      <c r="C6" s="672"/>
      <c r="D6" s="672"/>
      <c r="E6" s="672"/>
      <c r="F6" s="672"/>
      <c r="G6" s="149"/>
      <c r="H6" s="149"/>
      <c r="I6" s="147"/>
      <c r="J6" s="147"/>
      <c r="K6" s="147"/>
      <c r="L6" s="149"/>
      <c r="M6" s="149"/>
      <c r="N6" s="149"/>
      <c r="O6" s="149"/>
      <c r="P6" s="149"/>
      <c r="Q6" s="149"/>
      <c r="R6" s="150"/>
      <c r="S6" s="143" t="s">
        <v>95</v>
      </c>
      <c r="T6" s="143">
        <f>SUMIFS(S$16:S$44,$V$16:$V$44,$S6)*14</f>
        <v>616</v>
      </c>
      <c r="U6" s="143">
        <f>SUMIFS(W$16:W$44,$V$16:$V$44,$S6)</f>
        <v>60</v>
      </c>
      <c r="V6" s="143"/>
      <c r="W6" s="143" t="s">
        <v>96</v>
      </c>
      <c r="X6" s="143">
        <f>SUMIFS(S$16:S$38,$R$16:$R$38,$W6)*14</f>
        <v>56</v>
      </c>
      <c r="Y6" s="143">
        <f>SUMIFS(T$16:T$38,$R$16:$R$38,$W6)*14</f>
        <v>28</v>
      </c>
      <c r="Z6" s="143">
        <f t="shared" si="0"/>
        <v>28</v>
      </c>
      <c r="AA6" s="143">
        <f>SUMIFS(W$16:W$38,$R$16:$R$38,$W6)</f>
        <v>4</v>
      </c>
      <c r="AB6" s="144">
        <f>SUM(Y6:Z6)</f>
        <v>56</v>
      </c>
      <c r="AC6" s="144" t="s">
        <v>9</v>
      </c>
      <c r="AD6" s="143">
        <f>COUNTIF(X$16:X$31,AC6)</f>
        <v>3</v>
      </c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21"/>
      <c r="BD6" s="121"/>
      <c r="BE6" s="122"/>
      <c r="BF6" s="122"/>
    </row>
    <row r="7" spans="1:58" ht="13" x14ac:dyDescent="0.3">
      <c r="A7" s="145" t="s">
        <v>216</v>
      </c>
      <c r="B7" s="145"/>
      <c r="C7" s="145"/>
      <c r="D7" s="145"/>
      <c r="E7" s="145"/>
      <c r="F7" s="145"/>
      <c r="G7" s="149"/>
      <c r="H7" s="149"/>
      <c r="I7" s="112"/>
      <c r="J7" s="112"/>
      <c r="K7" s="112"/>
      <c r="L7" s="151"/>
      <c r="M7" s="151"/>
      <c r="N7" s="151"/>
      <c r="O7" s="151"/>
      <c r="P7" s="151"/>
      <c r="Q7" s="151"/>
      <c r="R7" s="148"/>
      <c r="S7" s="143" t="s">
        <v>97</v>
      </c>
      <c r="T7" s="143">
        <f>SUMIFS(S$16:S$44,$V$16:$V$44,$S7)*14</f>
        <v>0</v>
      </c>
      <c r="U7" s="143">
        <f>SUMIFS(W$16:W$44,$V$16:$V$44,$S7)</f>
        <v>0</v>
      </c>
      <c r="V7" s="143"/>
      <c r="W7" s="143" t="s">
        <v>98</v>
      </c>
      <c r="X7" s="143">
        <f t="shared" si="0"/>
        <v>0</v>
      </c>
      <c r="Y7" s="143">
        <f t="shared" si="0"/>
        <v>0</v>
      </c>
      <c r="Z7" s="143">
        <f t="shared" si="0"/>
        <v>0</v>
      </c>
      <c r="AA7" s="143">
        <f>SUMIFS(W$16:W$38,$R$16:$R$38,$W7)</f>
        <v>0</v>
      </c>
      <c r="AB7" s="144">
        <f>SUM(Y7:Z7)</f>
        <v>0</v>
      </c>
      <c r="AC7" s="144" t="s">
        <v>12</v>
      </c>
      <c r="AD7" s="143">
        <f>COUNTIF(X$16:X$31,AC7)</f>
        <v>0</v>
      </c>
    </row>
    <row r="8" spans="1:58" ht="13" x14ac:dyDescent="0.3">
      <c r="A8" s="671" t="s">
        <v>247</v>
      </c>
      <c r="B8" s="671"/>
      <c r="C8" s="671"/>
      <c r="D8" s="671"/>
      <c r="E8" s="671"/>
      <c r="F8" s="671"/>
      <c r="G8" s="151"/>
      <c r="H8" s="151"/>
      <c r="I8" s="151"/>
      <c r="J8" s="152"/>
      <c r="K8" s="152"/>
      <c r="L8" s="152"/>
      <c r="M8" s="152"/>
      <c r="N8" s="152"/>
      <c r="O8" s="152"/>
      <c r="P8" s="152"/>
      <c r="Q8" s="152"/>
      <c r="R8" s="148"/>
      <c r="S8" s="143" t="s">
        <v>99</v>
      </c>
      <c r="T8" s="143">
        <f>SUMIFS(S$16:S$44,$V$16:$V$44,$S8)*14</f>
        <v>140</v>
      </c>
      <c r="U8" s="143">
        <f>SUMIFS(W$16:W$44,$V$16:$V$44,$S8)</f>
        <v>13</v>
      </c>
      <c r="V8" s="143"/>
      <c r="W8" s="143" t="s">
        <v>100</v>
      </c>
      <c r="X8" s="143">
        <f t="shared" si="0"/>
        <v>42</v>
      </c>
      <c r="Y8" s="143">
        <f t="shared" si="0"/>
        <v>0</v>
      </c>
      <c r="Z8" s="143">
        <f t="shared" si="0"/>
        <v>42</v>
      </c>
      <c r="AA8" s="143">
        <f>SUMIFS(W$16:W$38,$R$16:$R$38,$W8)</f>
        <v>2</v>
      </c>
      <c r="AB8" s="144">
        <f>SUM(Y8:Z8)</f>
        <v>42</v>
      </c>
      <c r="AC8" s="144"/>
      <c r="AD8" s="143"/>
    </row>
    <row r="9" spans="1:58" ht="13" x14ac:dyDescent="0.3">
      <c r="A9" s="671" t="s">
        <v>87</v>
      </c>
      <c r="B9" s="671"/>
      <c r="C9" s="671"/>
      <c r="D9" s="671"/>
      <c r="E9" s="671"/>
      <c r="F9" s="67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53"/>
      <c r="S9" s="143" t="s">
        <v>33</v>
      </c>
      <c r="T9" s="143">
        <f>SUM(T6:T8)</f>
        <v>756</v>
      </c>
      <c r="U9" s="143">
        <f>SUM(U6:U8)</f>
        <v>73</v>
      </c>
      <c r="V9" s="143"/>
      <c r="W9" s="143" t="s">
        <v>101</v>
      </c>
      <c r="X9" s="143">
        <f t="shared" si="0"/>
        <v>0</v>
      </c>
      <c r="Y9" s="143">
        <f t="shared" si="0"/>
        <v>0</v>
      </c>
      <c r="Z9" s="143">
        <f t="shared" si="0"/>
        <v>0</v>
      </c>
      <c r="AA9" s="143">
        <f>SUMIFS(W$16:W$38,$R$16:$R$38,$W9)</f>
        <v>0</v>
      </c>
      <c r="AB9" s="144">
        <f>SUM(Y9:Z9)</f>
        <v>0</v>
      </c>
      <c r="AC9" s="144"/>
      <c r="AD9" s="143"/>
    </row>
    <row r="10" spans="1:58" ht="13" x14ac:dyDescent="0.3">
      <c r="A10" s="671" t="s">
        <v>279</v>
      </c>
      <c r="B10" s="671"/>
      <c r="C10" s="671"/>
      <c r="D10" s="671"/>
      <c r="E10" s="671"/>
      <c r="F10" s="67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26"/>
      <c r="S10" s="334"/>
      <c r="T10" s="334"/>
      <c r="U10" s="334"/>
      <c r="V10" s="334"/>
      <c r="W10" s="334"/>
      <c r="X10" s="334"/>
      <c r="Y10" s="334"/>
      <c r="Z10" s="334"/>
      <c r="AA10" s="334"/>
      <c r="AB10" s="335"/>
      <c r="AC10" s="335"/>
      <c r="AD10" s="334"/>
    </row>
    <row r="11" spans="1:58" ht="13" x14ac:dyDescent="0.3">
      <c r="A11" s="672" t="s">
        <v>280</v>
      </c>
      <c r="B11" s="672"/>
      <c r="C11" s="672"/>
      <c r="D11" s="672"/>
      <c r="E11" s="672"/>
      <c r="F11" s="672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333"/>
      <c r="S11" s="334"/>
      <c r="T11" s="334"/>
      <c r="U11" s="334"/>
      <c r="V11" s="334"/>
      <c r="W11" s="334" t="s">
        <v>33</v>
      </c>
      <c r="X11" s="334">
        <f>SUM(X5:X9)</f>
        <v>616</v>
      </c>
      <c r="Y11" s="334">
        <f>SUM(Y5:Y9)</f>
        <v>308</v>
      </c>
      <c r="Z11" s="334">
        <f>SUM(Z5:Z9)</f>
        <v>308</v>
      </c>
      <c r="AA11" s="334">
        <f>SUM(AA5:AA9)</f>
        <v>60</v>
      </c>
      <c r="AB11" s="334">
        <f>SUM(AB5:AB9)</f>
        <v>616</v>
      </c>
      <c r="AC11" s="335"/>
      <c r="AD11" s="334"/>
    </row>
    <row r="12" spans="1:58" ht="18.75" customHeight="1" thickBot="1" x14ac:dyDescent="0.35">
      <c r="A12" s="674" t="s">
        <v>5</v>
      </c>
      <c r="B12" s="674"/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337"/>
      <c r="S12" s="164"/>
      <c r="T12" s="164"/>
      <c r="U12" s="164"/>
      <c r="V12" s="164"/>
      <c r="W12" s="164"/>
      <c r="X12" s="164"/>
      <c r="Y12" s="331"/>
      <c r="Z12" s="331"/>
      <c r="AA12" s="331"/>
      <c r="AB12" s="331"/>
      <c r="AC12" s="332"/>
      <c r="AD12" s="164"/>
    </row>
    <row r="13" spans="1:58" ht="13.5" customHeight="1" x14ac:dyDescent="0.3">
      <c r="A13" s="677" t="s">
        <v>15</v>
      </c>
      <c r="B13" s="683" t="s">
        <v>6</v>
      </c>
      <c r="C13" s="677" t="s">
        <v>221</v>
      </c>
      <c r="D13" s="686" t="s">
        <v>7</v>
      </c>
      <c r="E13" s="687"/>
      <c r="F13" s="687"/>
      <c r="G13" s="687"/>
      <c r="H13" s="687"/>
      <c r="I13" s="687"/>
      <c r="J13" s="688"/>
      <c r="K13" s="686" t="s">
        <v>8</v>
      </c>
      <c r="L13" s="687"/>
      <c r="M13" s="687"/>
      <c r="N13" s="687"/>
      <c r="O13" s="687"/>
      <c r="P13" s="687"/>
      <c r="Q13" s="688"/>
      <c r="R13" s="164"/>
      <c r="S13" s="164"/>
      <c r="T13" s="164"/>
      <c r="U13" s="164"/>
      <c r="V13" s="164"/>
      <c r="W13" s="164"/>
      <c r="X13" s="164"/>
      <c r="Y13" s="331"/>
      <c r="Z13" s="331"/>
      <c r="AA13" s="331"/>
      <c r="AB13" s="331"/>
      <c r="AC13" s="332"/>
      <c r="AD13" s="164"/>
    </row>
    <row r="14" spans="1:58" ht="12.75" customHeight="1" x14ac:dyDescent="0.3">
      <c r="A14" s="678"/>
      <c r="B14" s="684"/>
      <c r="C14" s="678"/>
      <c r="D14" s="681" t="s">
        <v>9</v>
      </c>
      <c r="E14" s="654" t="s">
        <v>10</v>
      </c>
      <c r="F14" s="654" t="s">
        <v>11</v>
      </c>
      <c r="G14" s="654" t="s">
        <v>12</v>
      </c>
      <c r="H14" s="654" t="s">
        <v>40</v>
      </c>
      <c r="I14" s="689" t="s">
        <v>16</v>
      </c>
      <c r="J14" s="675" t="s">
        <v>17</v>
      </c>
      <c r="K14" s="681" t="s">
        <v>9</v>
      </c>
      <c r="L14" s="654" t="s">
        <v>10</v>
      </c>
      <c r="M14" s="654" t="s">
        <v>11</v>
      </c>
      <c r="N14" s="654" t="s">
        <v>12</v>
      </c>
      <c r="O14" s="654" t="s">
        <v>40</v>
      </c>
      <c r="P14" s="689" t="s">
        <v>16</v>
      </c>
      <c r="Q14" s="675" t="s">
        <v>17</v>
      </c>
      <c r="R14" s="164"/>
      <c r="S14" s="158"/>
      <c r="T14" s="158"/>
      <c r="U14" s="164"/>
      <c r="V14" s="164"/>
      <c r="W14" s="164"/>
      <c r="X14" s="164"/>
      <c r="Y14" s="331"/>
      <c r="Z14" s="331"/>
      <c r="AA14" s="331"/>
      <c r="AB14" s="331"/>
      <c r="AC14" s="332"/>
      <c r="AD14" s="164"/>
    </row>
    <row r="15" spans="1:58" ht="13.5" thickBot="1" x14ac:dyDescent="0.35">
      <c r="A15" s="678"/>
      <c r="B15" s="685"/>
      <c r="C15" s="679"/>
      <c r="D15" s="682"/>
      <c r="E15" s="680"/>
      <c r="F15" s="655"/>
      <c r="G15" s="655"/>
      <c r="H15" s="655"/>
      <c r="I15" s="690"/>
      <c r="J15" s="676"/>
      <c r="K15" s="682"/>
      <c r="L15" s="655"/>
      <c r="M15" s="680"/>
      <c r="N15" s="655"/>
      <c r="O15" s="655"/>
      <c r="P15" s="690"/>
      <c r="Q15" s="676"/>
      <c r="R15" s="336" t="s">
        <v>102</v>
      </c>
      <c r="S15" s="330" t="s">
        <v>103</v>
      </c>
      <c r="T15" s="330" t="s">
        <v>104</v>
      </c>
      <c r="U15" s="330" t="s">
        <v>105</v>
      </c>
      <c r="V15" s="330" t="s">
        <v>106</v>
      </c>
      <c r="W15" s="330" t="s">
        <v>93</v>
      </c>
      <c r="X15" s="338" t="s">
        <v>206</v>
      </c>
      <c r="Y15" s="331"/>
      <c r="Z15" s="331"/>
      <c r="AA15" s="331"/>
      <c r="AB15" s="331"/>
      <c r="AC15" s="332"/>
      <c r="AD15" s="164"/>
    </row>
    <row r="16" spans="1:58" ht="13" x14ac:dyDescent="0.3">
      <c r="A16" s="237">
        <v>1</v>
      </c>
      <c r="B16" s="265" t="s">
        <v>269</v>
      </c>
      <c r="C16" s="266" t="s">
        <v>107</v>
      </c>
      <c r="D16" s="267">
        <v>2</v>
      </c>
      <c r="E16" s="268">
        <v>1</v>
      </c>
      <c r="F16" s="268"/>
      <c r="G16" s="268"/>
      <c r="H16" s="268"/>
      <c r="I16" s="268" t="s">
        <v>108</v>
      </c>
      <c r="J16" s="269">
        <v>6</v>
      </c>
      <c r="K16" s="270"/>
      <c r="L16" s="271"/>
      <c r="M16" s="271"/>
      <c r="N16" s="271"/>
      <c r="O16" s="271"/>
      <c r="P16" s="271"/>
      <c r="Q16" s="272"/>
      <c r="R16" s="154" t="str">
        <f t="shared" ref="R16:R31" si="1">IF(ISNUMBER(A16),LEFT(C16,FIND(".",C16)-1),"")</f>
        <v>DF</v>
      </c>
      <c r="S16" s="143">
        <f t="shared" ref="S16:S31" si="2">IF(ISNUMBER(A16),SUM(D16:H16,K16:O16),"")</f>
        <v>3</v>
      </c>
      <c r="T16" s="143">
        <f t="shared" ref="T16:T31" si="3">IF(ISNUMBER(A16),SUM(D16,K16),"")</f>
        <v>2</v>
      </c>
      <c r="U16" s="143">
        <f t="shared" ref="U16:U31" si="4">IF(ISNUMBER(A16),SUM(E16:F16,L16:M16),"")</f>
        <v>1</v>
      </c>
      <c r="V16" s="143" t="s">
        <v>95</v>
      </c>
      <c r="W16" s="143">
        <f t="shared" ref="W16:W31" si="5">IF(ISNUMBER(A16),SUM(J16,Q16),"")</f>
        <v>6</v>
      </c>
      <c r="X16" s="339" t="str">
        <f>IF(ISNUMBER(A16),CONCATENATE(I16,P16),"")</f>
        <v>E</v>
      </c>
      <c r="Y16" s="331"/>
      <c r="Z16" s="331"/>
      <c r="AA16" s="331"/>
      <c r="AB16" s="331"/>
      <c r="AC16" s="332"/>
      <c r="AD16" s="164"/>
    </row>
    <row r="17" spans="1:33" ht="13" x14ac:dyDescent="0.3">
      <c r="A17" s="243">
        <v>2</v>
      </c>
      <c r="B17" s="273" t="s">
        <v>109</v>
      </c>
      <c r="C17" s="274" t="s">
        <v>110</v>
      </c>
      <c r="D17" s="275">
        <v>2</v>
      </c>
      <c r="E17" s="276">
        <v>2</v>
      </c>
      <c r="F17" s="276"/>
      <c r="G17" s="276"/>
      <c r="H17" s="276"/>
      <c r="I17" s="276" t="s">
        <v>108</v>
      </c>
      <c r="J17" s="277">
        <v>5</v>
      </c>
      <c r="K17" s="278"/>
      <c r="L17" s="279"/>
      <c r="M17" s="279"/>
      <c r="N17" s="279"/>
      <c r="O17" s="279"/>
      <c r="P17" s="279"/>
      <c r="Q17" s="261"/>
      <c r="R17" s="154" t="str">
        <f t="shared" si="1"/>
        <v>DF</v>
      </c>
      <c r="S17" s="143">
        <f t="shared" si="2"/>
        <v>4</v>
      </c>
      <c r="T17" s="143">
        <f t="shared" si="3"/>
        <v>2</v>
      </c>
      <c r="U17" s="143">
        <f t="shared" si="4"/>
        <v>2</v>
      </c>
      <c r="V17" s="143" t="s">
        <v>95</v>
      </c>
      <c r="W17" s="143">
        <f t="shared" si="5"/>
        <v>5</v>
      </c>
      <c r="X17" s="339" t="str">
        <f t="shared" ref="X17:X41" si="6">IF(ISNUMBER(A17),CONCATENATE(I17,P17),"")</f>
        <v>E</v>
      </c>
      <c r="Y17" s="331"/>
      <c r="Z17" s="331"/>
      <c r="AA17" s="331"/>
      <c r="AB17" s="331"/>
      <c r="AC17" s="332"/>
      <c r="AD17" s="164"/>
    </row>
    <row r="18" spans="1:33" ht="13" x14ac:dyDescent="0.3">
      <c r="A18" s="243">
        <v>3</v>
      </c>
      <c r="B18" s="273" t="s">
        <v>111</v>
      </c>
      <c r="C18" s="274" t="s">
        <v>112</v>
      </c>
      <c r="D18" s="275">
        <v>2</v>
      </c>
      <c r="E18" s="276"/>
      <c r="F18" s="276">
        <v>2</v>
      </c>
      <c r="G18" s="276"/>
      <c r="H18" s="276"/>
      <c r="I18" s="276" t="s">
        <v>108</v>
      </c>
      <c r="J18" s="277">
        <v>5</v>
      </c>
      <c r="K18" s="278"/>
      <c r="L18" s="279"/>
      <c r="M18" s="279"/>
      <c r="N18" s="279"/>
      <c r="O18" s="279"/>
      <c r="P18" s="279"/>
      <c r="Q18" s="261"/>
      <c r="R18" s="154" t="str">
        <f t="shared" si="1"/>
        <v>DF</v>
      </c>
      <c r="S18" s="143">
        <f t="shared" si="2"/>
        <v>4</v>
      </c>
      <c r="T18" s="143">
        <f t="shared" si="3"/>
        <v>2</v>
      </c>
      <c r="U18" s="143">
        <f t="shared" si="4"/>
        <v>2</v>
      </c>
      <c r="V18" s="143" t="s">
        <v>95</v>
      </c>
      <c r="W18" s="143">
        <f t="shared" si="5"/>
        <v>5</v>
      </c>
      <c r="X18" s="339" t="str">
        <f t="shared" si="6"/>
        <v>E</v>
      </c>
      <c r="Y18" s="331"/>
      <c r="Z18" s="331"/>
      <c r="AA18" s="331"/>
      <c r="AB18" s="331"/>
      <c r="AC18" s="332"/>
      <c r="AD18" s="164"/>
    </row>
    <row r="19" spans="1:33" ht="13" x14ac:dyDescent="0.3">
      <c r="A19" s="243">
        <v>4</v>
      </c>
      <c r="B19" s="280" t="s">
        <v>113</v>
      </c>
      <c r="C19" s="281" t="s">
        <v>114</v>
      </c>
      <c r="D19" s="275">
        <v>2</v>
      </c>
      <c r="E19" s="276">
        <v>2</v>
      </c>
      <c r="F19" s="276"/>
      <c r="G19" s="276"/>
      <c r="H19" s="276"/>
      <c r="I19" s="276" t="s">
        <v>108</v>
      </c>
      <c r="J19" s="277">
        <v>4</v>
      </c>
      <c r="K19" s="282"/>
      <c r="L19" s="259"/>
      <c r="M19" s="259"/>
      <c r="N19" s="259"/>
      <c r="O19" s="259"/>
      <c r="P19" s="259"/>
      <c r="Q19" s="260"/>
      <c r="R19" s="561" t="str">
        <f t="shared" si="1"/>
        <v>DD</v>
      </c>
      <c r="S19" s="562">
        <f t="shared" si="2"/>
        <v>4</v>
      </c>
      <c r="T19" s="562">
        <f t="shared" si="3"/>
        <v>2</v>
      </c>
      <c r="U19" s="562">
        <f t="shared" si="4"/>
        <v>2</v>
      </c>
      <c r="V19" s="562" t="s">
        <v>95</v>
      </c>
      <c r="W19" s="562">
        <f t="shared" si="5"/>
        <v>4</v>
      </c>
      <c r="X19" s="563" t="str">
        <f t="shared" si="6"/>
        <v>E</v>
      </c>
      <c r="Y19" s="331"/>
      <c r="Z19" s="331"/>
      <c r="AA19" s="331"/>
      <c r="AB19" s="331"/>
      <c r="AC19" s="332"/>
      <c r="AD19" s="164"/>
    </row>
    <row r="20" spans="1:33" s="123" customFormat="1" ht="13" x14ac:dyDescent="0.3">
      <c r="A20" s="243">
        <v>5</v>
      </c>
      <c r="B20" s="283" t="s">
        <v>115</v>
      </c>
      <c r="C20" s="284" t="s">
        <v>116</v>
      </c>
      <c r="D20" s="285">
        <v>2</v>
      </c>
      <c r="E20" s="286">
        <v>1</v>
      </c>
      <c r="F20" s="286"/>
      <c r="G20" s="286"/>
      <c r="H20" s="286"/>
      <c r="I20" s="286" t="s">
        <v>108</v>
      </c>
      <c r="J20" s="287">
        <v>5</v>
      </c>
      <c r="K20" s="288"/>
      <c r="L20" s="289"/>
      <c r="M20" s="289"/>
      <c r="N20" s="289"/>
      <c r="O20" s="289"/>
      <c r="P20" s="289"/>
      <c r="Q20" s="290"/>
      <c r="R20" s="154" t="str">
        <f t="shared" si="1"/>
        <v>DF</v>
      </c>
      <c r="S20" s="143">
        <f t="shared" si="2"/>
        <v>3</v>
      </c>
      <c r="T20" s="143">
        <f t="shared" si="3"/>
        <v>2</v>
      </c>
      <c r="U20" s="143">
        <f t="shared" si="4"/>
        <v>1</v>
      </c>
      <c r="V20" s="143" t="s">
        <v>95</v>
      </c>
      <c r="W20" s="143">
        <f t="shared" si="5"/>
        <v>5</v>
      </c>
      <c r="X20" s="339" t="str">
        <f t="shared" si="6"/>
        <v>E</v>
      </c>
      <c r="Y20" s="164"/>
      <c r="Z20" s="164"/>
      <c r="AA20" s="331"/>
      <c r="AB20" s="331"/>
      <c r="AC20" s="332"/>
      <c r="AD20" s="340"/>
    </row>
    <row r="21" spans="1:33" ht="13" x14ac:dyDescent="0.3">
      <c r="A21" s="243">
        <v>6</v>
      </c>
      <c r="B21" s="280" t="s">
        <v>117</v>
      </c>
      <c r="C21" s="274" t="s">
        <v>118</v>
      </c>
      <c r="D21" s="275">
        <v>2</v>
      </c>
      <c r="E21" s="276">
        <v>1</v>
      </c>
      <c r="F21" s="276"/>
      <c r="G21" s="276"/>
      <c r="H21" s="276"/>
      <c r="I21" s="276" t="s">
        <v>9</v>
      </c>
      <c r="J21" s="277">
        <v>3</v>
      </c>
      <c r="K21" s="278"/>
      <c r="L21" s="291"/>
      <c r="M21" s="291"/>
      <c r="N21" s="291"/>
      <c r="O21" s="291"/>
      <c r="P21" s="291"/>
      <c r="Q21" s="261"/>
      <c r="R21" s="154" t="str">
        <f t="shared" si="1"/>
        <v>DF</v>
      </c>
      <c r="S21" s="143">
        <f t="shared" si="2"/>
        <v>3</v>
      </c>
      <c r="T21" s="143">
        <f t="shared" si="3"/>
        <v>2</v>
      </c>
      <c r="U21" s="143">
        <f t="shared" si="4"/>
        <v>1</v>
      </c>
      <c r="V21" s="143" t="s">
        <v>95</v>
      </c>
      <c r="W21" s="143">
        <f t="shared" si="5"/>
        <v>3</v>
      </c>
      <c r="X21" s="339" t="str">
        <f t="shared" si="6"/>
        <v>C</v>
      </c>
      <c r="Y21" s="331"/>
      <c r="Z21" s="331"/>
      <c r="AA21" s="331"/>
      <c r="AB21" s="331"/>
      <c r="AC21" s="332"/>
      <c r="AD21" s="164"/>
    </row>
    <row r="22" spans="1:33" ht="13.5" thickBot="1" x14ac:dyDescent="0.35">
      <c r="A22" s="251">
        <v>7</v>
      </c>
      <c r="B22" s="292" t="s">
        <v>119</v>
      </c>
      <c r="C22" s="293" t="s">
        <v>120</v>
      </c>
      <c r="D22" s="294"/>
      <c r="E22" s="295">
        <v>1</v>
      </c>
      <c r="F22" s="295"/>
      <c r="G22" s="295"/>
      <c r="H22" s="295"/>
      <c r="I22" s="295" t="s">
        <v>9</v>
      </c>
      <c r="J22" s="296">
        <v>2</v>
      </c>
      <c r="K22" s="278"/>
      <c r="L22" s="291"/>
      <c r="M22" s="291"/>
      <c r="N22" s="291"/>
      <c r="O22" s="291"/>
      <c r="P22" s="291"/>
      <c r="Q22" s="261"/>
      <c r="R22" s="154" t="str">
        <f t="shared" si="1"/>
        <v>DF</v>
      </c>
      <c r="S22" s="143">
        <f t="shared" si="2"/>
        <v>1</v>
      </c>
      <c r="T22" s="143">
        <f t="shared" si="3"/>
        <v>0</v>
      </c>
      <c r="U22" s="143">
        <f t="shared" si="4"/>
        <v>1</v>
      </c>
      <c r="V22" s="143" t="s">
        <v>95</v>
      </c>
      <c r="W22" s="143">
        <f t="shared" si="5"/>
        <v>2</v>
      </c>
      <c r="X22" s="339" t="str">
        <f t="shared" si="6"/>
        <v>C</v>
      </c>
      <c r="Y22" s="331"/>
      <c r="Z22" s="331"/>
      <c r="AA22" s="331"/>
      <c r="AB22" s="331"/>
      <c r="AC22" s="332"/>
      <c r="AD22" s="164"/>
    </row>
    <row r="23" spans="1:33" ht="13" x14ac:dyDescent="0.3">
      <c r="A23" s="297">
        <v>8</v>
      </c>
      <c r="B23" s="298" t="s">
        <v>270</v>
      </c>
      <c r="C23" s="299" t="s">
        <v>213</v>
      </c>
      <c r="D23" s="270"/>
      <c r="E23" s="271"/>
      <c r="F23" s="300"/>
      <c r="G23" s="300"/>
      <c r="H23" s="300"/>
      <c r="I23" s="300"/>
      <c r="J23" s="272"/>
      <c r="K23" s="301">
        <v>2</v>
      </c>
      <c r="L23" s="302">
        <v>1</v>
      </c>
      <c r="M23" s="302"/>
      <c r="N23" s="302"/>
      <c r="O23" s="302"/>
      <c r="P23" s="302" t="s">
        <v>108</v>
      </c>
      <c r="Q23" s="303">
        <v>6</v>
      </c>
      <c r="R23" s="154" t="str">
        <f t="shared" si="1"/>
        <v>DF</v>
      </c>
      <c r="S23" s="143">
        <f t="shared" si="2"/>
        <v>3</v>
      </c>
      <c r="T23" s="143">
        <f t="shared" si="3"/>
        <v>2</v>
      </c>
      <c r="U23" s="143">
        <f t="shared" si="4"/>
        <v>1</v>
      </c>
      <c r="V23" s="143" t="s">
        <v>95</v>
      </c>
      <c r="W23" s="143">
        <f t="shared" si="5"/>
        <v>6</v>
      </c>
      <c r="X23" s="339" t="str">
        <f t="shared" si="6"/>
        <v>E</v>
      </c>
      <c r="Y23" s="331"/>
      <c r="Z23" s="331"/>
      <c r="AA23" s="331"/>
      <c r="AB23" s="331"/>
      <c r="AC23" s="332"/>
      <c r="AD23" s="164"/>
    </row>
    <row r="24" spans="1:33" ht="13" x14ac:dyDescent="0.3">
      <c r="A24" s="243">
        <v>9</v>
      </c>
      <c r="B24" s="304" t="s">
        <v>121</v>
      </c>
      <c r="C24" s="305" t="s">
        <v>122</v>
      </c>
      <c r="D24" s="278"/>
      <c r="E24" s="279"/>
      <c r="F24" s="291"/>
      <c r="G24" s="291"/>
      <c r="H24" s="291"/>
      <c r="I24" s="291"/>
      <c r="J24" s="261"/>
      <c r="K24" s="285">
        <v>2</v>
      </c>
      <c r="L24" s="286">
        <v>2</v>
      </c>
      <c r="M24" s="286"/>
      <c r="N24" s="286"/>
      <c r="O24" s="286"/>
      <c r="P24" s="286" t="s">
        <v>108</v>
      </c>
      <c r="Q24" s="287">
        <v>6</v>
      </c>
      <c r="R24" s="154" t="str">
        <f t="shared" si="1"/>
        <v>DF</v>
      </c>
      <c r="S24" s="143">
        <f t="shared" si="2"/>
        <v>4</v>
      </c>
      <c r="T24" s="143">
        <f t="shared" si="3"/>
        <v>2</v>
      </c>
      <c r="U24" s="143">
        <f t="shared" si="4"/>
        <v>2</v>
      </c>
      <c r="V24" s="143" t="s">
        <v>95</v>
      </c>
      <c r="W24" s="143">
        <f t="shared" si="5"/>
        <v>6</v>
      </c>
      <c r="X24" s="339" t="str">
        <f t="shared" si="6"/>
        <v>E</v>
      </c>
      <c r="Y24" s="331"/>
      <c r="Z24" s="331"/>
      <c r="AA24" s="331"/>
      <c r="AB24" s="331"/>
      <c r="AC24" s="332"/>
      <c r="AD24" s="164"/>
      <c r="AG24" s="124"/>
    </row>
    <row r="25" spans="1:33" ht="13" x14ac:dyDescent="0.3">
      <c r="A25" s="243">
        <v>10</v>
      </c>
      <c r="B25" s="283" t="s">
        <v>123</v>
      </c>
      <c r="C25" s="306" t="s">
        <v>124</v>
      </c>
      <c r="D25" s="278"/>
      <c r="E25" s="307"/>
      <c r="F25" s="180"/>
      <c r="G25" s="180"/>
      <c r="H25" s="180"/>
      <c r="I25" s="180"/>
      <c r="J25" s="262"/>
      <c r="K25" s="285">
        <v>2</v>
      </c>
      <c r="L25" s="286">
        <v>2</v>
      </c>
      <c r="M25" s="286"/>
      <c r="N25" s="286"/>
      <c r="O25" s="286"/>
      <c r="P25" s="286" t="s">
        <v>108</v>
      </c>
      <c r="Q25" s="287">
        <v>6</v>
      </c>
      <c r="R25" s="154" t="str">
        <f t="shared" si="1"/>
        <v>DF</v>
      </c>
      <c r="S25" s="143">
        <f t="shared" si="2"/>
        <v>4</v>
      </c>
      <c r="T25" s="143">
        <f t="shared" si="3"/>
        <v>2</v>
      </c>
      <c r="U25" s="143">
        <f t="shared" si="4"/>
        <v>2</v>
      </c>
      <c r="V25" s="143" t="s">
        <v>95</v>
      </c>
      <c r="W25" s="143">
        <f t="shared" si="5"/>
        <v>6</v>
      </c>
      <c r="X25" s="339" t="str">
        <f t="shared" si="6"/>
        <v>E</v>
      </c>
      <c r="Y25" s="331"/>
      <c r="Z25" s="331"/>
      <c r="AA25" s="331"/>
      <c r="AB25" s="331"/>
      <c r="AC25" s="332"/>
      <c r="AD25" s="164"/>
    </row>
    <row r="26" spans="1:33" ht="13" x14ac:dyDescent="0.3">
      <c r="A26" s="243">
        <v>11</v>
      </c>
      <c r="B26" s="273" t="s">
        <v>125</v>
      </c>
      <c r="C26" s="308" t="s">
        <v>126</v>
      </c>
      <c r="D26" s="278"/>
      <c r="E26" s="307"/>
      <c r="F26" s="180"/>
      <c r="G26" s="180"/>
      <c r="H26" s="180"/>
      <c r="I26" s="180"/>
      <c r="J26" s="262"/>
      <c r="K26" s="285">
        <v>2</v>
      </c>
      <c r="L26" s="286">
        <v>2</v>
      </c>
      <c r="M26" s="286"/>
      <c r="N26" s="286"/>
      <c r="O26" s="286"/>
      <c r="P26" s="286" t="s">
        <v>108</v>
      </c>
      <c r="Q26" s="287">
        <v>5</v>
      </c>
      <c r="R26" s="154" t="str">
        <f t="shared" si="1"/>
        <v>DF</v>
      </c>
      <c r="S26" s="143">
        <f t="shared" si="2"/>
        <v>4</v>
      </c>
      <c r="T26" s="143">
        <f t="shared" si="3"/>
        <v>2</v>
      </c>
      <c r="U26" s="143">
        <f t="shared" si="4"/>
        <v>2</v>
      </c>
      <c r="V26" s="143" t="s">
        <v>95</v>
      </c>
      <c r="W26" s="143">
        <f t="shared" si="5"/>
        <v>5</v>
      </c>
      <c r="X26" s="339" t="str">
        <f t="shared" si="6"/>
        <v>E</v>
      </c>
      <c r="Y26" s="331"/>
      <c r="Z26" s="331"/>
      <c r="AA26" s="331"/>
      <c r="AB26" s="331"/>
      <c r="AC26" s="332"/>
      <c r="AD26" s="164"/>
    </row>
    <row r="27" spans="1:33" ht="13" x14ac:dyDescent="0.3">
      <c r="A27" s="243">
        <v>12</v>
      </c>
      <c r="B27" s="309" t="s">
        <v>127</v>
      </c>
      <c r="C27" s="305" t="s">
        <v>128</v>
      </c>
      <c r="D27" s="278"/>
      <c r="E27" s="307"/>
      <c r="F27" s="180"/>
      <c r="G27" s="180"/>
      <c r="H27" s="180"/>
      <c r="I27" s="180"/>
      <c r="J27" s="262"/>
      <c r="K27" s="285">
        <v>2</v>
      </c>
      <c r="L27" s="286">
        <v>2</v>
      </c>
      <c r="M27" s="286"/>
      <c r="N27" s="286"/>
      <c r="O27" s="286"/>
      <c r="P27" s="286" t="s">
        <v>108</v>
      </c>
      <c r="Q27" s="287">
        <v>5</v>
      </c>
      <c r="R27" s="154" t="str">
        <f t="shared" si="1"/>
        <v>DF</v>
      </c>
      <c r="S27" s="143">
        <f t="shared" si="2"/>
        <v>4</v>
      </c>
      <c r="T27" s="143">
        <f t="shared" si="3"/>
        <v>2</v>
      </c>
      <c r="U27" s="143">
        <f t="shared" si="4"/>
        <v>2</v>
      </c>
      <c r="V27" s="143" t="s">
        <v>95</v>
      </c>
      <c r="W27" s="143">
        <f t="shared" si="5"/>
        <v>5</v>
      </c>
      <c r="X27" s="339" t="str">
        <f t="shared" si="6"/>
        <v>E</v>
      </c>
      <c r="Y27" s="331"/>
      <c r="Z27" s="331"/>
      <c r="AA27" s="331"/>
      <c r="AB27" s="331"/>
      <c r="AC27" s="332"/>
      <c r="AD27" s="164"/>
    </row>
    <row r="28" spans="1:33" ht="13" x14ac:dyDescent="0.3">
      <c r="A28" s="243">
        <v>13</v>
      </c>
      <c r="B28" s="273" t="s">
        <v>119</v>
      </c>
      <c r="C28" s="310" t="s">
        <v>129</v>
      </c>
      <c r="D28" s="278"/>
      <c r="E28" s="307"/>
      <c r="F28" s="180"/>
      <c r="G28" s="180"/>
      <c r="H28" s="180"/>
      <c r="I28" s="180"/>
      <c r="J28" s="262"/>
      <c r="K28" s="275"/>
      <c r="L28" s="276">
        <v>2</v>
      </c>
      <c r="M28" s="276"/>
      <c r="N28" s="276"/>
      <c r="O28" s="276"/>
      <c r="P28" s="276" t="s">
        <v>9</v>
      </c>
      <c r="Q28" s="277">
        <v>2</v>
      </c>
      <c r="R28" s="154" t="str">
        <f t="shared" si="1"/>
        <v>DC</v>
      </c>
      <c r="S28" s="143">
        <f t="shared" si="2"/>
        <v>2</v>
      </c>
      <c r="T28" s="143">
        <f t="shared" si="3"/>
        <v>0</v>
      </c>
      <c r="U28" s="143">
        <f t="shared" si="4"/>
        <v>2</v>
      </c>
      <c r="V28" s="143" t="s">
        <v>95</v>
      </c>
      <c r="W28" s="143">
        <f t="shared" si="5"/>
        <v>2</v>
      </c>
      <c r="X28" s="339" t="str">
        <f t="shared" si="6"/>
        <v>C</v>
      </c>
      <c r="Y28" s="331"/>
      <c r="Z28" s="331"/>
      <c r="AA28" s="331"/>
      <c r="AB28" s="331"/>
      <c r="AC28" s="332"/>
      <c r="AD28" s="164"/>
    </row>
    <row r="29" spans="1:33" ht="13.5" thickBot="1" x14ac:dyDescent="0.35">
      <c r="A29" s="251">
        <v>14</v>
      </c>
      <c r="B29" s="311" t="s">
        <v>130</v>
      </c>
      <c r="C29" s="312" t="s">
        <v>131</v>
      </c>
      <c r="D29" s="313"/>
      <c r="E29" s="213"/>
      <c r="F29" s="213"/>
      <c r="G29" s="213"/>
      <c r="H29" s="213"/>
      <c r="I29" s="213"/>
      <c r="J29" s="214"/>
      <c r="K29" s="314"/>
      <c r="L29" s="315">
        <v>1</v>
      </c>
      <c r="M29" s="315"/>
      <c r="N29" s="315"/>
      <c r="O29" s="315"/>
      <c r="P29" s="315" t="s">
        <v>132</v>
      </c>
      <c r="Q29" s="316" t="s">
        <v>223</v>
      </c>
      <c r="R29" s="342" t="str">
        <f t="shared" si="1"/>
        <v>DC</v>
      </c>
      <c r="S29" s="334">
        <f t="shared" si="2"/>
        <v>1</v>
      </c>
      <c r="T29" s="334">
        <f t="shared" si="3"/>
        <v>0</v>
      </c>
      <c r="U29" s="334">
        <f t="shared" si="4"/>
        <v>1</v>
      </c>
      <c r="V29" s="334" t="s">
        <v>95</v>
      </c>
      <c r="W29" s="334">
        <f t="shared" si="5"/>
        <v>0</v>
      </c>
      <c r="X29" s="343" t="str">
        <f t="shared" si="6"/>
        <v>PV**</v>
      </c>
      <c r="Y29" s="341"/>
      <c r="Z29" s="331" t="s">
        <v>207</v>
      </c>
      <c r="AA29" s="331"/>
      <c r="AB29" s="331"/>
      <c r="AC29" s="332"/>
      <c r="AD29" s="164"/>
    </row>
    <row r="30" spans="1:33" ht="13" x14ac:dyDescent="0.3">
      <c r="A30" s="659" t="s">
        <v>22</v>
      </c>
      <c r="B30" s="660"/>
      <c r="C30" s="661"/>
      <c r="D30" s="317">
        <f>SUM(D16:D29)</f>
        <v>12</v>
      </c>
      <c r="E30" s="318">
        <f>SUM(E16:E29)</f>
        <v>8</v>
      </c>
      <c r="F30" s="318">
        <f>SUM(F16:F29)</f>
        <v>2</v>
      </c>
      <c r="G30" s="318"/>
      <c r="H30" s="634"/>
      <c r="I30" s="694" t="str">
        <f>COUNTIF(I16:I29,"E")&amp;"E+ "&amp;COUNTIF(I16:I29,"C")&amp;"C"</f>
        <v>5E+ 2C</v>
      </c>
      <c r="J30" s="698">
        <f>SUM(J16:J29)</f>
        <v>30</v>
      </c>
      <c r="K30" s="319">
        <f>SUM(K16:K29)</f>
        <v>10</v>
      </c>
      <c r="L30" s="320">
        <f>SUM(L16:L29)</f>
        <v>12</v>
      </c>
      <c r="M30" s="320"/>
      <c r="N30" s="321"/>
      <c r="O30" s="634"/>
      <c r="P30" s="704" t="str">
        <f>COUNTIF(P23:P29,"E")&amp;"E+ "&amp;COUNTIF(P23:P29,"C")&amp;"C+ "&amp;COUNTIF(P20:P29,"PV**")&amp;"PV"</f>
        <v>5E+ 1C+ 1PV</v>
      </c>
      <c r="Q30" s="692">
        <f>SUM(Q16:Q28)</f>
        <v>30</v>
      </c>
      <c r="R30" s="164" t="str">
        <f t="shared" si="1"/>
        <v/>
      </c>
      <c r="S30" s="164" t="str">
        <f t="shared" si="2"/>
        <v/>
      </c>
      <c r="T30" s="164" t="str">
        <f t="shared" si="3"/>
        <v/>
      </c>
      <c r="U30" s="164" t="str">
        <f t="shared" si="4"/>
        <v/>
      </c>
      <c r="V30" s="164"/>
      <c r="W30" s="164" t="str">
        <f t="shared" si="5"/>
        <v/>
      </c>
      <c r="X30" s="164" t="str">
        <f t="shared" si="6"/>
        <v/>
      </c>
      <c r="Y30" s="331"/>
      <c r="Z30" s="331" t="s">
        <v>208</v>
      </c>
      <c r="AA30" s="331">
        <f>D31</f>
        <v>22</v>
      </c>
      <c r="AB30" s="331"/>
      <c r="AC30" s="332"/>
      <c r="AD30" s="164"/>
    </row>
    <row r="31" spans="1:33" ht="13.5" thickBot="1" x14ac:dyDescent="0.35">
      <c r="A31" s="662"/>
      <c r="B31" s="663"/>
      <c r="C31" s="664"/>
      <c r="D31" s="631">
        <f>SUM(D30:G30)</f>
        <v>22</v>
      </c>
      <c r="E31" s="632"/>
      <c r="F31" s="632"/>
      <c r="G31" s="633"/>
      <c r="H31" s="635"/>
      <c r="I31" s="695"/>
      <c r="J31" s="699"/>
      <c r="K31" s="631">
        <f>SUM(K30:N30)</f>
        <v>22</v>
      </c>
      <c r="L31" s="632"/>
      <c r="M31" s="632"/>
      <c r="N31" s="633"/>
      <c r="O31" s="635"/>
      <c r="P31" s="705"/>
      <c r="Q31" s="693"/>
      <c r="R31" s="164" t="str">
        <f t="shared" si="1"/>
        <v/>
      </c>
      <c r="S31" s="164" t="str">
        <f t="shared" si="2"/>
        <v/>
      </c>
      <c r="T31" s="164" t="str">
        <f t="shared" si="3"/>
        <v/>
      </c>
      <c r="U31" s="164" t="str">
        <f t="shared" si="4"/>
        <v/>
      </c>
      <c r="V31" s="164"/>
      <c r="W31" s="164" t="str">
        <f t="shared" si="5"/>
        <v/>
      </c>
      <c r="X31" s="164" t="str">
        <f t="shared" si="6"/>
        <v/>
      </c>
      <c r="Y31" s="331"/>
      <c r="Z31" s="331" t="s">
        <v>209</v>
      </c>
      <c r="AA31" s="331">
        <f>K31</f>
        <v>22</v>
      </c>
      <c r="AB31" s="331"/>
      <c r="AC31" s="332"/>
      <c r="AD31" s="164"/>
    </row>
    <row r="32" spans="1:33" ht="13" x14ac:dyDescent="0.3">
      <c r="A32" s="323"/>
      <c r="B32" s="649" t="s">
        <v>224</v>
      </c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164"/>
      <c r="S32" s="164"/>
      <c r="T32" s="164"/>
      <c r="U32" s="164"/>
      <c r="V32" s="164"/>
      <c r="W32" s="164"/>
      <c r="X32" s="164"/>
      <c r="Y32" s="331"/>
      <c r="Z32" s="331"/>
      <c r="AA32" s="331"/>
      <c r="AB32" s="331"/>
      <c r="AC32" s="332"/>
      <c r="AD32" s="164"/>
    </row>
    <row r="33" spans="1:30" ht="13.5" thickBot="1" x14ac:dyDescent="0.35">
      <c r="A33" s="323"/>
      <c r="B33" s="323"/>
      <c r="C33" s="323"/>
      <c r="D33" s="324"/>
      <c r="E33" s="324"/>
      <c r="F33" s="324"/>
      <c r="G33" s="324"/>
      <c r="H33" s="323"/>
      <c r="I33" s="158"/>
      <c r="J33" s="324"/>
      <c r="K33" s="324"/>
      <c r="L33" s="324"/>
      <c r="M33" s="324"/>
      <c r="N33" s="324"/>
      <c r="O33" s="323"/>
      <c r="P33" s="159"/>
      <c r="Q33" s="324"/>
      <c r="R33" s="164"/>
      <c r="S33" s="164"/>
      <c r="T33" s="164"/>
      <c r="U33" s="164"/>
      <c r="V33" s="164"/>
      <c r="W33" s="164"/>
      <c r="X33" s="164"/>
      <c r="Y33" s="331"/>
      <c r="Z33" s="331"/>
      <c r="AA33" s="331"/>
      <c r="AB33" s="331"/>
      <c r="AC33" s="332"/>
      <c r="AD33" s="164"/>
    </row>
    <row r="34" spans="1:30" ht="12.75" customHeight="1" x14ac:dyDescent="0.3">
      <c r="A34" s="344"/>
      <c r="B34" s="665" t="s">
        <v>25</v>
      </c>
      <c r="C34" s="666"/>
      <c r="D34" s="317">
        <f>D30</f>
        <v>12</v>
      </c>
      <c r="E34" s="327">
        <f>E30</f>
        <v>8</v>
      </c>
      <c r="F34" s="327">
        <f>F30</f>
        <v>2</v>
      </c>
      <c r="G34" s="327"/>
      <c r="H34" s="642"/>
      <c r="I34" s="706" t="s">
        <v>210</v>
      </c>
      <c r="J34" s="638">
        <v>30</v>
      </c>
      <c r="K34" s="270">
        <f>K30</f>
        <v>10</v>
      </c>
      <c r="L34" s="300">
        <f>L30</f>
        <v>12</v>
      </c>
      <c r="M34" s="300"/>
      <c r="N34" s="300"/>
      <c r="O34" s="642"/>
      <c r="P34" s="650" t="s">
        <v>222</v>
      </c>
      <c r="Q34" s="638">
        <v>30</v>
      </c>
      <c r="R34" s="164" t="str">
        <f>IF(ISNUMBER(A34),LEFT(C34,2),"")</f>
        <v/>
      </c>
      <c r="S34" s="164"/>
      <c r="T34" s="164" t="str">
        <f>IF(ISNUMBER(A34),SUM(D34,K34),"")</f>
        <v/>
      </c>
      <c r="U34" s="164" t="str">
        <f>IF(ISNUMBER(A34),SUM(E34:F34,L34:M34),"")</f>
        <v/>
      </c>
      <c r="V34" s="164"/>
      <c r="W34" s="164"/>
      <c r="X34" s="164"/>
      <c r="Y34" s="331"/>
      <c r="Z34" s="331"/>
      <c r="AA34" s="331"/>
      <c r="AB34" s="331"/>
      <c r="AC34" s="332"/>
      <c r="AD34" s="164"/>
    </row>
    <row r="35" spans="1:30" ht="12.75" customHeight="1" thickBot="1" x14ac:dyDescent="0.35">
      <c r="A35" s="322"/>
      <c r="B35" s="667"/>
      <c r="C35" s="668"/>
      <c r="D35" s="636">
        <f>SUM(D34:G34)</f>
        <v>22</v>
      </c>
      <c r="E35" s="637"/>
      <c r="F35" s="637"/>
      <c r="G35" s="637"/>
      <c r="H35" s="643"/>
      <c r="I35" s="707"/>
      <c r="J35" s="639"/>
      <c r="K35" s="644">
        <f>SUM(K34:N34)</f>
        <v>22</v>
      </c>
      <c r="L35" s="645"/>
      <c r="M35" s="645"/>
      <c r="N35" s="646"/>
      <c r="O35" s="643"/>
      <c r="P35" s="651"/>
      <c r="Q35" s="639"/>
      <c r="R35" s="164" t="str">
        <f>IF(LEN(C35)=8,LEFT(C35,2),"")</f>
        <v/>
      </c>
      <c r="S35" s="164"/>
      <c r="T35" s="164"/>
      <c r="U35" s="164"/>
      <c r="V35" s="164"/>
      <c r="W35" s="164"/>
      <c r="X35" s="164"/>
      <c r="Y35" s="331"/>
      <c r="Z35" s="331"/>
      <c r="AA35" s="331"/>
      <c r="AB35" s="331"/>
      <c r="AC35" s="332"/>
      <c r="AD35" s="164"/>
    </row>
    <row r="36" spans="1:30" ht="13.5" thickBot="1" x14ac:dyDescent="0.35">
      <c r="A36" s="155"/>
      <c r="B36" s="155"/>
      <c r="C36" s="155"/>
      <c r="D36" s="156"/>
      <c r="E36" s="156"/>
      <c r="F36" s="156"/>
      <c r="G36" s="156"/>
      <c r="H36" s="156"/>
      <c r="I36" s="157"/>
      <c r="J36" s="156"/>
      <c r="K36" s="156"/>
      <c r="L36" s="156"/>
      <c r="M36" s="156"/>
      <c r="N36" s="156"/>
      <c r="O36" s="156"/>
      <c r="P36" s="157"/>
      <c r="Q36" s="156"/>
      <c r="R36" s="164" t="str">
        <f>IF(ISNUMBER(A36),LEFT(C36,FIND(".",C36)-1),"")</f>
        <v/>
      </c>
      <c r="S36" s="164" t="str">
        <f>IF(ISNUMBER(A36),SUM(D36:H36,K36:O36),"")</f>
        <v/>
      </c>
      <c r="T36" s="164" t="str">
        <f>IF(ISNUMBER(A36),SUM(D36,K36),"")</f>
        <v/>
      </c>
      <c r="U36" s="164" t="str">
        <f>IF(ISNUMBER(A36),SUM(E36:F36,L36:M36),"")</f>
        <v/>
      </c>
      <c r="V36" s="164"/>
      <c r="W36" s="164" t="str">
        <f>IF(ISNUMBER(A36),SUM(J36,Q36),"")</f>
        <v/>
      </c>
      <c r="X36" s="164" t="str">
        <f t="shared" si="6"/>
        <v/>
      </c>
      <c r="Y36" s="331"/>
      <c r="Z36" s="331"/>
      <c r="AA36" s="331"/>
      <c r="AB36" s="331"/>
      <c r="AC36" s="332"/>
      <c r="AD36" s="164"/>
    </row>
    <row r="37" spans="1:30" ht="12.75" customHeight="1" x14ac:dyDescent="0.3">
      <c r="A37" s="656" t="s">
        <v>15</v>
      </c>
      <c r="B37" s="656" t="s">
        <v>14</v>
      </c>
      <c r="C37" s="677" t="s">
        <v>221</v>
      </c>
      <c r="D37" s="669" t="s">
        <v>7</v>
      </c>
      <c r="E37" s="670"/>
      <c r="F37" s="670"/>
      <c r="G37" s="670"/>
      <c r="H37" s="670"/>
      <c r="I37" s="670"/>
      <c r="J37" s="670"/>
      <c r="K37" s="708" t="s">
        <v>8</v>
      </c>
      <c r="L37" s="670"/>
      <c r="M37" s="670"/>
      <c r="N37" s="670"/>
      <c r="O37" s="670"/>
      <c r="P37" s="670"/>
      <c r="Q37" s="709"/>
      <c r="R37" s="490" t="str">
        <f t="shared" ref="R37:R43" si="7">IF(ISNUMBER(A37),LEFT(C37,FIND(".",C37)-1),"")</f>
        <v/>
      </c>
      <c r="S37" s="110" t="str">
        <f t="shared" ref="S37:S43" si="8">IF(ISNUMBER(A37),SUM(D37:H37,K37:O37),"")</f>
        <v/>
      </c>
      <c r="T37" s="110" t="str">
        <f t="shared" ref="T37:T44" si="9">IF(ISNUMBER(A37),SUM(D37,K37),"")</f>
        <v/>
      </c>
      <c r="U37" s="110" t="str">
        <f t="shared" ref="U37:U44" si="10">IF(ISNUMBER(A37),SUM(E37:F37,L37:M37),"")</f>
        <v/>
      </c>
      <c r="V37" s="110"/>
      <c r="W37" s="110" t="str">
        <f t="shared" ref="W37:W43" si="11">IF(ISNUMBER(A37),SUM(J37,Q37),"")</f>
        <v/>
      </c>
      <c r="X37" s="164" t="str">
        <f t="shared" si="6"/>
        <v/>
      </c>
      <c r="Y37" s="331"/>
      <c r="Z37" s="331"/>
      <c r="AA37" s="331"/>
      <c r="AB37" s="331"/>
      <c r="AC37" s="332"/>
      <c r="AD37" s="164"/>
    </row>
    <row r="38" spans="1:30" ht="12.75" customHeight="1" x14ac:dyDescent="0.3">
      <c r="A38" s="657"/>
      <c r="B38" s="657"/>
      <c r="C38" s="678"/>
      <c r="D38" s="640" t="s">
        <v>9</v>
      </c>
      <c r="E38" s="647" t="s">
        <v>10</v>
      </c>
      <c r="F38" s="647" t="s">
        <v>11</v>
      </c>
      <c r="G38" s="647" t="s">
        <v>12</v>
      </c>
      <c r="H38" s="647" t="s">
        <v>40</v>
      </c>
      <c r="I38" s="647" t="s">
        <v>16</v>
      </c>
      <c r="J38" s="696" t="s">
        <v>17</v>
      </c>
      <c r="K38" s="710" t="s">
        <v>9</v>
      </c>
      <c r="L38" s="647" t="s">
        <v>10</v>
      </c>
      <c r="M38" s="647" t="s">
        <v>11</v>
      </c>
      <c r="N38" s="647" t="s">
        <v>12</v>
      </c>
      <c r="O38" s="647" t="s">
        <v>40</v>
      </c>
      <c r="P38" s="647" t="s">
        <v>16</v>
      </c>
      <c r="Q38" s="652" t="s">
        <v>17</v>
      </c>
      <c r="R38" s="490" t="str">
        <f t="shared" si="7"/>
        <v/>
      </c>
      <c r="S38" s="110" t="str">
        <f t="shared" si="8"/>
        <v/>
      </c>
      <c r="T38" s="110" t="str">
        <f t="shared" si="9"/>
        <v/>
      </c>
      <c r="U38" s="110" t="str">
        <f t="shared" si="10"/>
        <v/>
      </c>
      <c r="V38" s="110"/>
      <c r="W38" s="110" t="str">
        <f t="shared" si="11"/>
        <v/>
      </c>
      <c r="X38" s="164" t="str">
        <f t="shared" si="6"/>
        <v/>
      </c>
      <c r="Y38" s="331"/>
      <c r="Z38" s="331"/>
      <c r="AA38" s="331"/>
      <c r="AB38" s="331"/>
      <c r="AC38" s="332"/>
      <c r="AD38" s="164"/>
    </row>
    <row r="39" spans="1:30" ht="13.5" thickBot="1" x14ac:dyDescent="0.35">
      <c r="A39" s="658"/>
      <c r="B39" s="658"/>
      <c r="C39" s="679"/>
      <c r="D39" s="641"/>
      <c r="E39" s="648"/>
      <c r="F39" s="648"/>
      <c r="G39" s="648"/>
      <c r="H39" s="648"/>
      <c r="I39" s="648"/>
      <c r="J39" s="697"/>
      <c r="K39" s="711"/>
      <c r="L39" s="648"/>
      <c r="M39" s="648"/>
      <c r="N39" s="648"/>
      <c r="O39" s="648"/>
      <c r="P39" s="648"/>
      <c r="Q39" s="653"/>
      <c r="R39" s="490" t="str">
        <f t="shared" si="7"/>
        <v/>
      </c>
      <c r="S39" s="110" t="str">
        <f t="shared" si="8"/>
        <v/>
      </c>
      <c r="T39" s="110" t="str">
        <f t="shared" si="9"/>
        <v/>
      </c>
      <c r="U39" s="110" t="str">
        <f t="shared" si="10"/>
        <v/>
      </c>
      <c r="V39" s="491"/>
      <c r="W39" s="110" t="str">
        <f t="shared" si="11"/>
        <v/>
      </c>
      <c r="X39" s="164" t="str">
        <f t="shared" si="6"/>
        <v/>
      </c>
      <c r="Y39" s="331"/>
      <c r="Z39" s="331"/>
      <c r="AA39" s="331"/>
      <c r="AB39" s="331"/>
      <c r="AC39" s="332"/>
      <c r="AD39" s="164"/>
    </row>
    <row r="40" spans="1:30" ht="12" customHeight="1" x14ac:dyDescent="0.3">
      <c r="A40" s="492">
        <v>15</v>
      </c>
      <c r="B40" s="493" t="s">
        <v>142</v>
      </c>
      <c r="C40" s="494" t="s">
        <v>244</v>
      </c>
      <c r="D40" s="495"/>
      <c r="E40" s="495">
        <v>2</v>
      </c>
      <c r="F40" s="496"/>
      <c r="G40" s="496"/>
      <c r="H40" s="496"/>
      <c r="I40" s="496" t="s">
        <v>230</v>
      </c>
      <c r="J40" s="497">
        <v>3</v>
      </c>
      <c r="K40" s="498"/>
      <c r="L40" s="499"/>
      <c r="M40" s="499"/>
      <c r="N40" s="499"/>
      <c r="O40" s="499"/>
      <c r="P40" s="499"/>
      <c r="Q40" s="500"/>
      <c r="R40" s="490" t="str">
        <f t="shared" si="7"/>
        <v>DC</v>
      </c>
      <c r="S40" s="110">
        <f t="shared" si="8"/>
        <v>2</v>
      </c>
      <c r="T40" s="110">
        <f t="shared" si="9"/>
        <v>0</v>
      </c>
      <c r="U40" s="110">
        <f t="shared" si="10"/>
        <v>2</v>
      </c>
      <c r="V40" s="501" t="s">
        <v>99</v>
      </c>
      <c r="W40" s="110">
        <f t="shared" si="11"/>
        <v>3</v>
      </c>
      <c r="X40" s="338" t="str">
        <f t="shared" si="6"/>
        <v>PV</v>
      </c>
      <c r="Y40" s="331"/>
      <c r="Z40" s="331"/>
      <c r="AA40" s="331"/>
      <c r="AB40" s="331"/>
      <c r="AC40" s="332"/>
      <c r="AD40" s="164"/>
    </row>
    <row r="41" spans="1:30" ht="12.75" customHeight="1" x14ac:dyDescent="0.3">
      <c r="A41" s="713" t="s">
        <v>245</v>
      </c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5"/>
      <c r="R41" s="490"/>
      <c r="S41" s="110"/>
      <c r="T41" s="110"/>
      <c r="U41" s="110"/>
      <c r="V41" s="501"/>
      <c r="W41" s="110"/>
      <c r="X41" s="343" t="str">
        <f t="shared" si="6"/>
        <v/>
      </c>
      <c r="Y41" s="331"/>
      <c r="Z41" s="331"/>
      <c r="AA41" s="331"/>
      <c r="AB41" s="331"/>
      <c r="AC41" s="332"/>
      <c r="AD41" s="164"/>
    </row>
    <row r="42" spans="1:30" ht="12.75" customHeight="1" x14ac:dyDescent="0.3">
      <c r="A42" s="502">
        <v>16</v>
      </c>
      <c r="B42" s="493" t="s">
        <v>133</v>
      </c>
      <c r="C42" s="503" t="s">
        <v>107</v>
      </c>
      <c r="D42" s="504">
        <v>2</v>
      </c>
      <c r="E42" s="504">
        <v>2</v>
      </c>
      <c r="F42" s="505"/>
      <c r="G42" s="505"/>
      <c r="H42" s="505"/>
      <c r="I42" s="505" t="s">
        <v>108</v>
      </c>
      <c r="J42" s="506">
        <v>5</v>
      </c>
      <c r="K42" s="485"/>
      <c r="L42" s="484"/>
      <c r="M42" s="484"/>
      <c r="N42" s="484"/>
      <c r="O42" s="484"/>
      <c r="P42" s="484"/>
      <c r="Q42" s="507"/>
      <c r="R42" s="490" t="str">
        <f>IF(ISNUMBER(A42),LEFT(C42,FIND(".",C42)-1),"")</f>
        <v>DF</v>
      </c>
      <c r="S42" s="110">
        <f>IF(ISNUMBER(A42),SUM(D42:H42,K42:O42),"")</f>
        <v>4</v>
      </c>
      <c r="T42" s="110">
        <f>IF(ISNUMBER(A42),SUM(D42,K42),"")</f>
        <v>2</v>
      </c>
      <c r="U42" s="110">
        <f t="shared" si="10"/>
        <v>2</v>
      </c>
      <c r="V42" s="501" t="s">
        <v>99</v>
      </c>
      <c r="W42" s="110">
        <f>IF(ISNUMBER(A42),SUM(J42,Q42),"")</f>
        <v>5</v>
      </c>
      <c r="X42" s="158"/>
      <c r="Y42" s="158"/>
      <c r="Z42" s="158"/>
      <c r="AA42" s="331"/>
      <c r="AB42" s="331"/>
      <c r="AC42" s="332"/>
      <c r="AD42" s="164"/>
    </row>
    <row r="43" spans="1:30" ht="12.75" customHeight="1" thickBot="1" x14ac:dyDescent="0.35">
      <c r="A43" s="508">
        <v>17</v>
      </c>
      <c r="B43" s="509" t="s">
        <v>134</v>
      </c>
      <c r="C43" s="125" t="s">
        <v>135</v>
      </c>
      <c r="D43" s="510"/>
      <c r="E43" s="511"/>
      <c r="F43" s="511"/>
      <c r="G43" s="511"/>
      <c r="H43" s="511"/>
      <c r="I43" s="511"/>
      <c r="J43" s="512"/>
      <c r="K43" s="126">
        <v>2</v>
      </c>
      <c r="L43" s="127">
        <v>2</v>
      </c>
      <c r="M43" s="127"/>
      <c r="N43" s="127"/>
      <c r="O43" s="127"/>
      <c r="P43" s="127" t="s">
        <v>108</v>
      </c>
      <c r="Q43" s="128">
        <v>5</v>
      </c>
      <c r="R43" s="490" t="str">
        <f t="shared" si="7"/>
        <v>DF</v>
      </c>
      <c r="S43" s="110">
        <f t="shared" si="8"/>
        <v>4</v>
      </c>
      <c r="T43" s="110">
        <f t="shared" si="9"/>
        <v>2</v>
      </c>
      <c r="U43" s="110">
        <f t="shared" si="10"/>
        <v>2</v>
      </c>
      <c r="V43" s="501" t="s">
        <v>99</v>
      </c>
      <c r="W43" s="110">
        <f t="shared" si="11"/>
        <v>5</v>
      </c>
      <c r="X43" s="158"/>
      <c r="Y43" s="158"/>
      <c r="Z43" s="158"/>
      <c r="AA43" s="331"/>
      <c r="AB43" s="331"/>
      <c r="AC43" s="332"/>
      <c r="AD43" s="164"/>
    </row>
    <row r="44" spans="1:30" ht="12.75" customHeight="1" x14ac:dyDescent="0.3">
      <c r="A44" s="716" t="s">
        <v>246</v>
      </c>
      <c r="B44" s="717"/>
      <c r="C44" s="717"/>
      <c r="D44" s="513">
        <v>2</v>
      </c>
      <c r="E44" s="514">
        <f>E40+E42</f>
        <v>4</v>
      </c>
      <c r="F44" s="514"/>
      <c r="G44" s="514"/>
      <c r="H44" s="720"/>
      <c r="I44" s="720" t="s">
        <v>248</v>
      </c>
      <c r="J44" s="722">
        <f>SUM(J40,J42:J43)</f>
        <v>8</v>
      </c>
      <c r="K44" s="515">
        <v>2</v>
      </c>
      <c r="L44" s="516">
        <v>2</v>
      </c>
      <c r="M44" s="516"/>
      <c r="N44" s="516"/>
      <c r="O44" s="702"/>
      <c r="P44" s="702" t="s">
        <v>136</v>
      </c>
      <c r="Q44" s="700">
        <v>5</v>
      </c>
      <c r="R44" s="490" t="str">
        <f>IF(ISNUMBER(A44),LEFT(C44,2),"")</f>
        <v/>
      </c>
      <c r="S44" s="110"/>
      <c r="T44" s="110" t="str">
        <f t="shared" si="9"/>
        <v/>
      </c>
      <c r="U44" s="110" t="str">
        <f t="shared" si="10"/>
        <v/>
      </c>
      <c r="V44" s="110"/>
      <c r="W44" s="110"/>
      <c r="X44" s="158"/>
      <c r="Y44" s="158"/>
      <c r="Z44" s="158"/>
      <c r="AA44" s="331"/>
      <c r="AB44" s="331"/>
      <c r="AC44" s="332"/>
      <c r="AD44" s="164"/>
    </row>
    <row r="45" spans="1:30" ht="12.75" customHeight="1" thickBot="1" x14ac:dyDescent="0.35">
      <c r="A45" s="718"/>
      <c r="B45" s="719"/>
      <c r="C45" s="719"/>
      <c r="D45" s="725">
        <f>SUM(D44:G44)</f>
        <v>6</v>
      </c>
      <c r="E45" s="726"/>
      <c r="F45" s="726"/>
      <c r="G45" s="727"/>
      <c r="H45" s="721"/>
      <c r="I45" s="703"/>
      <c r="J45" s="723"/>
      <c r="K45" s="728">
        <f>SUM(K44:N44)</f>
        <v>4</v>
      </c>
      <c r="L45" s="726"/>
      <c r="M45" s="726"/>
      <c r="N45" s="727"/>
      <c r="O45" s="724"/>
      <c r="P45" s="703"/>
      <c r="Q45" s="701"/>
      <c r="R45" s="490" t="str">
        <f>IF(LEN(C45)=8,LEFT(C45,2),"")</f>
        <v/>
      </c>
      <c r="S45" s="110"/>
      <c r="T45" s="110"/>
      <c r="U45" s="110"/>
      <c r="V45" s="110"/>
      <c r="W45" s="110"/>
      <c r="X45" s="158"/>
      <c r="Y45" s="158"/>
      <c r="Z45" s="158"/>
      <c r="AA45" s="331"/>
      <c r="AB45" s="331"/>
      <c r="AC45" s="332"/>
      <c r="AD45" s="164"/>
    </row>
    <row r="46" spans="1:30" ht="12.75" customHeight="1" x14ac:dyDescent="0.3">
      <c r="A46" s="112"/>
      <c r="B46" s="112"/>
      <c r="C46" s="146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64"/>
      <c r="S46" s="164"/>
      <c r="T46" s="164"/>
      <c r="U46" s="164"/>
      <c r="V46" s="164"/>
      <c r="W46" s="164"/>
      <c r="X46" s="158"/>
      <c r="Y46" s="158"/>
      <c r="Z46" s="158"/>
      <c r="AA46" s="331"/>
      <c r="AB46" s="331"/>
      <c r="AC46" s="332"/>
      <c r="AD46" s="164"/>
    </row>
    <row r="47" spans="1:30" s="483" customFormat="1" ht="11.5" x14ac:dyDescent="0.25">
      <c r="A47" s="480"/>
      <c r="B47" s="712" t="s">
        <v>233</v>
      </c>
      <c r="C47" s="712"/>
      <c r="D47" s="480"/>
      <c r="E47" s="480"/>
      <c r="F47" s="480"/>
      <c r="G47" s="480"/>
      <c r="H47" s="480"/>
      <c r="I47" s="691" t="s">
        <v>234</v>
      </c>
      <c r="J47" s="691"/>
      <c r="K47" s="691"/>
      <c r="L47" s="691"/>
      <c r="M47" s="691"/>
      <c r="N47" s="691"/>
      <c r="O47" s="691"/>
      <c r="P47" s="691"/>
      <c r="Q47" s="480"/>
      <c r="R47" s="480"/>
      <c r="S47" s="480"/>
      <c r="T47" s="480"/>
      <c r="U47" s="480"/>
      <c r="V47" s="480"/>
      <c r="W47" s="480"/>
      <c r="X47" s="480"/>
      <c r="Y47" s="482"/>
      <c r="Z47" s="482"/>
      <c r="AA47" s="482"/>
      <c r="AB47" s="482"/>
    </row>
    <row r="48" spans="1:30" s="483" customFormat="1" ht="11.5" x14ac:dyDescent="0.25">
      <c r="A48" s="480"/>
      <c r="B48" s="712" t="s">
        <v>235</v>
      </c>
      <c r="C48" s="712"/>
      <c r="D48" s="480"/>
      <c r="E48" s="480"/>
      <c r="F48" s="480"/>
      <c r="H48" s="712" t="s">
        <v>236</v>
      </c>
      <c r="I48" s="712"/>
      <c r="J48" s="712"/>
      <c r="K48" s="712"/>
      <c r="L48" s="712"/>
      <c r="M48" s="712"/>
      <c r="N48" s="712"/>
      <c r="O48" s="712"/>
      <c r="P48" s="712"/>
      <c r="Q48" s="480"/>
      <c r="R48" s="480"/>
      <c r="S48" s="480"/>
      <c r="T48" s="480"/>
      <c r="U48" s="480"/>
      <c r="V48" s="480"/>
      <c r="W48" s="480"/>
      <c r="X48" s="480"/>
      <c r="Y48" s="482"/>
      <c r="Z48" s="482"/>
      <c r="AA48" s="482"/>
      <c r="AB48" s="482"/>
    </row>
    <row r="49" spans="1:28" s="483" customFormat="1" ht="11.5" x14ac:dyDescent="0.25">
      <c r="A49" s="480"/>
      <c r="B49" s="480"/>
      <c r="C49" s="481"/>
      <c r="D49" s="480"/>
      <c r="E49" s="480"/>
      <c r="F49" s="480"/>
      <c r="G49" s="480"/>
      <c r="H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2"/>
      <c r="Z49" s="482"/>
      <c r="AA49" s="482"/>
      <c r="AB49" s="482"/>
    </row>
    <row r="50" spans="1:28" s="483" customFormat="1" ht="11.5" x14ac:dyDescent="0.25">
      <c r="A50" s="480"/>
      <c r="B50" s="691" t="s">
        <v>237</v>
      </c>
      <c r="C50" s="691"/>
      <c r="H50" s="691" t="s">
        <v>238</v>
      </c>
      <c r="I50" s="691"/>
      <c r="J50" s="691"/>
      <c r="K50" s="691"/>
      <c r="L50" s="691"/>
      <c r="M50" s="691"/>
      <c r="N50" s="691"/>
      <c r="O50" s="691"/>
      <c r="P50" s="691"/>
      <c r="R50" s="480"/>
      <c r="S50" s="480"/>
      <c r="T50" s="480"/>
      <c r="U50" s="480"/>
      <c r="V50" s="480"/>
      <c r="W50" s="480"/>
      <c r="X50" s="480"/>
      <c r="Y50" s="482"/>
      <c r="Z50" s="482"/>
      <c r="AA50" s="482"/>
      <c r="AB50" s="482"/>
    </row>
    <row r="51" spans="1:28" s="483" customFormat="1" ht="11.5" x14ac:dyDescent="0.25">
      <c r="A51" s="480"/>
      <c r="B51" s="712" t="s">
        <v>290</v>
      </c>
      <c r="C51" s="712"/>
      <c r="H51" s="691" t="s">
        <v>290</v>
      </c>
      <c r="I51" s="691"/>
      <c r="J51" s="691"/>
      <c r="K51" s="691"/>
      <c r="L51" s="691"/>
      <c r="M51" s="691"/>
      <c r="N51" s="691"/>
      <c r="O51" s="691"/>
      <c r="P51" s="691"/>
      <c r="R51" s="480"/>
      <c r="S51" s="480"/>
      <c r="T51" s="480"/>
      <c r="U51" s="480"/>
      <c r="V51" s="480"/>
      <c r="W51" s="480"/>
      <c r="X51" s="480"/>
      <c r="Y51" s="482"/>
      <c r="Z51" s="482"/>
      <c r="AA51" s="482"/>
      <c r="AB51" s="482"/>
    </row>
    <row r="52" spans="1:28" x14ac:dyDescent="0.2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10"/>
      <c r="S52" s="110"/>
      <c r="T52" s="110"/>
      <c r="U52" s="110"/>
      <c r="V52" s="110"/>
      <c r="W52" s="110"/>
      <c r="X52" s="110"/>
    </row>
    <row r="53" spans="1:28" x14ac:dyDescent="0.25">
      <c r="R53" s="110"/>
      <c r="S53" s="110"/>
      <c r="T53" s="110"/>
      <c r="U53" s="110"/>
      <c r="V53" s="110"/>
      <c r="W53" s="110"/>
      <c r="X53" s="110"/>
    </row>
    <row r="54" spans="1:28" x14ac:dyDescent="0.25">
      <c r="R54" s="110"/>
      <c r="S54" s="110"/>
      <c r="T54" s="110"/>
      <c r="U54" s="110"/>
      <c r="V54" s="110"/>
      <c r="W54" s="110"/>
      <c r="X54" s="110"/>
    </row>
    <row r="55" spans="1:28" x14ac:dyDescent="0.25">
      <c r="R55" s="110"/>
      <c r="S55" s="110"/>
      <c r="T55" s="110"/>
      <c r="U55" s="110"/>
      <c r="V55" s="110"/>
      <c r="W55" s="110"/>
      <c r="X55" s="110"/>
    </row>
    <row r="56" spans="1:28" x14ac:dyDescent="0.25">
      <c r="R56" s="110"/>
      <c r="S56" s="110"/>
      <c r="T56" s="110"/>
      <c r="U56" s="110"/>
      <c r="V56" s="110"/>
      <c r="W56" s="110"/>
      <c r="X56" s="110"/>
    </row>
    <row r="57" spans="1:28" x14ac:dyDescent="0.25">
      <c r="R57" s="110"/>
      <c r="S57" s="110"/>
      <c r="T57" s="110"/>
      <c r="U57" s="110"/>
      <c r="V57" s="110"/>
      <c r="W57" s="110"/>
      <c r="X57" s="110"/>
    </row>
    <row r="58" spans="1:28" x14ac:dyDescent="0.25">
      <c r="R58" s="110"/>
      <c r="S58" s="110"/>
      <c r="T58" s="110"/>
      <c r="U58" s="110"/>
      <c r="V58" s="110"/>
      <c r="W58" s="110"/>
      <c r="X58" s="110"/>
    </row>
    <row r="59" spans="1:28" x14ac:dyDescent="0.25">
      <c r="R59" s="110"/>
      <c r="S59" s="110"/>
      <c r="T59" s="110"/>
      <c r="U59" s="110"/>
      <c r="V59" s="110"/>
      <c r="W59" s="110"/>
      <c r="X59" s="110"/>
    </row>
    <row r="60" spans="1:28" x14ac:dyDescent="0.25">
      <c r="R60" s="110"/>
      <c r="S60" s="110"/>
      <c r="T60" s="110"/>
      <c r="U60" s="110"/>
      <c r="V60" s="110"/>
      <c r="W60" s="110"/>
      <c r="X60" s="110"/>
    </row>
    <row r="61" spans="1:28" x14ac:dyDescent="0.25">
      <c r="R61" s="110"/>
      <c r="S61" s="110"/>
      <c r="T61" s="110"/>
      <c r="U61" s="110"/>
      <c r="V61" s="110"/>
      <c r="W61" s="110"/>
      <c r="X61" s="110"/>
    </row>
    <row r="62" spans="1:28" x14ac:dyDescent="0.25">
      <c r="R62" s="110"/>
      <c r="S62" s="110"/>
      <c r="T62" s="110"/>
      <c r="U62" s="110"/>
      <c r="V62" s="110"/>
      <c r="W62" s="110"/>
      <c r="X62" s="110"/>
    </row>
    <row r="63" spans="1:28" x14ac:dyDescent="0.25">
      <c r="R63" s="110"/>
      <c r="S63" s="110"/>
      <c r="T63" s="110"/>
      <c r="U63" s="110"/>
      <c r="V63" s="110"/>
      <c r="W63" s="110"/>
      <c r="X63" s="110"/>
    </row>
    <row r="64" spans="1:28" x14ac:dyDescent="0.25">
      <c r="R64" s="110"/>
      <c r="S64" s="110"/>
      <c r="T64" s="110"/>
      <c r="U64" s="110"/>
      <c r="V64" s="110"/>
      <c r="W64" s="110"/>
      <c r="X64" s="110"/>
    </row>
    <row r="65" spans="18:24" x14ac:dyDescent="0.25">
      <c r="R65" s="110"/>
      <c r="S65" s="110"/>
      <c r="T65" s="110"/>
      <c r="U65" s="110"/>
      <c r="V65" s="110"/>
      <c r="W65" s="110"/>
      <c r="X65" s="110"/>
    </row>
    <row r="66" spans="18:24" x14ac:dyDescent="0.25">
      <c r="R66" s="110"/>
      <c r="S66" s="110"/>
      <c r="T66" s="110"/>
      <c r="U66" s="110"/>
      <c r="V66" s="110"/>
      <c r="W66" s="110"/>
      <c r="X66" s="110"/>
    </row>
    <row r="67" spans="18:24" x14ac:dyDescent="0.25">
      <c r="R67" s="110"/>
      <c r="S67" s="110"/>
      <c r="T67" s="110"/>
      <c r="U67" s="110"/>
      <c r="V67" s="110"/>
      <c r="W67" s="110"/>
      <c r="X67" s="110"/>
    </row>
    <row r="68" spans="18:24" x14ac:dyDescent="0.25">
      <c r="R68" s="110"/>
      <c r="S68" s="110"/>
      <c r="T68" s="110"/>
      <c r="U68" s="110"/>
      <c r="V68" s="110"/>
      <c r="W68" s="110"/>
      <c r="X68" s="110"/>
    </row>
    <row r="69" spans="18:24" x14ac:dyDescent="0.25">
      <c r="R69" s="110"/>
      <c r="S69" s="110"/>
      <c r="T69" s="110"/>
      <c r="U69" s="110"/>
      <c r="V69" s="110"/>
      <c r="W69" s="110"/>
      <c r="X69" s="110"/>
    </row>
    <row r="70" spans="18:24" x14ac:dyDescent="0.25">
      <c r="R70" s="110"/>
      <c r="S70" s="110"/>
      <c r="T70" s="110"/>
      <c r="U70" s="110"/>
      <c r="V70" s="110"/>
      <c r="W70" s="110"/>
      <c r="X70" s="110"/>
    </row>
    <row r="71" spans="18:24" x14ac:dyDescent="0.25">
      <c r="R71" s="110"/>
      <c r="S71" s="110"/>
      <c r="T71" s="110"/>
      <c r="U71" s="110"/>
      <c r="V71" s="110"/>
      <c r="W71" s="110"/>
      <c r="X71" s="110"/>
    </row>
    <row r="72" spans="18:24" x14ac:dyDescent="0.25">
      <c r="R72" s="110"/>
      <c r="S72" s="110"/>
      <c r="T72" s="110"/>
      <c r="U72" s="110"/>
      <c r="V72" s="110"/>
      <c r="W72" s="110"/>
      <c r="X72" s="110"/>
    </row>
    <row r="73" spans="18:24" x14ac:dyDescent="0.25">
      <c r="R73" s="110"/>
      <c r="S73" s="110"/>
      <c r="T73" s="110"/>
      <c r="U73" s="110"/>
      <c r="V73" s="110"/>
      <c r="W73" s="110"/>
      <c r="X73" s="110"/>
    </row>
    <row r="74" spans="18:24" x14ac:dyDescent="0.25">
      <c r="R74" s="110"/>
      <c r="S74" s="110"/>
      <c r="T74" s="110"/>
      <c r="U74" s="110"/>
      <c r="V74" s="110"/>
      <c r="W74" s="110"/>
      <c r="X74" s="110"/>
    </row>
    <row r="75" spans="18:24" x14ac:dyDescent="0.25">
      <c r="R75" s="110"/>
      <c r="S75" s="110"/>
      <c r="T75" s="110"/>
      <c r="U75" s="110"/>
      <c r="V75" s="110"/>
      <c r="W75" s="110"/>
      <c r="X75" s="110"/>
    </row>
    <row r="76" spans="18:24" x14ac:dyDescent="0.25">
      <c r="R76" s="110"/>
      <c r="S76" s="110"/>
      <c r="T76" s="110"/>
      <c r="U76" s="110"/>
      <c r="V76" s="110"/>
      <c r="W76" s="110"/>
      <c r="X76" s="110"/>
    </row>
    <row r="77" spans="18:24" x14ac:dyDescent="0.25">
      <c r="R77" s="110"/>
      <c r="S77" s="110"/>
      <c r="T77" s="110"/>
      <c r="U77" s="110"/>
      <c r="V77" s="110"/>
      <c r="W77" s="110"/>
      <c r="X77" s="110"/>
    </row>
    <row r="78" spans="18:24" x14ac:dyDescent="0.25">
      <c r="R78" s="110"/>
      <c r="S78" s="110"/>
      <c r="T78" s="110"/>
      <c r="U78" s="110"/>
      <c r="V78" s="110"/>
      <c r="W78" s="110"/>
      <c r="X78" s="110"/>
    </row>
    <row r="79" spans="18:24" x14ac:dyDescent="0.25">
      <c r="R79" s="110"/>
      <c r="S79" s="110"/>
      <c r="T79" s="110"/>
      <c r="U79" s="110"/>
      <c r="V79" s="110"/>
      <c r="W79" s="110"/>
      <c r="X79" s="110"/>
    </row>
    <row r="80" spans="18:24" x14ac:dyDescent="0.25">
      <c r="R80" s="110"/>
      <c r="S80" s="110"/>
      <c r="T80" s="110"/>
      <c r="U80" s="110"/>
      <c r="V80" s="110"/>
      <c r="W80" s="110"/>
      <c r="X80" s="110"/>
    </row>
    <row r="81" spans="18:24" x14ac:dyDescent="0.25">
      <c r="R81" s="110"/>
      <c r="S81" s="110"/>
      <c r="T81" s="110"/>
      <c r="U81" s="110"/>
      <c r="V81" s="110"/>
      <c r="W81" s="110"/>
      <c r="X81" s="110"/>
    </row>
    <row r="82" spans="18:24" x14ac:dyDescent="0.25">
      <c r="R82" s="110"/>
      <c r="S82" s="110"/>
      <c r="T82" s="110"/>
      <c r="U82" s="110"/>
      <c r="V82" s="110"/>
      <c r="W82" s="110"/>
      <c r="X82" s="110"/>
    </row>
    <row r="83" spans="18:24" x14ac:dyDescent="0.25">
      <c r="R83" s="110"/>
      <c r="S83" s="110"/>
      <c r="T83" s="110"/>
      <c r="U83" s="110"/>
      <c r="V83" s="110"/>
      <c r="W83" s="110"/>
      <c r="X83" s="110"/>
    </row>
    <row r="84" spans="18:24" x14ac:dyDescent="0.25">
      <c r="R84" s="110"/>
      <c r="S84" s="110"/>
      <c r="T84" s="110"/>
      <c r="U84" s="110"/>
      <c r="V84" s="110"/>
      <c r="W84" s="110"/>
      <c r="X84" s="110"/>
    </row>
    <row r="85" spans="18:24" x14ac:dyDescent="0.25">
      <c r="R85" s="110"/>
      <c r="S85" s="110"/>
      <c r="T85" s="110"/>
      <c r="U85" s="110"/>
      <c r="V85" s="110"/>
      <c r="W85" s="110"/>
      <c r="X85" s="110"/>
    </row>
    <row r="86" spans="18:24" x14ac:dyDescent="0.25">
      <c r="R86" s="110"/>
      <c r="S86" s="110"/>
      <c r="T86" s="110"/>
      <c r="U86" s="110"/>
      <c r="V86" s="110"/>
      <c r="W86" s="110"/>
      <c r="X86" s="110"/>
    </row>
    <row r="87" spans="18:24" x14ac:dyDescent="0.25">
      <c r="R87" s="110"/>
      <c r="S87" s="110"/>
      <c r="T87" s="110"/>
      <c r="U87" s="110"/>
      <c r="V87" s="110"/>
      <c r="W87" s="110"/>
      <c r="X87" s="110"/>
    </row>
    <row r="88" spans="18:24" x14ac:dyDescent="0.25">
      <c r="R88" s="110"/>
      <c r="S88" s="110"/>
      <c r="T88" s="110"/>
      <c r="U88" s="110"/>
      <c r="V88" s="110"/>
      <c r="W88" s="110"/>
      <c r="X88" s="110"/>
    </row>
    <row r="89" spans="18:24" x14ac:dyDescent="0.25">
      <c r="R89" s="110"/>
      <c r="S89" s="110"/>
      <c r="T89" s="110"/>
      <c r="U89" s="110"/>
      <c r="V89" s="110"/>
      <c r="W89" s="110"/>
      <c r="X89" s="110"/>
    </row>
    <row r="90" spans="18:24" x14ac:dyDescent="0.25">
      <c r="R90" s="110"/>
      <c r="S90" s="110"/>
      <c r="T90" s="110"/>
      <c r="U90" s="110"/>
      <c r="V90" s="110"/>
      <c r="W90" s="110"/>
      <c r="X90" s="110"/>
    </row>
    <row r="91" spans="18:24" x14ac:dyDescent="0.25">
      <c r="R91" s="110"/>
      <c r="S91" s="110"/>
      <c r="T91" s="110"/>
      <c r="U91" s="110"/>
      <c r="V91" s="110"/>
      <c r="W91" s="110"/>
      <c r="X91" s="110"/>
    </row>
    <row r="92" spans="18:24" x14ac:dyDescent="0.25">
      <c r="R92" s="110"/>
      <c r="S92" s="110"/>
      <c r="T92" s="110"/>
      <c r="U92" s="110"/>
      <c r="V92" s="110"/>
      <c r="W92" s="110"/>
      <c r="X92" s="110"/>
    </row>
    <row r="93" spans="18:24" x14ac:dyDescent="0.25">
      <c r="R93" s="110"/>
      <c r="S93" s="110"/>
      <c r="T93" s="110"/>
      <c r="U93" s="110"/>
      <c r="V93" s="110"/>
      <c r="W93" s="110"/>
      <c r="X93" s="110"/>
    </row>
    <row r="94" spans="18:24" x14ac:dyDescent="0.25">
      <c r="R94" s="110"/>
      <c r="S94" s="110"/>
      <c r="T94" s="110"/>
      <c r="U94" s="110"/>
      <c r="V94" s="110"/>
      <c r="W94" s="110"/>
      <c r="X94" s="110"/>
    </row>
    <row r="95" spans="18:24" x14ac:dyDescent="0.25">
      <c r="R95" s="110"/>
      <c r="S95" s="110"/>
      <c r="T95" s="110"/>
      <c r="U95" s="110"/>
      <c r="V95" s="110"/>
      <c r="W95" s="110"/>
      <c r="X95" s="110"/>
    </row>
    <row r="96" spans="18:24" x14ac:dyDescent="0.25">
      <c r="R96" s="110"/>
      <c r="S96" s="110"/>
      <c r="T96" s="110"/>
      <c r="U96" s="110"/>
      <c r="V96" s="110"/>
      <c r="W96" s="110"/>
      <c r="X96" s="110"/>
    </row>
    <row r="97" spans="18:24" x14ac:dyDescent="0.25">
      <c r="R97" s="110"/>
      <c r="S97" s="110"/>
      <c r="T97" s="110"/>
      <c r="U97" s="110"/>
      <c r="V97" s="110"/>
      <c r="W97" s="110"/>
      <c r="X97" s="110"/>
    </row>
    <row r="98" spans="18:24" x14ac:dyDescent="0.25">
      <c r="R98" s="110"/>
      <c r="S98" s="110"/>
      <c r="T98" s="110"/>
      <c r="U98" s="110"/>
      <c r="V98" s="110"/>
      <c r="W98" s="110"/>
      <c r="X98" s="110"/>
    </row>
    <row r="99" spans="18:24" x14ac:dyDescent="0.25">
      <c r="R99" s="110"/>
      <c r="S99" s="110"/>
      <c r="T99" s="110"/>
      <c r="U99" s="110"/>
      <c r="V99" s="110"/>
      <c r="W99" s="110"/>
      <c r="X99" s="110"/>
    </row>
    <row r="100" spans="18:24" x14ac:dyDescent="0.25">
      <c r="R100" s="110"/>
      <c r="S100" s="110"/>
      <c r="T100" s="110"/>
      <c r="U100" s="110"/>
      <c r="V100" s="110"/>
      <c r="W100" s="110"/>
      <c r="X100" s="110"/>
    </row>
    <row r="101" spans="18:24" x14ac:dyDescent="0.25">
      <c r="R101" s="110"/>
      <c r="S101" s="110"/>
      <c r="T101" s="110"/>
      <c r="U101" s="110"/>
      <c r="V101" s="110"/>
      <c r="W101" s="110"/>
      <c r="X101" s="110"/>
    </row>
    <row r="102" spans="18:24" x14ac:dyDescent="0.25">
      <c r="R102" s="110"/>
      <c r="S102" s="110"/>
      <c r="T102" s="110"/>
      <c r="U102" s="110"/>
      <c r="V102" s="110"/>
      <c r="W102" s="110"/>
      <c r="X102" s="110"/>
    </row>
    <row r="103" spans="18:24" x14ac:dyDescent="0.25">
      <c r="R103" s="110"/>
      <c r="S103" s="110"/>
      <c r="T103" s="110"/>
      <c r="U103" s="110"/>
      <c r="V103" s="110"/>
      <c r="W103" s="110"/>
      <c r="X103" s="110"/>
    </row>
    <row r="104" spans="18:24" x14ac:dyDescent="0.25">
      <c r="R104" s="110"/>
      <c r="S104" s="110"/>
      <c r="T104" s="110"/>
      <c r="U104" s="110"/>
      <c r="V104" s="110"/>
      <c r="W104" s="110"/>
      <c r="X104" s="110"/>
    </row>
    <row r="105" spans="18:24" x14ac:dyDescent="0.25">
      <c r="R105" s="110"/>
      <c r="S105" s="110"/>
      <c r="T105" s="110"/>
      <c r="U105" s="110"/>
      <c r="V105" s="110"/>
      <c r="W105" s="110"/>
      <c r="X105" s="110"/>
    </row>
    <row r="106" spans="18:24" x14ac:dyDescent="0.25">
      <c r="R106" s="110"/>
      <c r="S106" s="110"/>
      <c r="T106" s="110"/>
      <c r="U106" s="110"/>
      <c r="V106" s="110"/>
      <c r="W106" s="110"/>
      <c r="X106" s="110"/>
    </row>
    <row r="107" spans="18:24" x14ac:dyDescent="0.25">
      <c r="R107" s="110"/>
      <c r="S107" s="110"/>
      <c r="T107" s="110"/>
      <c r="U107" s="110"/>
      <c r="V107" s="110"/>
      <c r="W107" s="110"/>
      <c r="X107" s="110"/>
    </row>
    <row r="108" spans="18:24" x14ac:dyDescent="0.25">
      <c r="R108" s="110"/>
      <c r="S108" s="110"/>
      <c r="T108" s="110"/>
      <c r="U108" s="110"/>
      <c r="V108" s="110"/>
      <c r="W108" s="110"/>
      <c r="X108" s="110"/>
    </row>
    <row r="109" spans="18:24" x14ac:dyDescent="0.25">
      <c r="R109" s="110"/>
      <c r="S109" s="110"/>
      <c r="T109" s="110"/>
      <c r="U109" s="110"/>
      <c r="V109" s="110"/>
      <c r="W109" s="110"/>
      <c r="X109" s="110"/>
    </row>
    <row r="110" spans="18:24" x14ac:dyDescent="0.25">
      <c r="R110" s="110"/>
      <c r="S110" s="110"/>
      <c r="T110" s="110"/>
      <c r="U110" s="110"/>
      <c r="V110" s="110"/>
      <c r="W110" s="110"/>
      <c r="X110" s="110"/>
    </row>
    <row r="111" spans="18:24" x14ac:dyDescent="0.25">
      <c r="R111" s="110"/>
      <c r="S111" s="110"/>
      <c r="T111" s="110"/>
      <c r="U111" s="110"/>
      <c r="V111" s="110"/>
      <c r="W111" s="110"/>
      <c r="X111" s="110"/>
    </row>
    <row r="112" spans="18:24" x14ac:dyDescent="0.25">
      <c r="R112" s="110"/>
      <c r="S112" s="110"/>
      <c r="T112" s="110"/>
      <c r="U112" s="110"/>
      <c r="V112" s="110"/>
      <c r="W112" s="110"/>
      <c r="X112" s="110"/>
    </row>
    <row r="113" spans="18:24" x14ac:dyDescent="0.25">
      <c r="R113" s="110"/>
      <c r="S113" s="110"/>
      <c r="T113" s="110"/>
      <c r="U113" s="110"/>
      <c r="V113" s="110"/>
      <c r="W113" s="110"/>
      <c r="X113" s="110"/>
    </row>
    <row r="114" spans="18:24" x14ac:dyDescent="0.25">
      <c r="R114" s="110"/>
      <c r="S114" s="110"/>
      <c r="T114" s="110"/>
      <c r="U114" s="110"/>
      <c r="V114" s="110"/>
      <c r="W114" s="110"/>
      <c r="X114" s="110"/>
    </row>
    <row r="115" spans="18:24" x14ac:dyDescent="0.25">
      <c r="R115" s="110"/>
      <c r="S115" s="110"/>
      <c r="T115" s="110"/>
      <c r="U115" s="110"/>
      <c r="V115" s="110"/>
      <c r="W115" s="110"/>
      <c r="X115" s="110"/>
    </row>
    <row r="116" spans="18:24" x14ac:dyDescent="0.25">
      <c r="R116" s="110"/>
      <c r="S116" s="110"/>
      <c r="T116" s="110"/>
      <c r="U116" s="110"/>
      <c r="V116" s="110"/>
      <c r="W116" s="110"/>
      <c r="X116" s="110"/>
    </row>
    <row r="117" spans="18:24" x14ac:dyDescent="0.25">
      <c r="R117" s="110"/>
      <c r="S117" s="110"/>
      <c r="T117" s="110"/>
      <c r="U117" s="110"/>
      <c r="V117" s="110"/>
      <c r="W117" s="110"/>
      <c r="X117" s="110"/>
    </row>
    <row r="118" spans="18:24" x14ac:dyDescent="0.25">
      <c r="R118" s="110"/>
      <c r="S118" s="110"/>
      <c r="T118" s="110"/>
      <c r="U118" s="110"/>
      <c r="V118" s="110"/>
      <c r="W118" s="110"/>
      <c r="X118" s="110"/>
    </row>
    <row r="119" spans="18:24" x14ac:dyDescent="0.25">
      <c r="R119" s="110"/>
      <c r="S119" s="110"/>
      <c r="T119" s="110"/>
      <c r="U119" s="110"/>
      <c r="V119" s="110"/>
      <c r="W119" s="110"/>
      <c r="X119" s="110"/>
    </row>
    <row r="120" spans="18:24" x14ac:dyDescent="0.25">
      <c r="R120" s="110"/>
      <c r="S120" s="110"/>
      <c r="T120" s="110"/>
      <c r="U120" s="110"/>
      <c r="V120" s="110"/>
      <c r="W120" s="110"/>
      <c r="X120" s="110"/>
    </row>
    <row r="121" spans="18:24" x14ac:dyDescent="0.25">
      <c r="R121" s="110"/>
      <c r="S121" s="110"/>
      <c r="T121" s="110"/>
      <c r="U121" s="110"/>
      <c r="V121" s="110"/>
      <c r="W121" s="110"/>
      <c r="X121" s="110"/>
    </row>
    <row r="122" spans="18:24" x14ac:dyDescent="0.25">
      <c r="R122" s="110"/>
      <c r="S122" s="110"/>
      <c r="T122" s="110"/>
      <c r="U122" s="110"/>
      <c r="V122" s="110"/>
      <c r="W122" s="110"/>
      <c r="X122" s="110"/>
    </row>
    <row r="123" spans="18:24" x14ac:dyDescent="0.25">
      <c r="R123" s="110"/>
      <c r="S123" s="110"/>
      <c r="T123" s="110"/>
      <c r="U123" s="110"/>
      <c r="V123" s="110"/>
      <c r="W123" s="110"/>
      <c r="X123" s="110"/>
    </row>
    <row r="124" spans="18:24" x14ac:dyDescent="0.25">
      <c r="R124" s="110"/>
      <c r="S124" s="110"/>
      <c r="T124" s="110"/>
      <c r="U124" s="110"/>
      <c r="V124" s="110"/>
      <c r="W124" s="110"/>
      <c r="X124" s="110"/>
    </row>
    <row r="125" spans="18:24" x14ac:dyDescent="0.25">
      <c r="R125" s="110"/>
      <c r="S125" s="110"/>
      <c r="T125" s="110"/>
      <c r="U125" s="110"/>
      <c r="V125" s="110"/>
      <c r="W125" s="110"/>
      <c r="X125" s="110"/>
    </row>
    <row r="126" spans="18:24" x14ac:dyDescent="0.25">
      <c r="R126" s="110"/>
      <c r="S126" s="110"/>
      <c r="T126" s="110"/>
      <c r="U126" s="110"/>
      <c r="V126" s="110"/>
      <c r="W126" s="110"/>
      <c r="X126" s="110"/>
    </row>
    <row r="127" spans="18:24" x14ac:dyDescent="0.25">
      <c r="R127" s="110"/>
      <c r="S127" s="110"/>
      <c r="T127" s="110"/>
      <c r="U127" s="110"/>
      <c r="V127" s="110"/>
      <c r="W127" s="110"/>
      <c r="X127" s="110"/>
    </row>
    <row r="128" spans="18:24" x14ac:dyDescent="0.25">
      <c r="R128" s="110"/>
      <c r="S128" s="110"/>
      <c r="T128" s="110"/>
      <c r="U128" s="110"/>
      <c r="V128" s="110"/>
      <c r="W128" s="110"/>
      <c r="X128" s="110"/>
    </row>
    <row r="129" spans="18:24" x14ac:dyDescent="0.25">
      <c r="R129" s="110"/>
      <c r="S129" s="110"/>
      <c r="T129" s="110"/>
      <c r="U129" s="110"/>
      <c r="V129" s="110"/>
      <c r="W129" s="110"/>
      <c r="X129" s="110"/>
    </row>
    <row r="130" spans="18:24" x14ac:dyDescent="0.25">
      <c r="R130" s="110"/>
      <c r="S130" s="110"/>
      <c r="T130" s="110"/>
      <c r="U130" s="110"/>
      <c r="V130" s="110"/>
      <c r="W130" s="110"/>
      <c r="X130" s="110"/>
    </row>
    <row r="131" spans="18:24" x14ac:dyDescent="0.25">
      <c r="R131" s="110"/>
      <c r="S131" s="110"/>
      <c r="T131" s="110"/>
      <c r="U131" s="110"/>
      <c r="V131" s="110"/>
      <c r="W131" s="110"/>
      <c r="X131" s="110"/>
    </row>
    <row r="132" spans="18:24" x14ac:dyDescent="0.25">
      <c r="R132" s="110"/>
      <c r="S132" s="110"/>
      <c r="T132" s="110"/>
      <c r="U132" s="110"/>
      <c r="V132" s="110"/>
      <c r="W132" s="110"/>
      <c r="X132" s="110"/>
    </row>
    <row r="133" spans="18:24" x14ac:dyDescent="0.25">
      <c r="R133" s="110"/>
      <c r="S133" s="110"/>
      <c r="T133" s="110"/>
      <c r="U133" s="110"/>
      <c r="V133" s="110"/>
      <c r="W133" s="110"/>
      <c r="X133" s="110"/>
    </row>
    <row r="134" spans="18:24" x14ac:dyDescent="0.25">
      <c r="R134" s="110"/>
      <c r="S134" s="110"/>
      <c r="T134" s="110"/>
      <c r="U134" s="110"/>
      <c r="V134" s="110"/>
      <c r="W134" s="110"/>
      <c r="X134" s="110"/>
    </row>
    <row r="135" spans="18:24" x14ac:dyDescent="0.25">
      <c r="R135" s="110"/>
      <c r="S135" s="110"/>
      <c r="T135" s="110"/>
      <c r="U135" s="110"/>
      <c r="V135" s="110"/>
      <c r="W135" s="110"/>
      <c r="X135" s="110"/>
    </row>
    <row r="136" spans="18:24" x14ac:dyDescent="0.25">
      <c r="R136" s="110"/>
      <c r="S136" s="110"/>
      <c r="T136" s="110"/>
      <c r="U136" s="110"/>
      <c r="V136" s="110"/>
      <c r="W136" s="110"/>
      <c r="X136" s="110"/>
    </row>
    <row r="137" spans="18:24" x14ac:dyDescent="0.25">
      <c r="R137" s="110"/>
      <c r="S137" s="110"/>
      <c r="T137" s="110"/>
      <c r="U137" s="110"/>
      <c r="V137" s="110"/>
      <c r="W137" s="110"/>
      <c r="X137" s="110"/>
    </row>
    <row r="138" spans="18:24" x14ac:dyDescent="0.25">
      <c r="R138" s="110"/>
      <c r="S138" s="110"/>
      <c r="T138" s="110"/>
      <c r="U138" s="110"/>
      <c r="V138" s="110"/>
      <c r="W138" s="110"/>
      <c r="X138" s="110"/>
    </row>
    <row r="139" spans="18:24" x14ac:dyDescent="0.25">
      <c r="R139" s="110"/>
      <c r="S139" s="110"/>
      <c r="T139" s="110"/>
      <c r="U139" s="110"/>
      <c r="V139" s="110"/>
      <c r="W139" s="110"/>
      <c r="X139" s="110"/>
    </row>
    <row r="140" spans="18:24" x14ac:dyDescent="0.25">
      <c r="R140" s="110"/>
      <c r="S140" s="110"/>
      <c r="T140" s="110"/>
      <c r="U140" s="110"/>
      <c r="V140" s="110"/>
      <c r="W140" s="110"/>
      <c r="X140" s="110"/>
    </row>
    <row r="141" spans="18:24" x14ac:dyDescent="0.25">
      <c r="R141" s="110"/>
      <c r="S141" s="110"/>
      <c r="T141" s="110"/>
      <c r="U141" s="110"/>
      <c r="V141" s="110"/>
      <c r="W141" s="110"/>
      <c r="X141" s="110"/>
    </row>
    <row r="142" spans="18:24" x14ac:dyDescent="0.25">
      <c r="R142" s="110"/>
      <c r="S142" s="110"/>
      <c r="T142" s="110"/>
      <c r="U142" s="110"/>
      <c r="V142" s="110"/>
      <c r="W142" s="110"/>
      <c r="X142" s="110"/>
    </row>
    <row r="143" spans="18:24" x14ac:dyDescent="0.25">
      <c r="R143" s="110"/>
      <c r="S143" s="110"/>
      <c r="T143" s="110"/>
      <c r="U143" s="110"/>
      <c r="V143" s="110"/>
      <c r="W143" s="110"/>
      <c r="X143" s="110"/>
    </row>
    <row r="144" spans="18:24" x14ac:dyDescent="0.25">
      <c r="R144" s="110"/>
      <c r="S144" s="110"/>
      <c r="T144" s="110"/>
      <c r="U144" s="110"/>
      <c r="V144" s="110"/>
      <c r="W144" s="110"/>
      <c r="X144" s="110"/>
    </row>
    <row r="145" spans="18:24" x14ac:dyDescent="0.25">
      <c r="R145" s="110"/>
      <c r="S145" s="110"/>
      <c r="T145" s="110"/>
      <c r="U145" s="110"/>
      <c r="V145" s="110"/>
      <c r="W145" s="110"/>
      <c r="X145" s="110"/>
    </row>
    <row r="146" spans="18:24" x14ac:dyDescent="0.25">
      <c r="R146" s="110"/>
      <c r="S146" s="110"/>
      <c r="T146" s="110"/>
      <c r="U146" s="110"/>
      <c r="V146" s="110"/>
      <c r="W146" s="110"/>
      <c r="X146" s="110"/>
    </row>
    <row r="147" spans="18:24" x14ac:dyDescent="0.25">
      <c r="R147" s="110"/>
      <c r="S147" s="110"/>
      <c r="T147" s="110"/>
      <c r="U147" s="110"/>
      <c r="V147" s="110"/>
      <c r="W147" s="110"/>
      <c r="X147" s="110"/>
    </row>
    <row r="148" spans="18:24" x14ac:dyDescent="0.25">
      <c r="R148" s="110"/>
      <c r="S148" s="110"/>
      <c r="T148" s="110"/>
      <c r="U148" s="110"/>
      <c r="V148" s="110"/>
      <c r="W148" s="110"/>
      <c r="X148" s="110"/>
    </row>
    <row r="149" spans="18:24" x14ac:dyDescent="0.25">
      <c r="R149" s="110"/>
      <c r="S149" s="110"/>
      <c r="T149" s="110"/>
      <c r="U149" s="110"/>
      <c r="V149" s="110"/>
      <c r="W149" s="110"/>
      <c r="X149" s="110"/>
    </row>
    <row r="150" spans="18:24" x14ac:dyDescent="0.25">
      <c r="R150" s="110"/>
      <c r="S150" s="110"/>
      <c r="T150" s="110"/>
      <c r="U150" s="110"/>
      <c r="V150" s="110"/>
      <c r="W150" s="110"/>
      <c r="X150" s="110"/>
    </row>
    <row r="151" spans="18:24" x14ac:dyDescent="0.25">
      <c r="R151" s="110"/>
      <c r="S151" s="110"/>
      <c r="T151" s="110"/>
      <c r="U151" s="110"/>
      <c r="V151" s="110"/>
      <c r="W151" s="110"/>
      <c r="X151" s="110"/>
    </row>
    <row r="152" spans="18:24" x14ac:dyDescent="0.25">
      <c r="R152" s="110"/>
      <c r="S152" s="110"/>
      <c r="T152" s="110"/>
      <c r="U152" s="110"/>
      <c r="V152" s="110"/>
      <c r="W152" s="110"/>
      <c r="X152" s="110"/>
    </row>
    <row r="153" spans="18:24" x14ac:dyDescent="0.25">
      <c r="R153" s="110"/>
      <c r="S153" s="110"/>
      <c r="T153" s="110"/>
      <c r="U153" s="110"/>
      <c r="V153" s="110"/>
      <c r="W153" s="110"/>
      <c r="X153" s="110"/>
    </row>
    <row r="154" spans="18:24" x14ac:dyDescent="0.25">
      <c r="R154" s="110"/>
      <c r="S154" s="110"/>
      <c r="T154" s="110"/>
      <c r="U154" s="110"/>
      <c r="V154" s="110"/>
      <c r="W154" s="110"/>
      <c r="X154" s="110"/>
    </row>
    <row r="155" spans="18:24" x14ac:dyDescent="0.25">
      <c r="R155" s="110"/>
      <c r="S155" s="110"/>
      <c r="T155" s="110"/>
      <c r="U155" s="110"/>
      <c r="V155" s="110"/>
      <c r="W155" s="110"/>
      <c r="X155" s="110"/>
    </row>
    <row r="156" spans="18:24" x14ac:dyDescent="0.25">
      <c r="R156" s="110"/>
      <c r="S156" s="110"/>
      <c r="T156" s="110"/>
      <c r="U156" s="110"/>
      <c r="V156" s="110"/>
      <c r="W156" s="110"/>
      <c r="X156" s="110"/>
    </row>
    <row r="157" spans="18:24" x14ac:dyDescent="0.25">
      <c r="R157" s="110"/>
      <c r="S157" s="110"/>
      <c r="T157" s="110"/>
      <c r="U157" s="110"/>
      <c r="V157" s="110"/>
      <c r="W157" s="110"/>
      <c r="X157" s="110"/>
    </row>
    <row r="158" spans="18:24" x14ac:dyDescent="0.25">
      <c r="R158" s="110"/>
      <c r="S158" s="110"/>
      <c r="T158" s="110"/>
      <c r="U158" s="110"/>
      <c r="V158" s="110"/>
      <c r="W158" s="110"/>
      <c r="X158" s="110"/>
    </row>
    <row r="159" spans="18:24" x14ac:dyDescent="0.25">
      <c r="R159" s="110"/>
      <c r="S159" s="110"/>
      <c r="T159" s="110"/>
      <c r="U159" s="110"/>
      <c r="V159" s="110"/>
      <c r="W159" s="110"/>
      <c r="X159" s="110"/>
    </row>
    <row r="160" spans="18:24" x14ac:dyDescent="0.25">
      <c r="R160" s="110"/>
      <c r="S160" s="110"/>
      <c r="T160" s="110"/>
      <c r="U160" s="110"/>
      <c r="V160" s="110"/>
      <c r="W160" s="110"/>
      <c r="X160" s="110"/>
    </row>
    <row r="161" spans="18:24" x14ac:dyDescent="0.25">
      <c r="R161" s="110"/>
      <c r="S161" s="110"/>
      <c r="T161" s="110"/>
      <c r="U161" s="110"/>
      <c r="V161" s="110"/>
      <c r="W161" s="110"/>
      <c r="X161" s="110"/>
    </row>
    <row r="162" spans="18:24" x14ac:dyDescent="0.25">
      <c r="R162" s="110"/>
      <c r="S162" s="110"/>
      <c r="T162" s="110"/>
      <c r="U162" s="110"/>
      <c r="V162" s="110"/>
      <c r="W162" s="110"/>
      <c r="X162" s="110"/>
    </row>
    <row r="163" spans="18:24" x14ac:dyDescent="0.25">
      <c r="R163" s="110"/>
      <c r="S163" s="110"/>
      <c r="T163" s="110"/>
      <c r="U163" s="110"/>
      <c r="V163" s="110"/>
      <c r="W163" s="110"/>
      <c r="X163" s="110"/>
    </row>
    <row r="164" spans="18:24" x14ac:dyDescent="0.25">
      <c r="R164" s="110"/>
      <c r="S164" s="110"/>
      <c r="T164" s="110"/>
      <c r="U164" s="110"/>
      <c r="V164" s="110"/>
      <c r="W164" s="110"/>
      <c r="X164" s="110"/>
    </row>
    <row r="165" spans="18:24" x14ac:dyDescent="0.25">
      <c r="R165" s="110"/>
      <c r="S165" s="110"/>
      <c r="T165" s="110"/>
      <c r="U165" s="110"/>
      <c r="V165" s="110"/>
      <c r="W165" s="110"/>
      <c r="X165" s="110"/>
    </row>
    <row r="166" spans="18:24" x14ac:dyDescent="0.25">
      <c r="R166" s="110"/>
      <c r="S166" s="110"/>
      <c r="T166" s="110"/>
      <c r="U166" s="110"/>
      <c r="V166" s="110"/>
      <c r="W166" s="110"/>
      <c r="X166" s="110"/>
    </row>
    <row r="167" spans="18:24" x14ac:dyDescent="0.25">
      <c r="R167" s="110"/>
      <c r="S167" s="110"/>
      <c r="T167" s="110"/>
      <c r="U167" s="110"/>
      <c r="V167" s="110"/>
      <c r="W167" s="110"/>
      <c r="X167" s="110"/>
    </row>
    <row r="168" spans="18:24" x14ac:dyDescent="0.25">
      <c r="R168" s="110"/>
      <c r="S168" s="110"/>
      <c r="T168" s="110"/>
      <c r="U168" s="110"/>
      <c r="V168" s="110"/>
      <c r="W168" s="110"/>
      <c r="X168" s="110"/>
    </row>
    <row r="169" spans="18:24" x14ac:dyDescent="0.25">
      <c r="R169" s="110"/>
      <c r="S169" s="110"/>
      <c r="T169" s="110"/>
      <c r="U169" s="110"/>
      <c r="V169" s="110"/>
      <c r="W169" s="110"/>
      <c r="X169" s="110"/>
    </row>
    <row r="170" spans="18:24" x14ac:dyDescent="0.25">
      <c r="R170" s="110"/>
      <c r="S170" s="110"/>
      <c r="T170" s="110"/>
      <c r="U170" s="110"/>
      <c r="V170" s="110"/>
      <c r="W170" s="110"/>
      <c r="X170" s="110"/>
    </row>
    <row r="171" spans="18:24" x14ac:dyDescent="0.25">
      <c r="R171" s="110"/>
      <c r="S171" s="110"/>
      <c r="T171" s="110"/>
      <c r="U171" s="110"/>
      <c r="V171" s="110"/>
      <c r="W171" s="110"/>
      <c r="X171" s="110"/>
    </row>
    <row r="172" spans="18:24" x14ac:dyDescent="0.25">
      <c r="R172" s="110"/>
      <c r="S172" s="110"/>
      <c r="T172" s="110"/>
      <c r="U172" s="110"/>
      <c r="V172" s="110"/>
      <c r="W172" s="110"/>
      <c r="X172" s="110"/>
    </row>
    <row r="173" spans="18:24" x14ac:dyDescent="0.25">
      <c r="R173" s="110"/>
      <c r="S173" s="110"/>
      <c r="T173" s="110"/>
      <c r="U173" s="110"/>
      <c r="V173" s="110"/>
      <c r="W173" s="110"/>
      <c r="X173" s="110"/>
    </row>
    <row r="174" spans="18:24" x14ac:dyDescent="0.25">
      <c r="R174" s="110"/>
      <c r="S174" s="110"/>
      <c r="T174" s="110"/>
      <c r="U174" s="110"/>
      <c r="V174" s="110"/>
      <c r="W174" s="110"/>
      <c r="X174" s="110"/>
    </row>
    <row r="175" spans="18:24" x14ac:dyDescent="0.25">
      <c r="R175" s="110"/>
      <c r="S175" s="110"/>
      <c r="T175" s="110"/>
      <c r="U175" s="110"/>
      <c r="V175" s="110"/>
      <c r="W175" s="110"/>
      <c r="X175" s="110"/>
    </row>
    <row r="176" spans="18:24" x14ac:dyDescent="0.25">
      <c r="R176" s="110"/>
      <c r="S176" s="110"/>
      <c r="T176" s="110"/>
      <c r="U176" s="110"/>
      <c r="V176" s="110"/>
      <c r="W176" s="110"/>
      <c r="X176" s="110"/>
    </row>
    <row r="177" spans="18:24" x14ac:dyDescent="0.25">
      <c r="R177" s="110"/>
      <c r="S177" s="110"/>
      <c r="T177" s="110"/>
      <c r="U177" s="110"/>
      <c r="V177" s="110"/>
      <c r="W177" s="110"/>
      <c r="X177" s="110"/>
    </row>
    <row r="178" spans="18:24" x14ac:dyDescent="0.25">
      <c r="R178" s="110"/>
      <c r="S178" s="110"/>
      <c r="T178" s="110"/>
      <c r="U178" s="110"/>
      <c r="V178" s="110"/>
      <c r="W178" s="110"/>
      <c r="X178" s="110"/>
    </row>
    <row r="179" spans="18:24" x14ac:dyDescent="0.25">
      <c r="R179" s="110"/>
      <c r="S179" s="110"/>
      <c r="T179" s="110"/>
      <c r="U179" s="110"/>
      <c r="V179" s="110"/>
      <c r="W179" s="110"/>
      <c r="X179" s="110"/>
    </row>
    <row r="180" spans="18:24" x14ac:dyDescent="0.25">
      <c r="R180" s="110"/>
      <c r="S180" s="110"/>
      <c r="T180" s="110"/>
      <c r="U180" s="110"/>
      <c r="V180" s="110"/>
      <c r="W180" s="110"/>
      <c r="X180" s="110"/>
    </row>
    <row r="181" spans="18:24" x14ac:dyDescent="0.25">
      <c r="R181" s="110"/>
      <c r="S181" s="110"/>
      <c r="T181" s="110"/>
      <c r="U181" s="110"/>
      <c r="V181" s="110"/>
      <c r="W181" s="110"/>
      <c r="X181" s="110"/>
    </row>
    <row r="182" spans="18:24" x14ac:dyDescent="0.25">
      <c r="R182" s="110"/>
      <c r="S182" s="110"/>
      <c r="T182" s="110"/>
      <c r="U182" s="110"/>
      <c r="V182" s="110"/>
      <c r="W182" s="110"/>
      <c r="X182" s="110"/>
    </row>
    <row r="183" spans="18:24" x14ac:dyDescent="0.25">
      <c r="R183" s="110"/>
      <c r="S183" s="110"/>
      <c r="T183" s="110"/>
      <c r="U183" s="110"/>
      <c r="V183" s="110"/>
      <c r="W183" s="110"/>
      <c r="X183" s="110"/>
    </row>
    <row r="184" spans="18:24" x14ac:dyDescent="0.25">
      <c r="R184" s="110"/>
      <c r="S184" s="110"/>
      <c r="T184" s="110"/>
      <c r="U184" s="110"/>
      <c r="V184" s="110"/>
      <c r="W184" s="110"/>
      <c r="X184" s="110"/>
    </row>
    <row r="185" spans="18:24" x14ac:dyDescent="0.25">
      <c r="R185" s="110"/>
      <c r="S185" s="110"/>
      <c r="T185" s="110"/>
      <c r="U185" s="110"/>
      <c r="V185" s="110"/>
      <c r="W185" s="110"/>
      <c r="X185" s="110"/>
    </row>
    <row r="186" spans="18:24" x14ac:dyDescent="0.25">
      <c r="R186" s="110"/>
      <c r="S186" s="110"/>
      <c r="T186" s="110"/>
      <c r="U186" s="110"/>
      <c r="V186" s="110"/>
      <c r="W186" s="110"/>
      <c r="X186" s="110"/>
    </row>
    <row r="187" spans="18:24" x14ac:dyDescent="0.25">
      <c r="R187" s="110"/>
      <c r="S187" s="110"/>
      <c r="T187" s="110"/>
      <c r="U187" s="110"/>
      <c r="V187" s="110"/>
      <c r="W187" s="110"/>
      <c r="X187" s="110"/>
    </row>
    <row r="188" spans="18:24" x14ac:dyDescent="0.25">
      <c r="R188" s="110"/>
      <c r="S188" s="110"/>
      <c r="T188" s="110"/>
      <c r="U188" s="110"/>
      <c r="V188" s="110"/>
      <c r="W188" s="110"/>
      <c r="X188" s="110"/>
    </row>
    <row r="189" spans="18:24" x14ac:dyDescent="0.25">
      <c r="R189" s="110"/>
      <c r="S189" s="110"/>
      <c r="T189" s="110"/>
      <c r="U189" s="110"/>
      <c r="V189" s="110"/>
      <c r="W189" s="110"/>
      <c r="X189" s="110"/>
    </row>
    <row r="190" spans="18:24" x14ac:dyDescent="0.25">
      <c r="R190" s="110"/>
      <c r="S190" s="110"/>
      <c r="T190" s="110"/>
      <c r="U190" s="110"/>
      <c r="V190" s="110"/>
      <c r="W190" s="110"/>
      <c r="X190" s="110"/>
    </row>
    <row r="191" spans="18:24" x14ac:dyDescent="0.25">
      <c r="R191" s="110"/>
      <c r="S191" s="110"/>
      <c r="T191" s="110"/>
      <c r="U191" s="110"/>
      <c r="V191" s="110"/>
      <c r="W191" s="110"/>
      <c r="X191" s="110"/>
    </row>
    <row r="192" spans="18:24" x14ac:dyDescent="0.25">
      <c r="R192" s="110"/>
      <c r="S192" s="110"/>
      <c r="T192" s="110"/>
      <c r="U192" s="110"/>
      <c r="V192" s="110"/>
      <c r="W192" s="110"/>
      <c r="X192" s="110"/>
    </row>
    <row r="193" spans="18:24" x14ac:dyDescent="0.25">
      <c r="R193" s="110"/>
      <c r="S193" s="110"/>
      <c r="T193" s="110"/>
      <c r="U193" s="110"/>
      <c r="V193" s="110"/>
      <c r="W193" s="110"/>
      <c r="X193" s="110"/>
    </row>
    <row r="194" spans="18:24" x14ac:dyDescent="0.25">
      <c r="R194" s="110"/>
      <c r="S194" s="110"/>
      <c r="T194" s="110"/>
      <c r="U194" s="110"/>
      <c r="V194" s="110"/>
      <c r="W194" s="110"/>
      <c r="X194" s="110"/>
    </row>
    <row r="195" spans="18:24" x14ac:dyDescent="0.25">
      <c r="R195" s="110"/>
      <c r="S195" s="110"/>
      <c r="T195" s="110"/>
      <c r="U195" s="110"/>
      <c r="V195" s="110"/>
      <c r="W195" s="110"/>
      <c r="X195" s="110"/>
    </row>
    <row r="196" spans="18:24" x14ac:dyDescent="0.25">
      <c r="R196" s="110"/>
      <c r="S196" s="110"/>
      <c r="T196" s="110"/>
      <c r="U196" s="110"/>
      <c r="V196" s="110"/>
      <c r="W196" s="110"/>
      <c r="X196" s="110"/>
    </row>
    <row r="197" spans="18:24" x14ac:dyDescent="0.25">
      <c r="R197" s="110"/>
      <c r="S197" s="110"/>
      <c r="T197" s="110"/>
      <c r="U197" s="110"/>
      <c r="V197" s="110"/>
      <c r="W197" s="110"/>
      <c r="X197" s="110"/>
    </row>
    <row r="198" spans="18:24" x14ac:dyDescent="0.25">
      <c r="R198" s="110"/>
      <c r="S198" s="110"/>
      <c r="T198" s="110"/>
      <c r="U198" s="110"/>
      <c r="V198" s="110"/>
      <c r="W198" s="110"/>
      <c r="X198" s="110"/>
    </row>
    <row r="199" spans="18:24" x14ac:dyDescent="0.25">
      <c r="R199" s="110"/>
      <c r="S199" s="110"/>
      <c r="T199" s="110"/>
      <c r="U199" s="110"/>
      <c r="V199" s="110"/>
      <c r="W199" s="110"/>
      <c r="X199" s="110"/>
    </row>
    <row r="200" spans="18:24" x14ac:dyDescent="0.25">
      <c r="R200" s="110"/>
      <c r="S200" s="110"/>
      <c r="T200" s="110"/>
      <c r="U200" s="110"/>
      <c r="V200" s="110"/>
      <c r="W200" s="110"/>
      <c r="X200" s="110"/>
    </row>
    <row r="201" spans="18:24" x14ac:dyDescent="0.25">
      <c r="R201" s="110"/>
      <c r="S201" s="110"/>
      <c r="T201" s="110"/>
      <c r="U201" s="110"/>
      <c r="V201" s="110"/>
      <c r="W201" s="110"/>
      <c r="X201" s="110"/>
    </row>
    <row r="202" spans="18:24" x14ac:dyDescent="0.25">
      <c r="R202" s="110"/>
      <c r="S202" s="110"/>
      <c r="T202" s="110"/>
      <c r="U202" s="110"/>
      <c r="V202" s="110"/>
      <c r="W202" s="110"/>
      <c r="X202" s="110"/>
    </row>
    <row r="203" spans="18:24" x14ac:dyDescent="0.25">
      <c r="R203" s="110"/>
      <c r="S203" s="110"/>
      <c r="T203" s="110"/>
      <c r="U203" s="110"/>
      <c r="V203" s="110"/>
      <c r="W203" s="110"/>
      <c r="X203" s="110"/>
    </row>
    <row r="204" spans="18:24" x14ac:dyDescent="0.25">
      <c r="R204" s="110"/>
      <c r="S204" s="110"/>
      <c r="T204" s="110"/>
      <c r="U204" s="110"/>
      <c r="V204" s="110"/>
      <c r="W204" s="110"/>
      <c r="X204" s="110"/>
    </row>
    <row r="205" spans="18:24" x14ac:dyDescent="0.25">
      <c r="R205" s="110"/>
      <c r="S205" s="110"/>
      <c r="T205" s="110"/>
      <c r="U205" s="110"/>
      <c r="V205" s="110"/>
      <c r="W205" s="110"/>
      <c r="X205" s="110"/>
    </row>
    <row r="206" spans="18:24" x14ac:dyDescent="0.25">
      <c r="R206" s="110"/>
      <c r="S206" s="110"/>
      <c r="T206" s="110"/>
      <c r="U206" s="110"/>
      <c r="V206" s="110"/>
      <c r="W206" s="110"/>
      <c r="X206" s="110"/>
    </row>
    <row r="207" spans="18:24" x14ac:dyDescent="0.25">
      <c r="R207" s="110"/>
      <c r="S207" s="110"/>
      <c r="T207" s="110"/>
      <c r="U207" s="110"/>
      <c r="V207" s="110"/>
      <c r="W207" s="110"/>
      <c r="X207" s="110"/>
    </row>
    <row r="208" spans="18:24" x14ac:dyDescent="0.25">
      <c r="R208" s="110"/>
      <c r="S208" s="110"/>
      <c r="T208" s="110"/>
      <c r="U208" s="110"/>
      <c r="V208" s="110"/>
      <c r="W208" s="110"/>
      <c r="X208" s="110"/>
    </row>
    <row r="209" spans="18:24" x14ac:dyDescent="0.25">
      <c r="R209" s="110"/>
      <c r="S209" s="110"/>
      <c r="T209" s="110"/>
      <c r="U209" s="110"/>
      <c r="V209" s="110"/>
      <c r="W209" s="110"/>
      <c r="X209" s="110"/>
    </row>
    <row r="210" spans="18:24" x14ac:dyDescent="0.25">
      <c r="R210" s="110"/>
      <c r="S210" s="110"/>
      <c r="T210" s="110"/>
      <c r="U210" s="110"/>
      <c r="V210" s="110"/>
      <c r="W210" s="110"/>
      <c r="X210" s="110"/>
    </row>
    <row r="211" spans="18:24" x14ac:dyDescent="0.25">
      <c r="R211" s="110"/>
      <c r="S211" s="110"/>
      <c r="T211" s="110"/>
      <c r="U211" s="110"/>
      <c r="V211" s="110"/>
      <c r="W211" s="110"/>
      <c r="X211" s="110"/>
    </row>
    <row r="212" spans="18:24" x14ac:dyDescent="0.25">
      <c r="R212" s="110"/>
      <c r="S212" s="110"/>
      <c r="T212" s="110"/>
      <c r="U212" s="110"/>
      <c r="V212" s="110"/>
      <c r="W212" s="110"/>
      <c r="X212" s="110"/>
    </row>
    <row r="213" spans="18:24" x14ac:dyDescent="0.25">
      <c r="R213" s="110"/>
      <c r="S213" s="110"/>
      <c r="T213" s="110"/>
      <c r="U213" s="110"/>
      <c r="V213" s="110"/>
      <c r="W213" s="110"/>
      <c r="X213" s="110"/>
    </row>
    <row r="214" spans="18:24" x14ac:dyDescent="0.25">
      <c r="R214" s="110"/>
      <c r="S214" s="110"/>
      <c r="T214" s="110"/>
      <c r="U214" s="110"/>
      <c r="V214" s="110"/>
      <c r="W214" s="110"/>
      <c r="X214" s="110"/>
    </row>
    <row r="215" spans="18:24" x14ac:dyDescent="0.25">
      <c r="R215" s="110"/>
      <c r="S215" s="110"/>
      <c r="T215" s="110"/>
      <c r="U215" s="110"/>
      <c r="V215" s="110"/>
      <c r="W215" s="110"/>
      <c r="X215" s="110"/>
    </row>
    <row r="216" spans="18:24" x14ac:dyDescent="0.25">
      <c r="R216" s="110"/>
      <c r="S216" s="110"/>
      <c r="T216" s="110"/>
      <c r="U216" s="110"/>
      <c r="V216" s="110"/>
      <c r="W216" s="110"/>
      <c r="X216" s="110"/>
    </row>
    <row r="217" spans="18:24" x14ac:dyDescent="0.25">
      <c r="R217" s="110"/>
      <c r="S217" s="110"/>
      <c r="T217" s="110"/>
      <c r="U217" s="110"/>
      <c r="V217" s="110"/>
      <c r="W217" s="110"/>
      <c r="X217" s="110"/>
    </row>
    <row r="218" spans="18:24" x14ac:dyDescent="0.25">
      <c r="R218" s="110"/>
      <c r="S218" s="110"/>
      <c r="T218" s="110"/>
      <c r="U218" s="110"/>
      <c r="V218" s="110"/>
      <c r="W218" s="110"/>
      <c r="X218" s="110"/>
    </row>
    <row r="219" spans="18:24" x14ac:dyDescent="0.25">
      <c r="R219" s="110"/>
      <c r="S219" s="110"/>
      <c r="T219" s="110"/>
      <c r="U219" s="110"/>
      <c r="V219" s="110"/>
      <c r="W219" s="110"/>
      <c r="X219" s="110"/>
    </row>
    <row r="220" spans="18:24" x14ac:dyDescent="0.25">
      <c r="R220" s="110"/>
      <c r="S220" s="110"/>
      <c r="T220" s="110"/>
      <c r="U220" s="110"/>
      <c r="V220" s="110"/>
      <c r="W220" s="110"/>
      <c r="X220" s="110"/>
    </row>
    <row r="221" spans="18:24" x14ac:dyDescent="0.25">
      <c r="R221" s="110"/>
      <c r="S221" s="110"/>
      <c r="T221" s="110"/>
      <c r="U221" s="110"/>
      <c r="V221" s="110"/>
      <c r="W221" s="110"/>
      <c r="X221" s="110"/>
    </row>
    <row r="222" spans="18:24" x14ac:dyDescent="0.25">
      <c r="R222" s="110"/>
      <c r="S222" s="110"/>
      <c r="T222" s="110"/>
      <c r="U222" s="110"/>
      <c r="V222" s="110"/>
      <c r="W222" s="110"/>
      <c r="X222" s="110"/>
    </row>
    <row r="223" spans="18:24" x14ac:dyDescent="0.25">
      <c r="R223" s="110"/>
      <c r="S223" s="110"/>
      <c r="T223" s="110"/>
      <c r="U223" s="110"/>
      <c r="V223" s="110"/>
      <c r="W223" s="110"/>
      <c r="X223" s="110"/>
    </row>
    <row r="224" spans="18:24" x14ac:dyDescent="0.25">
      <c r="R224" s="110"/>
      <c r="S224" s="110"/>
      <c r="T224" s="110"/>
      <c r="U224" s="110"/>
      <c r="V224" s="110"/>
      <c r="W224" s="110"/>
      <c r="X224" s="110"/>
    </row>
    <row r="225" spans="18:24" x14ac:dyDescent="0.25">
      <c r="R225" s="110"/>
      <c r="S225" s="110"/>
      <c r="T225" s="110"/>
      <c r="U225" s="110"/>
      <c r="V225" s="110"/>
      <c r="W225" s="110"/>
      <c r="X225" s="110"/>
    </row>
    <row r="226" spans="18:24" x14ac:dyDescent="0.25">
      <c r="R226" s="110"/>
      <c r="S226" s="110"/>
      <c r="T226" s="110"/>
      <c r="U226" s="110"/>
      <c r="V226" s="110"/>
      <c r="W226" s="110"/>
      <c r="X226" s="110"/>
    </row>
    <row r="227" spans="18:24" x14ac:dyDescent="0.25">
      <c r="R227" s="110"/>
      <c r="S227" s="110"/>
      <c r="T227" s="110"/>
      <c r="U227" s="110"/>
      <c r="V227" s="110"/>
      <c r="W227" s="110"/>
      <c r="X227" s="110"/>
    </row>
    <row r="228" spans="18:24" x14ac:dyDescent="0.25">
      <c r="R228" s="110"/>
      <c r="S228" s="110"/>
      <c r="T228" s="110"/>
      <c r="U228" s="110"/>
      <c r="V228" s="110"/>
      <c r="W228" s="110"/>
      <c r="X228" s="110"/>
    </row>
    <row r="229" spans="18:24" x14ac:dyDescent="0.25">
      <c r="R229" s="110"/>
      <c r="S229" s="110"/>
      <c r="T229" s="110"/>
      <c r="U229" s="110"/>
      <c r="V229" s="110"/>
      <c r="W229" s="110"/>
      <c r="X229" s="110"/>
    </row>
    <row r="230" spans="18:24" x14ac:dyDescent="0.25">
      <c r="R230" s="110"/>
      <c r="S230" s="110"/>
      <c r="T230" s="110"/>
      <c r="U230" s="110"/>
      <c r="V230" s="110"/>
      <c r="W230" s="110"/>
      <c r="X230" s="110"/>
    </row>
    <row r="231" spans="18:24" x14ac:dyDescent="0.25">
      <c r="R231" s="110"/>
      <c r="S231" s="110"/>
      <c r="T231" s="110"/>
      <c r="U231" s="110"/>
      <c r="V231" s="110"/>
      <c r="W231" s="110"/>
      <c r="X231" s="110"/>
    </row>
    <row r="232" spans="18:24" x14ac:dyDescent="0.25">
      <c r="R232" s="110"/>
      <c r="S232" s="110"/>
      <c r="T232" s="110"/>
      <c r="U232" s="110"/>
      <c r="V232" s="110"/>
      <c r="W232" s="110"/>
      <c r="X232" s="110"/>
    </row>
    <row r="233" spans="18:24" x14ac:dyDescent="0.25">
      <c r="R233" s="110"/>
      <c r="S233" s="110"/>
      <c r="T233" s="110"/>
      <c r="U233" s="110"/>
      <c r="V233" s="110"/>
      <c r="W233" s="110"/>
      <c r="X233" s="110"/>
    </row>
    <row r="234" spans="18:24" x14ac:dyDescent="0.25">
      <c r="R234" s="110"/>
      <c r="S234" s="110"/>
      <c r="T234" s="110"/>
      <c r="U234" s="110"/>
      <c r="V234" s="110"/>
      <c r="W234" s="110"/>
      <c r="X234" s="110"/>
    </row>
    <row r="235" spans="18:24" x14ac:dyDescent="0.25">
      <c r="R235" s="110"/>
      <c r="S235" s="110"/>
      <c r="T235" s="110"/>
      <c r="U235" s="110"/>
      <c r="V235" s="110"/>
      <c r="W235" s="110"/>
      <c r="X235" s="110"/>
    </row>
    <row r="236" spans="18:24" x14ac:dyDescent="0.25">
      <c r="R236" s="110"/>
      <c r="S236" s="110"/>
      <c r="T236" s="110"/>
      <c r="U236" s="110"/>
      <c r="V236" s="110"/>
      <c r="W236" s="110"/>
      <c r="X236" s="110"/>
    </row>
    <row r="237" spans="18:24" x14ac:dyDescent="0.25">
      <c r="R237" s="110"/>
      <c r="S237" s="110"/>
      <c r="T237" s="110"/>
      <c r="U237" s="110"/>
      <c r="V237" s="110"/>
      <c r="W237" s="110"/>
      <c r="X237" s="110"/>
    </row>
    <row r="238" spans="18:24" x14ac:dyDescent="0.25">
      <c r="R238" s="110"/>
      <c r="S238" s="110"/>
      <c r="T238" s="110"/>
      <c r="U238" s="110"/>
      <c r="V238" s="110"/>
      <c r="W238" s="110"/>
      <c r="X238" s="110"/>
    </row>
    <row r="239" spans="18:24" x14ac:dyDescent="0.25">
      <c r="R239" s="110"/>
      <c r="S239" s="110"/>
      <c r="T239" s="110"/>
      <c r="U239" s="110"/>
      <c r="V239" s="110"/>
      <c r="W239" s="110"/>
      <c r="X239" s="110"/>
    </row>
    <row r="240" spans="18:24" x14ac:dyDescent="0.25">
      <c r="R240" s="110"/>
      <c r="S240" s="110"/>
      <c r="T240" s="110"/>
      <c r="U240" s="110"/>
      <c r="V240" s="110"/>
      <c r="W240" s="110"/>
      <c r="X240" s="110"/>
    </row>
    <row r="241" spans="18:24" x14ac:dyDescent="0.25">
      <c r="R241" s="110"/>
      <c r="S241" s="110"/>
      <c r="T241" s="110"/>
      <c r="U241" s="110"/>
      <c r="V241" s="110"/>
      <c r="W241" s="110"/>
      <c r="X241" s="110"/>
    </row>
    <row r="242" spans="18:24" x14ac:dyDescent="0.25">
      <c r="R242" s="110"/>
      <c r="S242" s="110"/>
      <c r="T242" s="110"/>
      <c r="U242" s="110"/>
      <c r="V242" s="110"/>
      <c r="W242" s="110"/>
      <c r="X242" s="110"/>
    </row>
    <row r="243" spans="18:24" x14ac:dyDescent="0.25">
      <c r="R243" s="110"/>
      <c r="S243" s="110"/>
      <c r="T243" s="110"/>
      <c r="U243" s="110"/>
      <c r="V243" s="110"/>
      <c r="W243" s="110"/>
      <c r="X243" s="110"/>
    </row>
    <row r="244" spans="18:24" x14ac:dyDescent="0.25">
      <c r="R244" s="110"/>
      <c r="S244" s="110"/>
      <c r="T244" s="110"/>
      <c r="U244" s="110"/>
      <c r="V244" s="110"/>
      <c r="W244" s="110"/>
      <c r="X244" s="110"/>
    </row>
    <row r="245" spans="18:24" x14ac:dyDescent="0.25">
      <c r="R245" s="110"/>
      <c r="S245" s="110"/>
      <c r="T245" s="110"/>
      <c r="U245" s="110"/>
      <c r="V245" s="110"/>
      <c r="W245" s="110"/>
      <c r="X245" s="110"/>
    </row>
    <row r="246" spans="18:24" x14ac:dyDescent="0.25">
      <c r="R246" s="110"/>
      <c r="S246" s="110"/>
      <c r="T246" s="110"/>
      <c r="U246" s="110"/>
      <c r="V246" s="110"/>
      <c r="W246" s="110"/>
      <c r="X246" s="110"/>
    </row>
    <row r="247" spans="18:24" x14ac:dyDescent="0.25">
      <c r="R247" s="110"/>
      <c r="S247" s="110"/>
      <c r="T247" s="110"/>
      <c r="U247" s="110"/>
      <c r="V247" s="110"/>
      <c r="W247" s="110"/>
      <c r="X247" s="110"/>
    </row>
    <row r="248" spans="18:24" x14ac:dyDescent="0.25">
      <c r="R248" s="110"/>
      <c r="S248" s="110"/>
      <c r="T248" s="110"/>
      <c r="U248" s="110"/>
      <c r="V248" s="110"/>
      <c r="W248" s="110"/>
      <c r="X248" s="110"/>
    </row>
    <row r="249" spans="18:24" x14ac:dyDescent="0.25">
      <c r="R249" s="110"/>
      <c r="S249" s="110"/>
      <c r="T249" s="110"/>
      <c r="U249" s="110"/>
      <c r="V249" s="110"/>
      <c r="W249" s="110"/>
      <c r="X249" s="110"/>
    </row>
    <row r="250" spans="18:24" x14ac:dyDescent="0.25">
      <c r="R250" s="110"/>
      <c r="S250" s="110"/>
      <c r="T250" s="110"/>
      <c r="U250" s="110"/>
      <c r="V250" s="110"/>
      <c r="W250" s="110"/>
      <c r="X250" s="110"/>
    </row>
    <row r="251" spans="18:24" x14ac:dyDescent="0.25">
      <c r="R251" s="110"/>
      <c r="S251" s="110"/>
      <c r="T251" s="110"/>
      <c r="U251" s="110"/>
      <c r="V251" s="110"/>
      <c r="W251" s="110"/>
      <c r="X251" s="110"/>
    </row>
    <row r="252" spans="18:24" x14ac:dyDescent="0.25">
      <c r="R252" s="110"/>
      <c r="S252" s="110"/>
      <c r="T252" s="110"/>
      <c r="U252" s="110"/>
      <c r="V252" s="110"/>
      <c r="W252" s="110"/>
      <c r="X252" s="110"/>
    </row>
    <row r="253" spans="18:24" x14ac:dyDescent="0.25">
      <c r="R253" s="110"/>
      <c r="S253" s="110"/>
      <c r="T253" s="110"/>
      <c r="U253" s="110"/>
      <c r="V253" s="110"/>
      <c r="W253" s="110"/>
      <c r="X253" s="110"/>
    </row>
    <row r="254" spans="18:24" x14ac:dyDescent="0.25">
      <c r="R254" s="110"/>
      <c r="S254" s="110"/>
      <c r="T254" s="110"/>
      <c r="U254" s="110"/>
      <c r="V254" s="110"/>
      <c r="W254" s="110"/>
      <c r="X254" s="110"/>
    </row>
    <row r="255" spans="18:24" x14ac:dyDescent="0.25">
      <c r="R255" s="110"/>
      <c r="S255" s="110"/>
      <c r="T255" s="110"/>
      <c r="U255" s="110"/>
      <c r="V255" s="110"/>
      <c r="W255" s="110"/>
      <c r="X255" s="110"/>
    </row>
    <row r="256" spans="18:24" x14ac:dyDescent="0.25">
      <c r="R256" s="110"/>
      <c r="S256" s="110"/>
      <c r="T256" s="110"/>
      <c r="U256" s="110"/>
      <c r="V256" s="110"/>
      <c r="W256" s="110"/>
      <c r="X256" s="110"/>
    </row>
    <row r="257" spans="18:24" x14ac:dyDescent="0.25">
      <c r="R257" s="110"/>
      <c r="S257" s="110"/>
      <c r="T257" s="110"/>
      <c r="U257" s="110"/>
      <c r="V257" s="110"/>
      <c r="W257" s="110"/>
      <c r="X257" s="110"/>
    </row>
    <row r="258" spans="18:24" x14ac:dyDescent="0.25">
      <c r="R258" s="110"/>
      <c r="S258" s="110"/>
      <c r="T258" s="110"/>
      <c r="U258" s="110"/>
      <c r="V258" s="110"/>
      <c r="W258" s="110"/>
      <c r="X258" s="110"/>
    </row>
    <row r="259" spans="18:24" x14ac:dyDescent="0.25">
      <c r="R259" s="110"/>
      <c r="S259" s="110"/>
      <c r="T259" s="110"/>
      <c r="U259" s="110"/>
      <c r="V259" s="110"/>
      <c r="W259" s="110"/>
      <c r="X259" s="110"/>
    </row>
    <row r="260" spans="18:24" x14ac:dyDescent="0.25">
      <c r="R260" s="110"/>
      <c r="S260" s="110"/>
      <c r="T260" s="110"/>
      <c r="U260" s="110"/>
      <c r="V260" s="110"/>
      <c r="W260" s="110"/>
      <c r="X260" s="110"/>
    </row>
    <row r="261" spans="18:24" x14ac:dyDescent="0.25">
      <c r="R261" s="110"/>
      <c r="S261" s="110"/>
      <c r="T261" s="110"/>
      <c r="U261" s="110"/>
      <c r="V261" s="110"/>
      <c r="W261" s="110"/>
      <c r="X261" s="110"/>
    </row>
    <row r="262" spans="18:24" x14ac:dyDescent="0.25">
      <c r="R262" s="110"/>
      <c r="S262" s="110"/>
      <c r="T262" s="110"/>
      <c r="U262" s="110"/>
      <c r="V262" s="110"/>
      <c r="W262" s="110"/>
      <c r="X262" s="110"/>
    </row>
    <row r="263" spans="18:24" x14ac:dyDescent="0.25">
      <c r="R263" s="110"/>
      <c r="S263" s="110"/>
      <c r="T263" s="110"/>
      <c r="U263" s="110"/>
      <c r="V263" s="110"/>
      <c r="W263" s="110"/>
      <c r="X263" s="110"/>
    </row>
    <row r="264" spans="18:24" x14ac:dyDescent="0.25">
      <c r="R264" s="110"/>
      <c r="S264" s="110"/>
      <c r="T264" s="110"/>
      <c r="U264" s="110"/>
      <c r="V264" s="110"/>
      <c r="W264" s="110"/>
      <c r="X264" s="110"/>
    </row>
    <row r="265" spans="18:24" x14ac:dyDescent="0.25">
      <c r="R265" s="110"/>
      <c r="S265" s="110"/>
      <c r="T265" s="110"/>
      <c r="U265" s="110"/>
      <c r="V265" s="110"/>
      <c r="W265" s="110"/>
      <c r="X265" s="110"/>
    </row>
    <row r="266" spans="18:24" x14ac:dyDescent="0.25">
      <c r="R266" s="110"/>
      <c r="S266" s="110"/>
      <c r="T266" s="110"/>
      <c r="U266" s="110"/>
      <c r="V266" s="110"/>
      <c r="W266" s="110"/>
      <c r="X266" s="110"/>
    </row>
    <row r="267" spans="18:24" x14ac:dyDescent="0.25">
      <c r="R267" s="110"/>
      <c r="S267" s="110"/>
      <c r="T267" s="110"/>
      <c r="U267" s="110"/>
      <c r="V267" s="110"/>
      <c r="W267" s="110"/>
      <c r="X267" s="110"/>
    </row>
    <row r="268" spans="18:24" x14ac:dyDescent="0.25">
      <c r="R268" s="110"/>
      <c r="S268" s="110"/>
      <c r="T268" s="110"/>
      <c r="U268" s="110"/>
      <c r="V268" s="110"/>
      <c r="W268" s="110"/>
      <c r="X268" s="110"/>
    </row>
    <row r="269" spans="18:24" x14ac:dyDescent="0.25">
      <c r="R269" s="110"/>
      <c r="S269" s="110"/>
      <c r="T269" s="110"/>
      <c r="U269" s="110"/>
      <c r="V269" s="110"/>
      <c r="W269" s="110"/>
      <c r="X269" s="110"/>
    </row>
    <row r="270" spans="18:24" x14ac:dyDescent="0.25">
      <c r="R270" s="110"/>
      <c r="S270" s="110"/>
      <c r="T270" s="110"/>
      <c r="U270" s="110"/>
      <c r="V270" s="110"/>
      <c r="W270" s="110"/>
      <c r="X270" s="110"/>
    </row>
    <row r="271" spans="18:24" x14ac:dyDescent="0.25">
      <c r="R271" s="110"/>
      <c r="S271" s="110"/>
      <c r="T271" s="110"/>
      <c r="U271" s="110"/>
      <c r="V271" s="110"/>
      <c r="W271" s="110"/>
      <c r="X271" s="110"/>
    </row>
    <row r="272" spans="18:24" x14ac:dyDescent="0.25">
      <c r="R272" s="110"/>
      <c r="S272" s="110"/>
      <c r="T272" s="110"/>
      <c r="U272" s="110"/>
      <c r="V272" s="110"/>
      <c r="W272" s="110"/>
      <c r="X272" s="110"/>
    </row>
    <row r="273" spans="18:24" x14ac:dyDescent="0.25">
      <c r="R273" s="110"/>
      <c r="S273" s="110"/>
      <c r="T273" s="110"/>
      <c r="U273" s="110"/>
      <c r="V273" s="110"/>
      <c r="W273" s="110"/>
      <c r="X273" s="110"/>
    </row>
    <row r="274" spans="18:24" x14ac:dyDescent="0.25">
      <c r="R274" s="110"/>
      <c r="S274" s="110"/>
      <c r="T274" s="110"/>
      <c r="U274" s="110"/>
      <c r="V274" s="110"/>
      <c r="W274" s="110"/>
      <c r="X274" s="110"/>
    </row>
    <row r="275" spans="18:24" x14ac:dyDescent="0.25">
      <c r="R275" s="110"/>
      <c r="S275" s="110"/>
      <c r="T275" s="110"/>
      <c r="U275" s="110"/>
      <c r="V275" s="110"/>
      <c r="W275" s="110"/>
      <c r="X275" s="110"/>
    </row>
    <row r="276" spans="18:24" x14ac:dyDescent="0.25">
      <c r="R276" s="110"/>
      <c r="S276" s="110"/>
      <c r="T276" s="110"/>
      <c r="U276" s="110"/>
      <c r="V276" s="110"/>
      <c r="W276" s="110"/>
      <c r="X276" s="110"/>
    </row>
    <row r="277" spans="18:24" x14ac:dyDescent="0.25">
      <c r="R277" s="110"/>
      <c r="S277" s="110"/>
      <c r="T277" s="110"/>
      <c r="U277" s="110"/>
      <c r="V277" s="110"/>
      <c r="W277" s="110"/>
      <c r="X277" s="110"/>
    </row>
    <row r="278" spans="18:24" x14ac:dyDescent="0.25">
      <c r="R278" s="110"/>
      <c r="S278" s="110"/>
      <c r="T278" s="110"/>
      <c r="U278" s="110"/>
      <c r="V278" s="110"/>
      <c r="W278" s="110"/>
      <c r="X278" s="110"/>
    </row>
    <row r="279" spans="18:24" x14ac:dyDescent="0.25">
      <c r="R279" s="110"/>
      <c r="S279" s="110"/>
      <c r="T279" s="110"/>
      <c r="U279" s="110"/>
      <c r="V279" s="110"/>
      <c r="W279" s="110"/>
      <c r="X279" s="110"/>
    </row>
    <row r="280" spans="18:24" x14ac:dyDescent="0.25">
      <c r="R280" s="110"/>
      <c r="S280" s="110"/>
      <c r="T280" s="110"/>
      <c r="U280" s="110"/>
      <c r="V280" s="110"/>
      <c r="W280" s="110"/>
      <c r="X280" s="110"/>
    </row>
    <row r="281" spans="18:24" x14ac:dyDescent="0.25">
      <c r="R281" s="110"/>
      <c r="S281" s="110"/>
      <c r="T281" s="110"/>
      <c r="U281" s="110"/>
      <c r="V281" s="110"/>
      <c r="W281" s="110"/>
      <c r="X281" s="110"/>
    </row>
    <row r="282" spans="18:24" x14ac:dyDescent="0.25">
      <c r="R282" s="110"/>
      <c r="S282" s="110"/>
      <c r="T282" s="110"/>
      <c r="U282" s="110"/>
      <c r="V282" s="110"/>
      <c r="W282" s="110"/>
      <c r="X282" s="110"/>
    </row>
    <row r="283" spans="18:24" x14ac:dyDescent="0.25">
      <c r="R283" s="110"/>
      <c r="S283" s="110"/>
      <c r="T283" s="110"/>
      <c r="U283" s="110"/>
      <c r="V283" s="110"/>
      <c r="W283" s="110"/>
      <c r="X283" s="110"/>
    </row>
    <row r="284" spans="18:24" x14ac:dyDescent="0.25">
      <c r="R284" s="110"/>
      <c r="S284" s="110"/>
      <c r="T284" s="110"/>
      <c r="U284" s="110"/>
      <c r="V284" s="110"/>
      <c r="W284" s="110"/>
      <c r="X284" s="110"/>
    </row>
    <row r="285" spans="18:24" x14ac:dyDescent="0.25">
      <c r="R285" s="110"/>
      <c r="S285" s="110"/>
      <c r="T285" s="110"/>
      <c r="U285" s="110"/>
      <c r="V285" s="110"/>
      <c r="W285" s="110"/>
      <c r="X285" s="110"/>
    </row>
    <row r="286" spans="18:24" x14ac:dyDescent="0.25">
      <c r="R286" s="110"/>
      <c r="S286" s="110"/>
      <c r="T286" s="110"/>
      <c r="U286" s="110"/>
      <c r="V286" s="110"/>
      <c r="W286" s="110"/>
      <c r="X286" s="110"/>
    </row>
    <row r="287" spans="18:24" x14ac:dyDescent="0.25">
      <c r="R287" s="110"/>
      <c r="S287" s="110"/>
      <c r="T287" s="110"/>
      <c r="U287" s="110"/>
      <c r="V287" s="110"/>
      <c r="W287" s="110"/>
      <c r="X287" s="110"/>
    </row>
    <row r="288" spans="18:24" x14ac:dyDescent="0.25">
      <c r="R288" s="110"/>
      <c r="S288" s="110"/>
      <c r="T288" s="110"/>
      <c r="U288" s="110"/>
      <c r="V288" s="110"/>
      <c r="W288" s="110"/>
      <c r="X288" s="110"/>
    </row>
    <row r="289" spans="18:24" x14ac:dyDescent="0.25">
      <c r="R289" s="110"/>
      <c r="S289" s="110"/>
      <c r="T289" s="110"/>
      <c r="U289" s="110"/>
      <c r="V289" s="110"/>
      <c r="W289" s="110"/>
      <c r="X289" s="110"/>
    </row>
    <row r="290" spans="18:24" x14ac:dyDescent="0.25">
      <c r="R290" s="110"/>
      <c r="S290" s="110"/>
      <c r="T290" s="110"/>
      <c r="U290" s="110"/>
      <c r="V290" s="110"/>
      <c r="W290" s="110"/>
      <c r="X290" s="110"/>
    </row>
    <row r="291" spans="18:24" x14ac:dyDescent="0.25">
      <c r="R291" s="110"/>
      <c r="S291" s="110"/>
      <c r="T291" s="110"/>
      <c r="U291" s="110"/>
      <c r="V291" s="110"/>
      <c r="W291" s="110"/>
      <c r="X291" s="110"/>
    </row>
    <row r="292" spans="18:24" x14ac:dyDescent="0.25">
      <c r="R292" s="110"/>
      <c r="S292" s="110"/>
      <c r="T292" s="110"/>
      <c r="U292" s="110"/>
      <c r="V292" s="110"/>
      <c r="W292" s="110"/>
      <c r="X292" s="110"/>
    </row>
    <row r="293" spans="18:24" x14ac:dyDescent="0.25">
      <c r="R293" s="110"/>
      <c r="S293" s="110"/>
      <c r="T293" s="110"/>
      <c r="U293" s="110"/>
      <c r="V293" s="110"/>
      <c r="W293" s="110"/>
      <c r="X293" s="110"/>
    </row>
    <row r="294" spans="18:24" x14ac:dyDescent="0.25">
      <c r="R294" s="110"/>
      <c r="S294" s="110"/>
      <c r="T294" s="110"/>
      <c r="U294" s="110"/>
      <c r="V294" s="110"/>
      <c r="W294" s="110"/>
      <c r="X294" s="110"/>
    </row>
    <row r="295" spans="18:24" x14ac:dyDescent="0.25">
      <c r="R295" s="110"/>
      <c r="S295" s="110"/>
      <c r="T295" s="110"/>
      <c r="U295" s="110"/>
      <c r="V295" s="110"/>
      <c r="W295" s="110"/>
      <c r="X295" s="110"/>
    </row>
    <row r="296" spans="18:24" x14ac:dyDescent="0.25">
      <c r="R296" s="110"/>
      <c r="S296" s="110"/>
      <c r="T296" s="110"/>
      <c r="U296" s="110"/>
      <c r="V296" s="110"/>
      <c r="W296" s="110"/>
      <c r="X296" s="110"/>
    </row>
    <row r="297" spans="18:24" x14ac:dyDescent="0.25">
      <c r="R297" s="110"/>
      <c r="S297" s="110"/>
      <c r="T297" s="110"/>
      <c r="U297" s="110"/>
      <c r="V297" s="110"/>
      <c r="W297" s="110"/>
      <c r="X297" s="110"/>
    </row>
    <row r="298" spans="18:24" x14ac:dyDescent="0.25">
      <c r="R298" s="110"/>
      <c r="S298" s="110"/>
      <c r="T298" s="110"/>
      <c r="U298" s="110"/>
      <c r="V298" s="110"/>
      <c r="W298" s="110"/>
      <c r="X298" s="110"/>
    </row>
    <row r="299" spans="18:24" x14ac:dyDescent="0.25">
      <c r="R299" s="110"/>
      <c r="S299" s="110"/>
      <c r="T299" s="110"/>
      <c r="U299" s="110"/>
      <c r="V299" s="110"/>
      <c r="W299" s="110"/>
      <c r="X299" s="110"/>
    </row>
    <row r="300" spans="18:24" x14ac:dyDescent="0.25">
      <c r="R300" s="110"/>
      <c r="S300" s="110"/>
      <c r="T300" s="110"/>
      <c r="U300" s="110"/>
      <c r="V300" s="110"/>
      <c r="W300" s="110"/>
      <c r="X300" s="110"/>
    </row>
    <row r="301" spans="18:24" x14ac:dyDescent="0.25">
      <c r="R301" s="110"/>
      <c r="S301" s="110"/>
      <c r="T301" s="110"/>
      <c r="U301" s="110"/>
      <c r="V301" s="110"/>
      <c r="W301" s="110"/>
      <c r="X301" s="110"/>
    </row>
    <row r="302" spans="18:24" x14ac:dyDescent="0.25">
      <c r="R302" s="110"/>
      <c r="S302" s="110"/>
      <c r="T302" s="110"/>
      <c r="U302" s="110"/>
      <c r="V302" s="110"/>
      <c r="W302" s="110"/>
      <c r="X302" s="110"/>
    </row>
    <row r="303" spans="18:24" x14ac:dyDescent="0.25">
      <c r="R303" s="110"/>
      <c r="S303" s="110"/>
      <c r="T303" s="110"/>
      <c r="U303" s="110"/>
      <c r="V303" s="110"/>
      <c r="W303" s="110"/>
      <c r="X303" s="110"/>
    </row>
    <row r="304" spans="18:24" x14ac:dyDescent="0.25">
      <c r="R304" s="110"/>
      <c r="S304" s="110"/>
      <c r="T304" s="110"/>
      <c r="U304" s="110"/>
      <c r="V304" s="110"/>
      <c r="W304" s="110"/>
      <c r="X304" s="110"/>
    </row>
    <row r="305" spans="18:24" x14ac:dyDescent="0.25">
      <c r="R305" s="110"/>
      <c r="S305" s="110"/>
      <c r="T305" s="110"/>
      <c r="U305" s="110"/>
      <c r="V305" s="110"/>
      <c r="W305" s="110"/>
      <c r="X305" s="110"/>
    </row>
    <row r="306" spans="18:24" x14ac:dyDescent="0.25">
      <c r="R306" s="110"/>
      <c r="S306" s="110"/>
      <c r="T306" s="110"/>
      <c r="U306" s="110"/>
      <c r="V306" s="110"/>
      <c r="W306" s="110"/>
      <c r="X306" s="110"/>
    </row>
    <row r="307" spans="18:24" x14ac:dyDescent="0.25">
      <c r="R307" s="110"/>
      <c r="S307" s="110"/>
      <c r="T307" s="110"/>
      <c r="U307" s="110"/>
      <c r="V307" s="110"/>
      <c r="W307" s="110"/>
      <c r="X307" s="110"/>
    </row>
    <row r="308" spans="18:24" x14ac:dyDescent="0.25">
      <c r="R308" s="110"/>
      <c r="S308" s="110"/>
      <c r="T308" s="110"/>
      <c r="U308" s="110"/>
      <c r="V308" s="110"/>
      <c r="W308" s="110"/>
      <c r="X308" s="110"/>
    </row>
    <row r="309" spans="18:24" x14ac:dyDescent="0.25">
      <c r="R309" s="110"/>
      <c r="S309" s="110"/>
      <c r="T309" s="110"/>
      <c r="U309" s="110"/>
      <c r="V309" s="110"/>
      <c r="W309" s="110"/>
      <c r="X309" s="110"/>
    </row>
    <row r="310" spans="18:24" x14ac:dyDescent="0.25">
      <c r="R310" s="110"/>
      <c r="S310" s="110"/>
      <c r="T310" s="110"/>
      <c r="U310" s="110"/>
      <c r="V310" s="110"/>
      <c r="W310" s="110"/>
      <c r="X310" s="110"/>
    </row>
    <row r="311" spans="18:24" x14ac:dyDescent="0.25">
      <c r="R311" s="110"/>
      <c r="S311" s="110"/>
      <c r="T311" s="110"/>
      <c r="U311" s="110"/>
      <c r="V311" s="110"/>
      <c r="W311" s="110"/>
      <c r="X311" s="110"/>
    </row>
    <row r="312" spans="18:24" x14ac:dyDescent="0.25">
      <c r="R312" s="110"/>
      <c r="S312" s="110"/>
      <c r="T312" s="110"/>
      <c r="U312" s="110"/>
      <c r="V312" s="110"/>
      <c r="W312" s="110"/>
      <c r="X312" s="110"/>
    </row>
    <row r="313" spans="18:24" x14ac:dyDescent="0.25">
      <c r="R313" s="110"/>
      <c r="S313" s="110"/>
      <c r="T313" s="110"/>
      <c r="U313" s="110"/>
      <c r="V313" s="110"/>
      <c r="W313" s="110"/>
      <c r="X313" s="110"/>
    </row>
    <row r="314" spans="18:24" x14ac:dyDescent="0.25">
      <c r="R314" s="110"/>
      <c r="S314" s="110"/>
      <c r="T314" s="110"/>
      <c r="U314" s="110"/>
      <c r="V314" s="110"/>
      <c r="W314" s="110"/>
      <c r="X314" s="110"/>
    </row>
    <row r="315" spans="18:24" x14ac:dyDescent="0.25">
      <c r="R315" s="110"/>
      <c r="S315" s="110"/>
      <c r="T315" s="110"/>
      <c r="U315" s="110"/>
      <c r="V315" s="110"/>
      <c r="W315" s="110"/>
      <c r="X315" s="110"/>
    </row>
    <row r="316" spans="18:24" x14ac:dyDescent="0.25">
      <c r="R316" s="110"/>
      <c r="S316" s="110"/>
      <c r="T316" s="110"/>
      <c r="U316" s="110"/>
      <c r="V316" s="110"/>
      <c r="W316" s="110"/>
      <c r="X316" s="110"/>
    </row>
    <row r="317" spans="18:24" x14ac:dyDescent="0.25">
      <c r="R317" s="110"/>
      <c r="S317" s="110"/>
      <c r="T317" s="110"/>
      <c r="U317" s="110"/>
      <c r="V317" s="110"/>
      <c r="W317" s="110"/>
      <c r="X317" s="110"/>
    </row>
    <row r="318" spans="18:24" x14ac:dyDescent="0.25">
      <c r="R318" s="110"/>
      <c r="S318" s="110"/>
      <c r="T318" s="110"/>
      <c r="U318" s="110"/>
      <c r="V318" s="110"/>
      <c r="W318" s="110"/>
      <c r="X318" s="110"/>
    </row>
    <row r="319" spans="18:24" x14ac:dyDescent="0.25">
      <c r="R319" s="110"/>
      <c r="S319" s="110"/>
      <c r="T319" s="110"/>
      <c r="U319" s="110"/>
      <c r="V319" s="110"/>
      <c r="W319" s="110"/>
      <c r="X319" s="110"/>
    </row>
    <row r="320" spans="18:24" x14ac:dyDescent="0.25">
      <c r="R320" s="110"/>
      <c r="S320" s="110"/>
      <c r="T320" s="110"/>
      <c r="U320" s="110"/>
      <c r="V320" s="110"/>
      <c r="W320" s="110"/>
      <c r="X320" s="110"/>
    </row>
    <row r="321" spans="18:24" x14ac:dyDescent="0.25">
      <c r="R321" s="110"/>
      <c r="S321" s="110"/>
      <c r="T321" s="110"/>
      <c r="U321" s="110"/>
      <c r="V321" s="110"/>
      <c r="W321" s="110"/>
      <c r="X321" s="110"/>
    </row>
    <row r="322" spans="18:24" x14ac:dyDescent="0.25">
      <c r="R322" s="110"/>
      <c r="S322" s="110"/>
      <c r="T322" s="110"/>
      <c r="U322" s="110"/>
      <c r="V322" s="110"/>
      <c r="W322" s="110"/>
      <c r="X322" s="110"/>
    </row>
    <row r="323" spans="18:24" x14ac:dyDescent="0.25">
      <c r="R323" s="110"/>
      <c r="S323" s="110"/>
      <c r="T323" s="110"/>
      <c r="U323" s="110"/>
      <c r="V323" s="110"/>
      <c r="W323" s="110"/>
      <c r="X323" s="110"/>
    </row>
    <row r="324" spans="18:24" x14ac:dyDescent="0.25">
      <c r="R324" s="110"/>
      <c r="S324" s="110"/>
      <c r="T324" s="110"/>
      <c r="U324" s="110"/>
      <c r="V324" s="110"/>
      <c r="W324" s="110"/>
      <c r="X324" s="110"/>
    </row>
    <row r="325" spans="18:24" x14ac:dyDescent="0.25">
      <c r="R325" s="110"/>
      <c r="S325" s="110"/>
      <c r="T325" s="110"/>
      <c r="U325" s="110"/>
      <c r="V325" s="110"/>
      <c r="W325" s="110"/>
      <c r="X325" s="110"/>
    </row>
    <row r="326" spans="18:24" x14ac:dyDescent="0.25">
      <c r="R326" s="110"/>
      <c r="S326" s="110"/>
      <c r="T326" s="110"/>
      <c r="U326" s="110"/>
      <c r="V326" s="110"/>
      <c r="W326" s="110"/>
      <c r="X326" s="110"/>
    </row>
    <row r="327" spans="18:24" x14ac:dyDescent="0.25">
      <c r="R327" s="110"/>
      <c r="S327" s="110"/>
      <c r="T327" s="110"/>
      <c r="U327" s="110"/>
      <c r="V327" s="110"/>
      <c r="W327" s="110"/>
      <c r="X327" s="110"/>
    </row>
    <row r="328" spans="18:24" x14ac:dyDescent="0.25">
      <c r="R328" s="110"/>
      <c r="S328" s="110"/>
      <c r="T328" s="110"/>
      <c r="U328" s="110"/>
      <c r="V328" s="110"/>
      <c r="W328" s="110"/>
      <c r="X328" s="110"/>
    </row>
    <row r="329" spans="18:24" x14ac:dyDescent="0.25">
      <c r="R329" s="110"/>
      <c r="S329" s="110"/>
      <c r="T329" s="110"/>
      <c r="U329" s="110"/>
      <c r="V329" s="110"/>
      <c r="W329" s="110"/>
      <c r="X329" s="110"/>
    </row>
    <row r="330" spans="18:24" x14ac:dyDescent="0.25">
      <c r="R330" s="110"/>
      <c r="S330" s="110"/>
      <c r="T330" s="110"/>
      <c r="U330" s="110"/>
      <c r="V330" s="110"/>
      <c r="W330" s="110"/>
      <c r="X330" s="110"/>
    </row>
    <row r="331" spans="18:24" x14ac:dyDescent="0.25">
      <c r="R331" s="110"/>
      <c r="S331" s="110"/>
      <c r="T331" s="110"/>
      <c r="U331" s="110"/>
      <c r="V331" s="110"/>
      <c r="W331" s="110"/>
      <c r="X331" s="110"/>
    </row>
    <row r="332" spans="18:24" x14ac:dyDescent="0.25">
      <c r="R332" s="110"/>
      <c r="S332" s="110"/>
      <c r="T332" s="110"/>
      <c r="U332" s="110"/>
      <c r="V332" s="110"/>
      <c r="W332" s="110"/>
      <c r="X332" s="110"/>
    </row>
    <row r="333" spans="18:24" x14ac:dyDescent="0.25">
      <c r="R333" s="110"/>
      <c r="S333" s="110"/>
      <c r="T333" s="110"/>
      <c r="U333" s="110"/>
      <c r="V333" s="110"/>
      <c r="W333" s="110"/>
      <c r="X333" s="110"/>
    </row>
    <row r="334" spans="18:24" x14ac:dyDescent="0.25">
      <c r="R334" s="110"/>
      <c r="S334" s="110"/>
      <c r="T334" s="110"/>
      <c r="U334" s="110"/>
      <c r="V334" s="110"/>
      <c r="W334" s="110"/>
      <c r="X334" s="110"/>
    </row>
    <row r="335" spans="18:24" x14ac:dyDescent="0.25">
      <c r="R335" s="110"/>
      <c r="S335" s="110"/>
      <c r="T335" s="110"/>
      <c r="U335" s="110"/>
      <c r="V335" s="110"/>
      <c r="W335" s="110"/>
      <c r="X335" s="110"/>
    </row>
    <row r="336" spans="18:24" x14ac:dyDescent="0.25">
      <c r="R336" s="110"/>
      <c r="S336" s="110"/>
      <c r="T336" s="110"/>
      <c r="U336" s="110"/>
      <c r="V336" s="110"/>
      <c r="W336" s="110"/>
      <c r="X336" s="110"/>
    </row>
    <row r="337" spans="18:24" x14ac:dyDescent="0.25">
      <c r="R337" s="110"/>
      <c r="S337" s="110"/>
      <c r="T337" s="110"/>
      <c r="U337" s="110"/>
      <c r="V337" s="110"/>
      <c r="W337" s="110"/>
      <c r="X337" s="110"/>
    </row>
    <row r="338" spans="18:24" x14ac:dyDescent="0.25">
      <c r="R338" s="110"/>
      <c r="S338" s="110"/>
      <c r="T338" s="110"/>
      <c r="U338" s="110"/>
      <c r="V338" s="110"/>
      <c r="W338" s="110"/>
      <c r="X338" s="110"/>
    </row>
    <row r="339" spans="18:24" x14ac:dyDescent="0.25">
      <c r="R339" s="110"/>
      <c r="S339" s="110"/>
      <c r="T339" s="110"/>
      <c r="U339" s="110"/>
      <c r="V339" s="110"/>
      <c r="W339" s="110"/>
      <c r="X339" s="110"/>
    </row>
    <row r="340" spans="18:24" x14ac:dyDescent="0.25">
      <c r="R340" s="110"/>
      <c r="S340" s="110"/>
      <c r="T340" s="110"/>
      <c r="U340" s="110"/>
      <c r="V340" s="110"/>
      <c r="W340" s="110"/>
      <c r="X340" s="110"/>
    </row>
    <row r="341" spans="18:24" x14ac:dyDescent="0.25">
      <c r="R341" s="110"/>
      <c r="S341" s="110"/>
      <c r="T341" s="110"/>
      <c r="U341" s="110"/>
      <c r="V341" s="110"/>
      <c r="W341" s="110"/>
      <c r="X341" s="110"/>
    </row>
    <row r="342" spans="18:24" x14ac:dyDescent="0.25">
      <c r="R342" s="110"/>
      <c r="S342" s="110"/>
      <c r="T342" s="110"/>
      <c r="U342" s="110"/>
      <c r="V342" s="110"/>
      <c r="W342" s="110"/>
      <c r="X342" s="110"/>
    </row>
    <row r="343" spans="18:24" x14ac:dyDescent="0.25">
      <c r="R343" s="110"/>
      <c r="S343" s="110"/>
      <c r="T343" s="110"/>
      <c r="U343" s="110"/>
      <c r="V343" s="110"/>
      <c r="W343" s="110"/>
      <c r="X343" s="110"/>
    </row>
    <row r="344" spans="18:24" x14ac:dyDescent="0.25">
      <c r="R344" s="110"/>
      <c r="S344" s="110"/>
      <c r="T344" s="110"/>
      <c r="U344" s="110"/>
      <c r="V344" s="110"/>
      <c r="W344" s="110"/>
      <c r="X344" s="110"/>
    </row>
    <row r="345" spans="18:24" x14ac:dyDescent="0.25">
      <c r="R345" s="110"/>
      <c r="S345" s="110"/>
      <c r="T345" s="110"/>
      <c r="U345" s="110"/>
      <c r="V345" s="110"/>
      <c r="W345" s="110"/>
      <c r="X345" s="110"/>
    </row>
    <row r="346" spans="18:24" x14ac:dyDescent="0.25">
      <c r="R346" s="110"/>
      <c r="S346" s="110"/>
      <c r="T346" s="110"/>
      <c r="U346" s="110"/>
      <c r="V346" s="110"/>
      <c r="W346" s="110"/>
      <c r="X346" s="110"/>
    </row>
    <row r="347" spans="18:24" x14ac:dyDescent="0.25">
      <c r="R347" s="110"/>
      <c r="S347" s="110"/>
      <c r="T347" s="110"/>
      <c r="U347" s="110"/>
      <c r="V347" s="110"/>
      <c r="W347" s="110"/>
      <c r="X347" s="110"/>
    </row>
    <row r="348" spans="18:24" x14ac:dyDescent="0.25">
      <c r="R348" s="110"/>
      <c r="S348" s="110"/>
      <c r="T348" s="110"/>
      <c r="U348" s="110"/>
      <c r="V348" s="110"/>
      <c r="W348" s="110"/>
      <c r="X348" s="110"/>
    </row>
    <row r="349" spans="18:24" x14ac:dyDescent="0.25">
      <c r="R349" s="110"/>
      <c r="S349" s="110"/>
      <c r="T349" s="110"/>
      <c r="U349" s="110"/>
      <c r="V349" s="110"/>
      <c r="W349" s="110"/>
      <c r="X349" s="110"/>
    </row>
    <row r="350" spans="18:24" x14ac:dyDescent="0.25">
      <c r="R350" s="110"/>
      <c r="S350" s="110"/>
      <c r="T350" s="110"/>
      <c r="U350" s="110"/>
      <c r="V350" s="110"/>
      <c r="W350" s="110"/>
      <c r="X350" s="110"/>
    </row>
    <row r="351" spans="18:24" x14ac:dyDescent="0.25">
      <c r="R351" s="110"/>
      <c r="S351" s="110"/>
      <c r="T351" s="110"/>
      <c r="U351" s="110"/>
      <c r="V351" s="110"/>
      <c r="W351" s="110"/>
      <c r="X351" s="110"/>
    </row>
    <row r="352" spans="18:24" x14ac:dyDescent="0.25">
      <c r="R352" s="110"/>
      <c r="S352" s="110"/>
      <c r="T352" s="110"/>
      <c r="U352" s="110"/>
      <c r="V352" s="110"/>
      <c r="W352" s="110"/>
      <c r="X352" s="110"/>
    </row>
    <row r="353" spans="18:24" x14ac:dyDescent="0.25">
      <c r="R353" s="110"/>
      <c r="S353" s="110"/>
      <c r="T353" s="110"/>
      <c r="U353" s="110"/>
      <c r="V353" s="110"/>
      <c r="W353" s="110"/>
      <c r="X353" s="110"/>
    </row>
    <row r="354" spans="18:24" x14ac:dyDescent="0.25">
      <c r="R354" s="110"/>
      <c r="S354" s="110"/>
      <c r="T354" s="110"/>
      <c r="U354" s="110"/>
      <c r="V354" s="110"/>
      <c r="W354" s="110"/>
      <c r="X354" s="110"/>
    </row>
    <row r="355" spans="18:24" x14ac:dyDescent="0.25">
      <c r="R355" s="110"/>
      <c r="S355" s="110"/>
      <c r="T355" s="110"/>
      <c r="U355" s="110"/>
      <c r="V355" s="110"/>
      <c r="W355" s="110"/>
      <c r="X355" s="110"/>
    </row>
    <row r="356" spans="18:24" x14ac:dyDescent="0.25">
      <c r="R356" s="110"/>
      <c r="S356" s="110"/>
      <c r="T356" s="110"/>
      <c r="U356" s="110"/>
      <c r="V356" s="110"/>
      <c r="W356" s="110"/>
      <c r="X356" s="110"/>
    </row>
    <row r="357" spans="18:24" x14ac:dyDescent="0.25">
      <c r="R357" s="110"/>
      <c r="S357" s="110"/>
      <c r="T357" s="110"/>
      <c r="U357" s="110"/>
      <c r="V357" s="110"/>
      <c r="W357" s="110"/>
      <c r="X357" s="110"/>
    </row>
    <row r="358" spans="18:24" x14ac:dyDescent="0.25">
      <c r="R358" s="110"/>
      <c r="S358" s="110"/>
      <c r="T358" s="110"/>
      <c r="U358" s="110"/>
      <c r="V358" s="110"/>
      <c r="W358" s="110"/>
      <c r="X358" s="110"/>
    </row>
    <row r="359" spans="18:24" x14ac:dyDescent="0.25">
      <c r="R359" s="110"/>
      <c r="S359" s="110"/>
      <c r="T359" s="110"/>
      <c r="U359" s="110"/>
      <c r="V359" s="110"/>
      <c r="W359" s="110"/>
      <c r="X359" s="110"/>
    </row>
    <row r="360" spans="18:24" x14ac:dyDescent="0.25">
      <c r="R360" s="110"/>
      <c r="S360" s="110"/>
      <c r="T360" s="110"/>
      <c r="U360" s="110"/>
      <c r="V360" s="110"/>
      <c r="W360" s="110"/>
      <c r="X360" s="110"/>
    </row>
    <row r="361" spans="18:24" x14ac:dyDescent="0.25">
      <c r="R361" s="110"/>
      <c r="S361" s="110"/>
      <c r="T361" s="110"/>
      <c r="U361" s="110"/>
      <c r="V361" s="110"/>
      <c r="W361" s="110"/>
      <c r="X361" s="110"/>
    </row>
    <row r="362" spans="18:24" x14ac:dyDescent="0.25">
      <c r="R362" s="110"/>
      <c r="S362" s="110"/>
      <c r="T362" s="110"/>
      <c r="U362" s="110"/>
      <c r="V362" s="110"/>
      <c r="W362" s="110"/>
      <c r="X362" s="110"/>
    </row>
    <row r="363" spans="18:24" x14ac:dyDescent="0.25">
      <c r="R363" s="110"/>
      <c r="S363" s="110"/>
      <c r="T363" s="110"/>
      <c r="U363" s="110"/>
      <c r="V363" s="110"/>
      <c r="W363" s="110"/>
      <c r="X363" s="110"/>
    </row>
    <row r="364" spans="18:24" x14ac:dyDescent="0.25">
      <c r="R364" s="110"/>
      <c r="S364" s="110"/>
      <c r="T364" s="110"/>
      <c r="U364" s="110"/>
      <c r="V364" s="110"/>
      <c r="W364" s="110"/>
      <c r="X364" s="110"/>
    </row>
    <row r="365" spans="18:24" x14ac:dyDescent="0.25">
      <c r="R365" s="110"/>
      <c r="S365" s="110"/>
      <c r="T365" s="110"/>
      <c r="U365" s="110"/>
      <c r="V365" s="110"/>
      <c r="W365" s="110"/>
      <c r="X365" s="110"/>
    </row>
    <row r="366" spans="18:24" x14ac:dyDescent="0.25">
      <c r="R366" s="110"/>
      <c r="S366" s="110"/>
      <c r="T366" s="110"/>
      <c r="U366" s="110"/>
      <c r="V366" s="110"/>
      <c r="W366" s="110"/>
      <c r="X366" s="110"/>
    </row>
    <row r="367" spans="18:24" x14ac:dyDescent="0.25">
      <c r="R367" s="110"/>
      <c r="S367" s="110"/>
      <c r="T367" s="110"/>
      <c r="U367" s="110"/>
      <c r="V367" s="110"/>
      <c r="W367" s="110"/>
      <c r="X367" s="110"/>
    </row>
    <row r="368" spans="18:24" x14ac:dyDescent="0.25">
      <c r="R368" s="110"/>
      <c r="S368" s="110"/>
      <c r="T368" s="110"/>
      <c r="U368" s="110"/>
      <c r="V368" s="110"/>
      <c r="W368" s="110"/>
      <c r="X368" s="110"/>
    </row>
    <row r="369" spans="18:24" x14ac:dyDescent="0.25">
      <c r="R369" s="110"/>
      <c r="S369" s="110"/>
      <c r="T369" s="110"/>
      <c r="U369" s="110"/>
      <c r="V369" s="110"/>
      <c r="W369" s="110"/>
      <c r="X369" s="110"/>
    </row>
    <row r="370" spans="18:24" x14ac:dyDescent="0.25">
      <c r="R370" s="110"/>
      <c r="S370" s="110"/>
      <c r="T370" s="110"/>
      <c r="U370" s="110"/>
      <c r="V370" s="110"/>
      <c r="W370" s="110"/>
      <c r="X370" s="110"/>
    </row>
    <row r="371" spans="18:24" x14ac:dyDescent="0.25">
      <c r="R371" s="110"/>
      <c r="S371" s="110"/>
      <c r="T371" s="110"/>
      <c r="U371" s="110"/>
      <c r="V371" s="110"/>
      <c r="W371" s="110"/>
      <c r="X371" s="110"/>
    </row>
    <row r="372" spans="18:24" x14ac:dyDescent="0.25">
      <c r="R372" s="110"/>
      <c r="S372" s="110"/>
      <c r="T372" s="110"/>
      <c r="U372" s="110"/>
      <c r="V372" s="110"/>
      <c r="W372" s="110"/>
      <c r="X372" s="110"/>
    </row>
    <row r="373" spans="18:24" x14ac:dyDescent="0.25">
      <c r="R373" s="110"/>
      <c r="S373" s="110"/>
      <c r="T373" s="110"/>
      <c r="U373" s="110"/>
      <c r="V373" s="110"/>
      <c r="W373" s="110"/>
      <c r="X373" s="110"/>
    </row>
    <row r="374" spans="18:24" x14ac:dyDescent="0.25">
      <c r="R374" s="110"/>
      <c r="S374" s="110"/>
      <c r="T374" s="110"/>
      <c r="U374" s="110"/>
      <c r="V374" s="110"/>
      <c r="W374" s="110"/>
      <c r="X374" s="110"/>
    </row>
    <row r="375" spans="18:24" x14ac:dyDescent="0.25">
      <c r="R375" s="110"/>
      <c r="S375" s="110"/>
      <c r="T375" s="110"/>
      <c r="U375" s="110"/>
      <c r="V375" s="110"/>
      <c r="W375" s="110"/>
      <c r="X375" s="110"/>
    </row>
    <row r="376" spans="18:24" x14ac:dyDescent="0.25">
      <c r="R376" s="110"/>
      <c r="S376" s="110"/>
      <c r="T376" s="110"/>
      <c r="U376" s="110"/>
      <c r="V376" s="110"/>
      <c r="W376" s="110"/>
      <c r="X376" s="110"/>
    </row>
    <row r="377" spans="18:24" x14ac:dyDescent="0.25">
      <c r="R377" s="110"/>
      <c r="S377" s="110"/>
      <c r="T377" s="110"/>
      <c r="U377" s="110"/>
      <c r="V377" s="110"/>
      <c r="W377" s="110"/>
      <c r="X377" s="110"/>
    </row>
    <row r="378" spans="18:24" x14ac:dyDescent="0.25">
      <c r="R378" s="110"/>
      <c r="S378" s="110"/>
      <c r="T378" s="110"/>
      <c r="U378" s="110"/>
      <c r="V378" s="110"/>
      <c r="W378" s="110"/>
      <c r="X378" s="110"/>
    </row>
    <row r="379" spans="18:24" x14ac:dyDescent="0.25">
      <c r="R379" s="110"/>
      <c r="S379" s="110"/>
      <c r="T379" s="110"/>
      <c r="U379" s="110"/>
      <c r="V379" s="110"/>
      <c r="W379" s="110"/>
      <c r="X379" s="110"/>
    </row>
    <row r="380" spans="18:24" x14ac:dyDescent="0.25">
      <c r="R380" s="110"/>
      <c r="S380" s="110"/>
      <c r="T380" s="110"/>
      <c r="U380" s="110"/>
      <c r="V380" s="110"/>
      <c r="W380" s="110"/>
      <c r="X380" s="110"/>
    </row>
    <row r="381" spans="18:24" x14ac:dyDescent="0.25">
      <c r="R381" s="110"/>
      <c r="S381" s="110"/>
      <c r="T381" s="110"/>
      <c r="U381" s="110"/>
      <c r="V381" s="110"/>
      <c r="W381" s="110"/>
      <c r="X381" s="110"/>
    </row>
    <row r="382" spans="18:24" x14ac:dyDescent="0.25">
      <c r="R382" s="110"/>
      <c r="S382" s="110"/>
      <c r="T382" s="110"/>
      <c r="U382" s="110"/>
      <c r="V382" s="110"/>
      <c r="W382" s="110"/>
      <c r="X382" s="110"/>
    </row>
    <row r="383" spans="18:24" x14ac:dyDescent="0.25">
      <c r="R383" s="110"/>
      <c r="S383" s="110"/>
      <c r="T383" s="110"/>
      <c r="U383" s="110"/>
      <c r="V383" s="110"/>
      <c r="W383" s="110"/>
      <c r="X383" s="110"/>
    </row>
    <row r="384" spans="18:24" x14ac:dyDescent="0.25">
      <c r="R384" s="110"/>
      <c r="S384" s="110"/>
      <c r="T384" s="110"/>
      <c r="U384" s="110"/>
      <c r="V384" s="110"/>
      <c r="W384" s="110"/>
      <c r="X384" s="110"/>
    </row>
    <row r="385" spans="18:24" x14ac:dyDescent="0.25">
      <c r="R385" s="110"/>
      <c r="S385" s="110"/>
      <c r="T385" s="110"/>
      <c r="U385" s="110"/>
      <c r="V385" s="110"/>
      <c r="W385" s="110"/>
      <c r="X385" s="110"/>
    </row>
    <row r="386" spans="18:24" x14ac:dyDescent="0.25">
      <c r="R386" s="110"/>
      <c r="S386" s="110"/>
      <c r="T386" s="110"/>
      <c r="U386" s="110"/>
      <c r="V386" s="110"/>
      <c r="W386" s="110"/>
      <c r="X386" s="110"/>
    </row>
    <row r="387" spans="18:24" x14ac:dyDescent="0.25">
      <c r="R387" s="110"/>
      <c r="S387" s="110"/>
      <c r="T387" s="110"/>
      <c r="U387" s="110"/>
      <c r="V387" s="110"/>
      <c r="W387" s="110"/>
      <c r="X387" s="110"/>
    </row>
    <row r="388" spans="18:24" x14ac:dyDescent="0.25">
      <c r="R388" s="110"/>
      <c r="S388" s="110"/>
      <c r="T388" s="110"/>
      <c r="U388" s="110"/>
      <c r="V388" s="110"/>
      <c r="W388" s="110"/>
      <c r="X388" s="110"/>
    </row>
    <row r="389" spans="18:24" x14ac:dyDescent="0.25">
      <c r="R389" s="110"/>
      <c r="S389" s="110"/>
      <c r="T389" s="110"/>
      <c r="U389" s="110"/>
      <c r="V389" s="110"/>
      <c r="W389" s="110"/>
      <c r="X389" s="110"/>
    </row>
    <row r="390" spans="18:24" x14ac:dyDescent="0.25">
      <c r="R390" s="110"/>
      <c r="S390" s="110"/>
      <c r="T390" s="110"/>
      <c r="U390" s="110"/>
      <c r="V390" s="110"/>
      <c r="W390" s="110"/>
      <c r="X390" s="110"/>
    </row>
    <row r="391" spans="18:24" x14ac:dyDescent="0.25">
      <c r="R391" s="110"/>
      <c r="S391" s="110"/>
      <c r="T391" s="110"/>
      <c r="U391" s="110"/>
      <c r="V391" s="110"/>
      <c r="W391" s="110"/>
      <c r="X391" s="110"/>
    </row>
    <row r="392" spans="18:24" x14ac:dyDescent="0.25">
      <c r="R392" s="110"/>
      <c r="S392" s="110"/>
      <c r="T392" s="110"/>
      <c r="U392" s="110"/>
      <c r="V392" s="110"/>
      <c r="W392" s="110"/>
      <c r="X392" s="110"/>
    </row>
    <row r="393" spans="18:24" x14ac:dyDescent="0.25">
      <c r="R393" s="110"/>
      <c r="S393" s="110"/>
      <c r="T393" s="110"/>
      <c r="U393" s="110"/>
      <c r="V393" s="110"/>
      <c r="W393" s="110"/>
      <c r="X393" s="110"/>
    </row>
    <row r="394" spans="18:24" x14ac:dyDescent="0.25">
      <c r="R394" s="110"/>
      <c r="S394" s="110"/>
      <c r="T394" s="110"/>
      <c r="U394" s="110"/>
      <c r="V394" s="110"/>
      <c r="W394" s="110"/>
      <c r="X394" s="110"/>
    </row>
    <row r="395" spans="18:24" x14ac:dyDescent="0.25">
      <c r="R395" s="110"/>
      <c r="S395" s="110"/>
      <c r="T395" s="110"/>
      <c r="U395" s="110"/>
      <c r="V395" s="110"/>
      <c r="W395" s="110"/>
      <c r="X395" s="110"/>
    </row>
    <row r="396" spans="18:24" x14ac:dyDescent="0.25">
      <c r="R396" s="110"/>
      <c r="S396" s="110"/>
      <c r="T396" s="110"/>
      <c r="U396" s="110"/>
      <c r="V396" s="110"/>
      <c r="W396" s="110"/>
      <c r="X396" s="110"/>
    </row>
    <row r="397" spans="18:24" x14ac:dyDescent="0.25">
      <c r="R397" s="110"/>
      <c r="S397" s="110"/>
      <c r="T397" s="110"/>
      <c r="U397" s="110"/>
      <c r="V397" s="110"/>
      <c r="W397" s="110"/>
      <c r="X397" s="110"/>
    </row>
    <row r="398" spans="18:24" x14ac:dyDescent="0.25">
      <c r="R398" s="110"/>
      <c r="S398" s="110"/>
      <c r="T398" s="110"/>
      <c r="U398" s="110"/>
      <c r="V398" s="110"/>
      <c r="W398" s="110"/>
      <c r="X398" s="110"/>
    </row>
    <row r="399" spans="18:24" x14ac:dyDescent="0.25">
      <c r="R399" s="110"/>
      <c r="S399" s="110"/>
      <c r="T399" s="110"/>
      <c r="U399" s="110"/>
      <c r="V399" s="110"/>
      <c r="W399" s="110"/>
      <c r="X399" s="110"/>
    </row>
    <row r="400" spans="18:24" x14ac:dyDescent="0.25">
      <c r="R400" s="110"/>
      <c r="S400" s="110"/>
      <c r="T400" s="110"/>
      <c r="U400" s="110"/>
      <c r="V400" s="110"/>
      <c r="W400" s="110"/>
      <c r="X400" s="110"/>
    </row>
    <row r="401" spans="18:24" x14ac:dyDescent="0.25">
      <c r="R401" s="110"/>
      <c r="S401" s="110"/>
      <c r="T401" s="110"/>
      <c r="U401" s="110"/>
      <c r="V401" s="110"/>
      <c r="W401" s="110"/>
      <c r="X401" s="110"/>
    </row>
    <row r="402" spans="18:24" x14ac:dyDescent="0.25">
      <c r="R402" s="110"/>
      <c r="S402" s="110"/>
      <c r="T402" s="110"/>
      <c r="U402" s="110"/>
      <c r="V402" s="110"/>
      <c r="W402" s="110"/>
      <c r="X402" s="110"/>
    </row>
    <row r="403" spans="18:24" x14ac:dyDescent="0.25">
      <c r="R403" s="110"/>
      <c r="S403" s="110"/>
      <c r="T403" s="110"/>
      <c r="U403" s="110"/>
      <c r="V403" s="110"/>
      <c r="W403" s="110"/>
      <c r="X403" s="110"/>
    </row>
    <row r="404" spans="18:24" x14ac:dyDescent="0.25">
      <c r="R404" s="110"/>
      <c r="S404" s="110"/>
      <c r="T404" s="110"/>
      <c r="U404" s="110"/>
      <c r="V404" s="110"/>
      <c r="W404" s="110"/>
      <c r="X404" s="110"/>
    </row>
    <row r="405" spans="18:24" x14ac:dyDescent="0.25">
      <c r="R405" s="110"/>
      <c r="S405" s="110"/>
      <c r="T405" s="110"/>
      <c r="U405" s="110"/>
      <c r="V405" s="110"/>
      <c r="W405" s="110"/>
      <c r="X405" s="110"/>
    </row>
    <row r="406" spans="18:24" x14ac:dyDescent="0.25">
      <c r="R406" s="110"/>
      <c r="S406" s="110"/>
      <c r="T406" s="110"/>
      <c r="U406" s="110"/>
      <c r="V406" s="110"/>
      <c r="W406" s="110"/>
      <c r="X406" s="110"/>
    </row>
    <row r="407" spans="18:24" x14ac:dyDescent="0.25">
      <c r="R407" s="110"/>
      <c r="S407" s="110"/>
      <c r="T407" s="110"/>
      <c r="U407" s="110"/>
      <c r="V407" s="110"/>
      <c r="W407" s="110"/>
      <c r="X407" s="110"/>
    </row>
    <row r="408" spans="18:24" x14ac:dyDescent="0.25">
      <c r="R408" s="110"/>
      <c r="S408" s="110"/>
      <c r="T408" s="110"/>
      <c r="U408" s="110"/>
      <c r="V408" s="110"/>
      <c r="W408" s="110"/>
      <c r="X408" s="110"/>
    </row>
    <row r="409" spans="18:24" x14ac:dyDescent="0.25">
      <c r="R409" s="110"/>
      <c r="S409" s="110"/>
      <c r="T409" s="110"/>
      <c r="U409" s="110"/>
      <c r="V409" s="110"/>
      <c r="W409" s="110"/>
      <c r="X409" s="110"/>
    </row>
    <row r="410" spans="18:24" x14ac:dyDescent="0.25">
      <c r="R410" s="110"/>
      <c r="S410" s="110"/>
      <c r="T410" s="110"/>
      <c r="U410" s="110"/>
      <c r="V410" s="110"/>
      <c r="W410" s="110"/>
      <c r="X410" s="110"/>
    </row>
    <row r="411" spans="18:24" x14ac:dyDescent="0.25">
      <c r="R411" s="110"/>
      <c r="S411" s="110"/>
      <c r="T411" s="110"/>
      <c r="U411" s="110"/>
      <c r="V411" s="110"/>
      <c r="W411" s="110"/>
      <c r="X411" s="110"/>
    </row>
    <row r="412" spans="18:24" x14ac:dyDescent="0.25">
      <c r="R412" s="110"/>
      <c r="S412" s="110"/>
      <c r="T412" s="110"/>
      <c r="U412" s="110"/>
      <c r="V412" s="110"/>
      <c r="W412" s="110"/>
      <c r="X412" s="110"/>
    </row>
    <row r="413" spans="18:24" x14ac:dyDescent="0.25">
      <c r="R413" s="110"/>
      <c r="S413" s="110"/>
      <c r="T413" s="110"/>
      <c r="U413" s="110"/>
      <c r="V413" s="110"/>
      <c r="W413" s="110"/>
      <c r="X413" s="110"/>
    </row>
    <row r="414" spans="18:24" x14ac:dyDescent="0.25">
      <c r="R414" s="110"/>
      <c r="S414" s="110"/>
      <c r="T414" s="110"/>
      <c r="U414" s="110"/>
      <c r="V414" s="110"/>
      <c r="W414" s="110"/>
      <c r="X414" s="110"/>
    </row>
    <row r="415" spans="18:24" x14ac:dyDescent="0.25">
      <c r="R415" s="110"/>
      <c r="S415" s="110"/>
      <c r="T415" s="110"/>
      <c r="U415" s="110"/>
      <c r="V415" s="110"/>
      <c r="W415" s="110"/>
      <c r="X415" s="110"/>
    </row>
    <row r="416" spans="18:24" x14ac:dyDescent="0.25">
      <c r="R416" s="110"/>
      <c r="S416" s="110"/>
      <c r="T416" s="110"/>
      <c r="U416" s="110"/>
      <c r="V416" s="110"/>
      <c r="W416" s="110"/>
      <c r="X416" s="110"/>
    </row>
    <row r="417" spans="18:24" x14ac:dyDescent="0.25">
      <c r="R417" s="110"/>
      <c r="S417" s="110"/>
      <c r="T417" s="110"/>
      <c r="U417" s="110"/>
      <c r="V417" s="110"/>
      <c r="W417" s="110"/>
      <c r="X417" s="110"/>
    </row>
    <row r="418" spans="18:24" x14ac:dyDescent="0.25">
      <c r="R418" s="110"/>
      <c r="S418" s="110"/>
      <c r="T418" s="110"/>
      <c r="U418" s="110"/>
      <c r="V418" s="110"/>
      <c r="W418" s="110"/>
      <c r="X418" s="110"/>
    </row>
    <row r="419" spans="18:24" x14ac:dyDescent="0.25">
      <c r="R419" s="110"/>
      <c r="S419" s="110"/>
      <c r="T419" s="110"/>
      <c r="U419" s="110"/>
      <c r="V419" s="110"/>
      <c r="W419" s="110"/>
      <c r="X419" s="110"/>
    </row>
    <row r="420" spans="18:24" x14ac:dyDescent="0.25">
      <c r="R420" s="110"/>
      <c r="S420" s="110"/>
      <c r="T420" s="110"/>
      <c r="U420" s="110"/>
      <c r="V420" s="110"/>
      <c r="W420" s="110"/>
      <c r="X420" s="110"/>
    </row>
    <row r="421" spans="18:24" x14ac:dyDescent="0.25">
      <c r="R421" s="110"/>
      <c r="S421" s="110"/>
      <c r="T421" s="110"/>
      <c r="U421" s="110"/>
      <c r="V421" s="110"/>
      <c r="W421" s="110"/>
      <c r="X421" s="110"/>
    </row>
    <row r="422" spans="18:24" x14ac:dyDescent="0.25">
      <c r="R422" s="110"/>
      <c r="S422" s="110"/>
      <c r="T422" s="110"/>
      <c r="U422" s="110"/>
      <c r="V422" s="110"/>
      <c r="W422" s="110"/>
      <c r="X422" s="110"/>
    </row>
    <row r="423" spans="18:24" x14ac:dyDescent="0.25">
      <c r="R423" s="110"/>
      <c r="S423" s="110"/>
      <c r="T423" s="110"/>
      <c r="U423" s="110"/>
      <c r="V423" s="110"/>
      <c r="W423" s="110"/>
      <c r="X423" s="110"/>
    </row>
    <row r="424" spans="18:24" x14ac:dyDescent="0.25">
      <c r="R424" s="110"/>
      <c r="S424" s="110"/>
      <c r="T424" s="110"/>
      <c r="U424" s="110"/>
      <c r="V424" s="110"/>
      <c r="W424" s="110"/>
      <c r="X424" s="110"/>
    </row>
    <row r="425" spans="18:24" x14ac:dyDescent="0.25">
      <c r="R425" s="110"/>
      <c r="S425" s="110"/>
      <c r="T425" s="110"/>
      <c r="U425" s="110"/>
      <c r="V425" s="110"/>
      <c r="W425" s="110"/>
      <c r="X425" s="110"/>
    </row>
    <row r="426" spans="18:24" x14ac:dyDescent="0.25">
      <c r="R426" s="110"/>
      <c r="S426" s="110"/>
      <c r="T426" s="110"/>
      <c r="U426" s="110"/>
      <c r="V426" s="110"/>
      <c r="W426" s="110"/>
      <c r="X426" s="110"/>
    </row>
    <row r="427" spans="18:24" x14ac:dyDescent="0.25">
      <c r="R427" s="110"/>
      <c r="S427" s="110"/>
      <c r="T427" s="110"/>
      <c r="U427" s="110"/>
      <c r="V427" s="110"/>
      <c r="W427" s="110"/>
      <c r="X427" s="110"/>
    </row>
    <row r="428" spans="18:24" x14ac:dyDescent="0.25">
      <c r="R428" s="110"/>
      <c r="S428" s="110"/>
      <c r="T428" s="110"/>
      <c r="U428" s="110"/>
      <c r="V428" s="110"/>
      <c r="W428" s="110"/>
      <c r="X428" s="110"/>
    </row>
    <row r="429" spans="18:24" x14ac:dyDescent="0.25">
      <c r="R429" s="110"/>
      <c r="S429" s="110"/>
      <c r="T429" s="110"/>
      <c r="U429" s="110"/>
      <c r="V429" s="110"/>
      <c r="W429" s="110"/>
      <c r="X429" s="110"/>
    </row>
    <row r="430" spans="18:24" x14ac:dyDescent="0.25">
      <c r="R430" s="110"/>
      <c r="S430" s="110"/>
      <c r="T430" s="110"/>
      <c r="U430" s="110"/>
      <c r="V430" s="110"/>
      <c r="W430" s="110"/>
      <c r="X430" s="110"/>
    </row>
    <row r="431" spans="18:24" x14ac:dyDescent="0.25">
      <c r="R431" s="110"/>
      <c r="S431" s="110"/>
      <c r="T431" s="110"/>
      <c r="U431" s="110"/>
      <c r="V431" s="110"/>
      <c r="W431" s="110"/>
      <c r="X431" s="110"/>
    </row>
    <row r="432" spans="18:24" x14ac:dyDescent="0.25">
      <c r="R432" s="110"/>
      <c r="S432" s="110"/>
      <c r="T432" s="110"/>
      <c r="U432" s="110"/>
      <c r="V432" s="110"/>
      <c r="W432" s="110"/>
      <c r="X432" s="110"/>
    </row>
    <row r="433" spans="18:24" x14ac:dyDescent="0.25">
      <c r="R433" s="110"/>
      <c r="S433" s="110"/>
      <c r="T433" s="110"/>
      <c r="U433" s="110"/>
      <c r="V433" s="110"/>
      <c r="W433" s="110"/>
      <c r="X433" s="110"/>
    </row>
    <row r="434" spans="18:24" x14ac:dyDescent="0.25">
      <c r="R434" s="110"/>
      <c r="S434" s="110"/>
      <c r="T434" s="110"/>
      <c r="U434" s="110"/>
      <c r="V434" s="110"/>
      <c r="W434" s="110"/>
      <c r="X434" s="110"/>
    </row>
    <row r="435" spans="18:24" x14ac:dyDescent="0.25">
      <c r="R435" s="110"/>
      <c r="S435" s="110"/>
      <c r="T435" s="110"/>
      <c r="U435" s="110"/>
      <c r="V435" s="110"/>
      <c r="W435" s="110"/>
      <c r="X435" s="110"/>
    </row>
    <row r="436" spans="18:24" x14ac:dyDescent="0.25">
      <c r="R436" s="110"/>
      <c r="S436" s="110"/>
      <c r="T436" s="110"/>
      <c r="U436" s="110"/>
      <c r="V436" s="110"/>
      <c r="W436" s="110"/>
      <c r="X436" s="110"/>
    </row>
    <row r="437" spans="18:24" x14ac:dyDescent="0.25">
      <c r="R437" s="110"/>
      <c r="S437" s="110"/>
      <c r="T437" s="110"/>
      <c r="U437" s="110"/>
      <c r="V437" s="110"/>
      <c r="W437" s="110"/>
      <c r="X437" s="110"/>
    </row>
    <row r="438" spans="18:24" x14ac:dyDescent="0.25">
      <c r="R438" s="110"/>
      <c r="S438" s="110"/>
      <c r="T438" s="110"/>
      <c r="U438" s="110"/>
      <c r="V438" s="110"/>
      <c r="W438" s="110"/>
      <c r="X438" s="110"/>
    </row>
    <row r="439" spans="18:24" x14ac:dyDescent="0.25">
      <c r="R439" s="110"/>
      <c r="S439" s="110"/>
      <c r="T439" s="110"/>
      <c r="U439" s="110"/>
      <c r="V439" s="110"/>
      <c r="W439" s="110"/>
      <c r="X439" s="110"/>
    </row>
    <row r="440" spans="18:24" x14ac:dyDescent="0.25">
      <c r="R440" s="110"/>
      <c r="S440" s="110"/>
      <c r="T440" s="110"/>
      <c r="U440" s="110"/>
      <c r="V440" s="110"/>
      <c r="W440" s="110"/>
      <c r="X440" s="110"/>
    </row>
    <row r="441" spans="18:24" x14ac:dyDescent="0.25">
      <c r="R441" s="110"/>
      <c r="S441" s="110"/>
      <c r="T441" s="110"/>
      <c r="U441" s="110"/>
      <c r="V441" s="110"/>
      <c r="W441" s="110"/>
      <c r="X441" s="110"/>
    </row>
    <row r="442" spans="18:24" x14ac:dyDescent="0.25">
      <c r="R442" s="110"/>
      <c r="S442" s="110"/>
      <c r="T442" s="110"/>
      <c r="U442" s="110"/>
      <c r="V442" s="110"/>
      <c r="W442" s="110"/>
      <c r="X442" s="110"/>
    </row>
    <row r="443" spans="18:24" x14ac:dyDescent="0.25">
      <c r="R443" s="110"/>
      <c r="S443" s="110"/>
      <c r="T443" s="110"/>
      <c r="U443" s="110"/>
      <c r="V443" s="110"/>
      <c r="W443" s="110"/>
      <c r="X443" s="110"/>
    </row>
    <row r="444" spans="18:24" x14ac:dyDescent="0.25">
      <c r="R444" s="110"/>
      <c r="S444" s="110"/>
      <c r="T444" s="110"/>
      <c r="U444" s="110"/>
      <c r="V444" s="110"/>
      <c r="W444" s="110"/>
      <c r="X444" s="110"/>
    </row>
    <row r="445" spans="18:24" x14ac:dyDescent="0.25">
      <c r="R445" s="110"/>
      <c r="S445" s="110"/>
      <c r="T445" s="110"/>
      <c r="U445" s="110"/>
      <c r="V445" s="110"/>
      <c r="W445" s="110"/>
      <c r="X445" s="110"/>
    </row>
    <row r="446" spans="18:24" x14ac:dyDescent="0.25">
      <c r="R446" s="110"/>
      <c r="S446" s="110"/>
      <c r="T446" s="110"/>
      <c r="U446" s="110"/>
      <c r="V446" s="110"/>
      <c r="W446" s="110"/>
      <c r="X446" s="110"/>
    </row>
    <row r="447" spans="18:24" x14ac:dyDescent="0.25">
      <c r="R447" s="110"/>
      <c r="S447" s="110"/>
      <c r="T447" s="110"/>
      <c r="U447" s="110"/>
      <c r="V447" s="110"/>
      <c r="W447" s="110"/>
      <c r="X447" s="110"/>
    </row>
    <row r="448" spans="18:24" x14ac:dyDescent="0.25">
      <c r="R448" s="110"/>
      <c r="S448" s="110"/>
      <c r="T448" s="110"/>
      <c r="U448" s="110"/>
      <c r="V448" s="110"/>
      <c r="W448" s="110"/>
      <c r="X448" s="110"/>
    </row>
    <row r="449" spans="18:24" x14ac:dyDescent="0.25">
      <c r="R449" s="110"/>
      <c r="S449" s="110"/>
      <c r="T449" s="110"/>
      <c r="U449" s="110"/>
      <c r="V449" s="110"/>
      <c r="W449" s="110"/>
      <c r="X449" s="110"/>
    </row>
    <row r="450" spans="18:24" x14ac:dyDescent="0.25">
      <c r="R450" s="110"/>
      <c r="S450" s="110"/>
      <c r="T450" s="110"/>
      <c r="U450" s="110"/>
      <c r="V450" s="110"/>
      <c r="W450" s="110"/>
      <c r="X450" s="110"/>
    </row>
    <row r="451" spans="18:24" x14ac:dyDescent="0.25">
      <c r="R451" s="110"/>
      <c r="S451" s="110"/>
      <c r="T451" s="110"/>
      <c r="U451" s="110"/>
      <c r="V451" s="110"/>
      <c r="W451" s="110"/>
      <c r="X451" s="110"/>
    </row>
    <row r="452" spans="18:24" x14ac:dyDescent="0.25">
      <c r="R452" s="110"/>
      <c r="S452" s="110"/>
      <c r="T452" s="110"/>
      <c r="U452" s="110"/>
      <c r="V452" s="110"/>
      <c r="W452" s="110"/>
      <c r="X452" s="110"/>
    </row>
    <row r="453" spans="18:24" x14ac:dyDescent="0.25">
      <c r="R453" s="110"/>
      <c r="S453" s="110"/>
      <c r="T453" s="110"/>
      <c r="U453" s="110"/>
      <c r="V453" s="110"/>
      <c r="W453" s="110"/>
      <c r="X453" s="110"/>
    </row>
    <row r="454" spans="18:24" x14ac:dyDescent="0.25">
      <c r="R454" s="110"/>
      <c r="S454" s="110"/>
      <c r="T454" s="110"/>
      <c r="U454" s="110"/>
      <c r="V454" s="110"/>
      <c r="W454" s="110"/>
      <c r="X454" s="110"/>
    </row>
    <row r="455" spans="18:24" x14ac:dyDescent="0.25">
      <c r="R455" s="110"/>
      <c r="S455" s="110"/>
      <c r="T455" s="110"/>
      <c r="U455" s="110"/>
      <c r="V455" s="110"/>
      <c r="W455" s="110"/>
      <c r="X455" s="110"/>
    </row>
    <row r="456" spans="18:24" x14ac:dyDescent="0.25">
      <c r="R456" s="110"/>
      <c r="S456" s="110"/>
      <c r="T456" s="110"/>
      <c r="U456" s="110"/>
      <c r="V456" s="110"/>
      <c r="W456" s="110"/>
      <c r="X456" s="110"/>
    </row>
    <row r="457" spans="18:24" x14ac:dyDescent="0.25">
      <c r="R457" s="110"/>
      <c r="S457" s="110"/>
      <c r="T457" s="110"/>
      <c r="U457" s="110"/>
      <c r="V457" s="110"/>
      <c r="W457" s="110"/>
      <c r="X457" s="110"/>
    </row>
    <row r="458" spans="18:24" x14ac:dyDescent="0.25">
      <c r="R458" s="110"/>
      <c r="S458" s="110"/>
      <c r="T458" s="110"/>
      <c r="U458" s="110"/>
      <c r="V458" s="110"/>
      <c r="W458" s="110"/>
      <c r="X458" s="110"/>
    </row>
    <row r="459" spans="18:24" x14ac:dyDescent="0.25">
      <c r="R459" s="110"/>
      <c r="S459" s="110"/>
      <c r="T459" s="110"/>
      <c r="U459" s="110"/>
      <c r="V459" s="110"/>
      <c r="W459" s="110"/>
      <c r="X459" s="110"/>
    </row>
    <row r="460" spans="18:24" x14ac:dyDescent="0.25">
      <c r="R460" s="110"/>
      <c r="S460" s="110"/>
      <c r="T460" s="110"/>
      <c r="U460" s="110"/>
      <c r="V460" s="110"/>
      <c r="W460" s="110"/>
      <c r="X460" s="110"/>
    </row>
    <row r="461" spans="18:24" x14ac:dyDescent="0.25">
      <c r="R461" s="110"/>
      <c r="S461" s="110"/>
      <c r="T461" s="110"/>
      <c r="U461" s="110"/>
      <c r="V461" s="110"/>
      <c r="W461" s="110"/>
      <c r="X461" s="110"/>
    </row>
    <row r="462" spans="18:24" x14ac:dyDescent="0.25">
      <c r="R462" s="110"/>
      <c r="S462" s="110"/>
      <c r="T462" s="110"/>
      <c r="U462" s="110"/>
      <c r="V462" s="110"/>
      <c r="W462" s="110"/>
      <c r="X462" s="110"/>
    </row>
    <row r="463" spans="18:24" x14ac:dyDescent="0.25">
      <c r="R463" s="110"/>
      <c r="S463" s="110"/>
      <c r="T463" s="110"/>
      <c r="U463" s="110"/>
      <c r="V463" s="110"/>
      <c r="W463" s="110"/>
      <c r="X463" s="110"/>
    </row>
    <row r="464" spans="18:24" x14ac:dyDescent="0.25">
      <c r="R464" s="110"/>
      <c r="S464" s="110"/>
      <c r="T464" s="110"/>
      <c r="U464" s="110"/>
      <c r="V464" s="110"/>
      <c r="W464" s="110"/>
      <c r="X464" s="110"/>
    </row>
    <row r="465" spans="18:24" x14ac:dyDescent="0.25">
      <c r="R465" s="110"/>
      <c r="S465" s="110"/>
      <c r="T465" s="110"/>
      <c r="U465" s="110"/>
      <c r="V465" s="110"/>
      <c r="W465" s="110"/>
      <c r="X465" s="110"/>
    </row>
    <row r="466" spans="18:24" x14ac:dyDescent="0.25">
      <c r="R466" s="110"/>
      <c r="S466" s="110"/>
      <c r="T466" s="110"/>
      <c r="U466" s="110"/>
      <c r="V466" s="110"/>
      <c r="W466" s="110"/>
      <c r="X466" s="110"/>
    </row>
    <row r="467" spans="18:24" x14ac:dyDescent="0.25">
      <c r="R467" s="110"/>
      <c r="S467" s="110"/>
      <c r="T467" s="110"/>
      <c r="U467" s="110"/>
      <c r="V467" s="110"/>
      <c r="W467" s="110"/>
      <c r="X467" s="110"/>
    </row>
    <row r="468" spans="18:24" x14ac:dyDescent="0.25">
      <c r="R468" s="110"/>
      <c r="S468" s="110"/>
      <c r="T468" s="110"/>
      <c r="U468" s="110"/>
      <c r="V468" s="110"/>
      <c r="W468" s="110"/>
      <c r="X468" s="110"/>
    </row>
    <row r="469" spans="18:24" x14ac:dyDescent="0.25">
      <c r="R469" s="110"/>
      <c r="S469" s="110"/>
      <c r="T469" s="110"/>
      <c r="U469" s="110"/>
      <c r="V469" s="110"/>
      <c r="W469" s="110"/>
      <c r="X469" s="110"/>
    </row>
    <row r="470" spans="18:24" x14ac:dyDescent="0.25">
      <c r="R470" s="110"/>
      <c r="S470" s="110"/>
      <c r="T470" s="110"/>
      <c r="U470" s="110"/>
      <c r="V470" s="110"/>
      <c r="W470" s="110"/>
      <c r="X470" s="110"/>
    </row>
    <row r="471" spans="18:24" x14ac:dyDescent="0.25">
      <c r="R471" s="110"/>
      <c r="S471" s="110"/>
      <c r="T471" s="110"/>
      <c r="U471" s="110"/>
      <c r="V471" s="110"/>
      <c r="W471" s="110"/>
      <c r="X471" s="110"/>
    </row>
    <row r="472" spans="18:24" x14ac:dyDescent="0.25">
      <c r="R472" s="110"/>
      <c r="S472" s="110"/>
      <c r="T472" s="110"/>
      <c r="U472" s="110"/>
      <c r="V472" s="110"/>
      <c r="W472" s="110"/>
      <c r="X472" s="110"/>
    </row>
    <row r="473" spans="18:24" x14ac:dyDescent="0.25">
      <c r="R473" s="110"/>
      <c r="S473" s="110"/>
      <c r="T473" s="110"/>
      <c r="U473" s="110"/>
      <c r="V473" s="110"/>
      <c r="W473" s="110"/>
      <c r="X473" s="110"/>
    </row>
    <row r="474" spans="18:24" x14ac:dyDescent="0.25">
      <c r="R474" s="110"/>
      <c r="S474" s="110"/>
      <c r="T474" s="110"/>
      <c r="U474" s="110"/>
      <c r="V474" s="110"/>
      <c r="W474" s="110"/>
      <c r="X474" s="110"/>
    </row>
    <row r="475" spans="18:24" x14ac:dyDescent="0.25">
      <c r="R475" s="110"/>
      <c r="S475" s="110"/>
      <c r="T475" s="110"/>
      <c r="U475" s="110"/>
      <c r="V475" s="110"/>
      <c r="W475" s="110"/>
      <c r="X475" s="110"/>
    </row>
    <row r="476" spans="18:24" x14ac:dyDescent="0.25">
      <c r="R476" s="110"/>
      <c r="S476" s="110"/>
      <c r="T476" s="110"/>
      <c r="U476" s="110"/>
      <c r="V476" s="110"/>
      <c r="W476" s="110"/>
      <c r="X476" s="110"/>
    </row>
    <row r="477" spans="18:24" x14ac:dyDescent="0.25">
      <c r="R477" s="110"/>
      <c r="S477" s="110"/>
      <c r="T477" s="110"/>
      <c r="U477" s="110"/>
      <c r="V477" s="110"/>
      <c r="W477" s="110"/>
      <c r="X477" s="110"/>
    </row>
    <row r="478" spans="18:24" x14ac:dyDescent="0.25">
      <c r="R478" s="110"/>
      <c r="S478" s="110"/>
      <c r="T478" s="110"/>
      <c r="U478" s="110"/>
      <c r="V478" s="110"/>
      <c r="W478" s="110"/>
      <c r="X478" s="110"/>
    </row>
    <row r="479" spans="18:24" x14ac:dyDescent="0.25">
      <c r="R479" s="110"/>
      <c r="S479" s="110"/>
      <c r="T479" s="110"/>
      <c r="U479" s="110"/>
      <c r="V479" s="110"/>
      <c r="W479" s="110"/>
      <c r="X479" s="110"/>
    </row>
    <row r="480" spans="18:24" x14ac:dyDescent="0.25">
      <c r="R480" s="110"/>
      <c r="S480" s="110"/>
      <c r="T480" s="110"/>
      <c r="U480" s="110"/>
      <c r="V480" s="110"/>
      <c r="W480" s="110"/>
      <c r="X480" s="110"/>
    </row>
    <row r="481" spans="18:24" x14ac:dyDescent="0.25">
      <c r="R481" s="110"/>
      <c r="S481" s="110"/>
      <c r="T481" s="110"/>
      <c r="U481" s="110"/>
      <c r="V481" s="110"/>
      <c r="W481" s="110"/>
      <c r="X481" s="110"/>
    </row>
    <row r="482" spans="18:24" x14ac:dyDescent="0.25">
      <c r="R482" s="110"/>
      <c r="S482" s="110"/>
      <c r="T482" s="110"/>
      <c r="U482" s="110"/>
      <c r="V482" s="110"/>
      <c r="W482" s="110"/>
      <c r="X482" s="110"/>
    </row>
    <row r="483" spans="18:24" x14ac:dyDescent="0.25">
      <c r="R483" s="110"/>
      <c r="S483" s="110"/>
      <c r="T483" s="110"/>
      <c r="U483" s="110"/>
      <c r="V483" s="110"/>
      <c r="W483" s="110"/>
      <c r="X483" s="110"/>
    </row>
    <row r="484" spans="18:24" x14ac:dyDescent="0.25">
      <c r="R484" s="110"/>
      <c r="S484" s="110"/>
      <c r="T484" s="110"/>
      <c r="U484" s="110"/>
      <c r="V484" s="110"/>
      <c r="W484" s="110"/>
      <c r="X484" s="110"/>
    </row>
    <row r="485" spans="18:24" x14ac:dyDescent="0.25">
      <c r="R485" s="110"/>
      <c r="S485" s="110"/>
      <c r="T485" s="110"/>
      <c r="U485" s="110"/>
      <c r="V485" s="110"/>
      <c r="W485" s="110"/>
      <c r="X485" s="110"/>
    </row>
    <row r="486" spans="18:24" x14ac:dyDescent="0.25">
      <c r="R486" s="110"/>
      <c r="S486" s="110"/>
      <c r="T486" s="110"/>
      <c r="U486" s="110"/>
      <c r="V486" s="110"/>
      <c r="W486" s="110"/>
      <c r="X486" s="110"/>
    </row>
    <row r="487" spans="18:24" x14ac:dyDescent="0.25">
      <c r="R487" s="110"/>
      <c r="S487" s="110"/>
      <c r="T487" s="110"/>
      <c r="U487" s="110"/>
      <c r="V487" s="110"/>
      <c r="W487" s="110"/>
      <c r="X487" s="110"/>
    </row>
    <row r="488" spans="18:24" x14ac:dyDescent="0.25">
      <c r="R488" s="110"/>
      <c r="S488" s="110"/>
      <c r="T488" s="110"/>
      <c r="U488" s="110"/>
      <c r="V488" s="110"/>
      <c r="W488" s="110"/>
      <c r="X488" s="110"/>
    </row>
    <row r="489" spans="18:24" x14ac:dyDescent="0.25">
      <c r="R489" s="110"/>
      <c r="S489" s="110"/>
      <c r="T489" s="110"/>
      <c r="U489" s="110"/>
      <c r="V489" s="110"/>
      <c r="W489" s="110"/>
      <c r="X489" s="110"/>
    </row>
    <row r="490" spans="18:24" x14ac:dyDescent="0.25">
      <c r="R490" s="110"/>
      <c r="S490" s="110"/>
      <c r="T490" s="110"/>
      <c r="U490" s="110"/>
      <c r="V490" s="110"/>
      <c r="W490" s="110"/>
      <c r="X490" s="110"/>
    </row>
    <row r="491" spans="18:24" x14ac:dyDescent="0.25">
      <c r="R491" s="110"/>
      <c r="S491" s="110"/>
      <c r="T491" s="110"/>
      <c r="U491" s="110"/>
      <c r="V491" s="110"/>
      <c r="W491" s="110"/>
      <c r="X491" s="110"/>
    </row>
    <row r="492" spans="18:24" x14ac:dyDescent="0.25">
      <c r="R492" s="110"/>
      <c r="S492" s="110"/>
      <c r="T492" s="110"/>
      <c r="U492" s="110"/>
      <c r="V492" s="110"/>
      <c r="W492" s="110"/>
      <c r="X492" s="110"/>
    </row>
    <row r="493" spans="18:24" x14ac:dyDescent="0.25">
      <c r="R493" s="110"/>
      <c r="S493" s="110"/>
      <c r="T493" s="110"/>
      <c r="U493" s="110"/>
      <c r="V493" s="110"/>
      <c r="W493" s="110"/>
      <c r="X493" s="110"/>
    </row>
    <row r="494" spans="18:24" x14ac:dyDescent="0.25">
      <c r="R494" s="110"/>
      <c r="S494" s="110"/>
      <c r="T494" s="110"/>
      <c r="U494" s="110"/>
      <c r="V494" s="110"/>
      <c r="W494" s="110"/>
      <c r="X494" s="110"/>
    </row>
    <row r="495" spans="18:24" x14ac:dyDescent="0.25">
      <c r="R495" s="110"/>
      <c r="S495" s="110"/>
      <c r="T495" s="110"/>
      <c r="U495" s="110"/>
      <c r="V495" s="110"/>
      <c r="W495" s="110"/>
      <c r="X495" s="110"/>
    </row>
    <row r="496" spans="18:24" x14ac:dyDescent="0.25">
      <c r="R496" s="110"/>
      <c r="S496" s="110"/>
      <c r="T496" s="110"/>
      <c r="U496" s="110"/>
      <c r="V496" s="110"/>
      <c r="W496" s="110"/>
      <c r="X496" s="110"/>
    </row>
    <row r="497" spans="18:24" x14ac:dyDescent="0.25">
      <c r="R497" s="110"/>
      <c r="S497" s="110"/>
      <c r="T497" s="110"/>
      <c r="U497" s="110"/>
      <c r="V497" s="110"/>
      <c r="W497" s="110"/>
      <c r="X497" s="110"/>
    </row>
    <row r="498" spans="18:24" x14ac:dyDescent="0.25">
      <c r="R498" s="110"/>
      <c r="S498" s="110"/>
      <c r="T498" s="110"/>
      <c r="U498" s="110"/>
      <c r="V498" s="110"/>
      <c r="W498" s="110"/>
      <c r="X498" s="110"/>
    </row>
    <row r="499" spans="18:24" x14ac:dyDescent="0.25">
      <c r="R499" s="110"/>
      <c r="S499" s="110"/>
      <c r="T499" s="110"/>
      <c r="U499" s="110"/>
      <c r="V499" s="110"/>
      <c r="W499" s="110"/>
      <c r="X499" s="110"/>
    </row>
    <row r="500" spans="18:24" x14ac:dyDescent="0.25">
      <c r="R500" s="110"/>
      <c r="S500" s="110"/>
      <c r="T500" s="110"/>
      <c r="U500" s="110"/>
      <c r="V500" s="110"/>
      <c r="W500" s="110"/>
      <c r="X500" s="110"/>
    </row>
    <row r="501" spans="18:24" x14ac:dyDescent="0.25">
      <c r="R501" s="110"/>
      <c r="S501" s="110"/>
      <c r="T501" s="110"/>
      <c r="U501" s="110"/>
      <c r="V501" s="110"/>
      <c r="W501" s="110"/>
      <c r="X501" s="110"/>
    </row>
    <row r="502" spans="18:24" x14ac:dyDescent="0.25">
      <c r="R502" s="110"/>
      <c r="S502" s="110"/>
      <c r="T502" s="110"/>
      <c r="U502" s="110"/>
      <c r="V502" s="110"/>
      <c r="W502" s="110"/>
      <c r="X502" s="110"/>
    </row>
    <row r="503" spans="18:24" x14ac:dyDescent="0.25">
      <c r="R503" s="110"/>
      <c r="S503" s="110"/>
      <c r="T503" s="110"/>
      <c r="U503" s="110"/>
      <c r="V503" s="110"/>
      <c r="W503" s="110"/>
      <c r="X503" s="110"/>
    </row>
    <row r="504" spans="18:24" x14ac:dyDescent="0.25">
      <c r="R504" s="110"/>
      <c r="S504" s="110"/>
      <c r="T504" s="110"/>
      <c r="U504" s="110"/>
      <c r="V504" s="110"/>
      <c r="W504" s="110"/>
      <c r="X504" s="110"/>
    </row>
    <row r="505" spans="18:24" x14ac:dyDescent="0.25">
      <c r="R505" s="110"/>
      <c r="S505" s="110"/>
      <c r="T505" s="110"/>
      <c r="U505" s="110"/>
      <c r="V505" s="110"/>
      <c r="W505" s="110"/>
      <c r="X505" s="110"/>
    </row>
    <row r="506" spans="18:24" x14ac:dyDescent="0.25">
      <c r="R506" s="110"/>
      <c r="S506" s="110"/>
      <c r="T506" s="110"/>
      <c r="U506" s="110"/>
      <c r="V506" s="110"/>
      <c r="W506" s="110"/>
      <c r="X506" s="110"/>
    </row>
    <row r="507" spans="18:24" x14ac:dyDescent="0.25">
      <c r="R507" s="110"/>
      <c r="S507" s="110"/>
      <c r="T507" s="110"/>
      <c r="U507" s="110"/>
      <c r="V507" s="110"/>
      <c r="W507" s="110"/>
      <c r="X507" s="110"/>
    </row>
    <row r="508" spans="18:24" x14ac:dyDescent="0.25">
      <c r="R508" s="110"/>
      <c r="S508" s="110"/>
      <c r="T508" s="110"/>
      <c r="U508" s="110"/>
      <c r="V508" s="110"/>
      <c r="W508" s="110"/>
      <c r="X508" s="110"/>
    </row>
    <row r="509" spans="18:24" x14ac:dyDescent="0.25">
      <c r="R509" s="110"/>
      <c r="S509" s="110"/>
      <c r="T509" s="110"/>
      <c r="U509" s="110"/>
      <c r="V509" s="110"/>
      <c r="W509" s="110"/>
      <c r="X509" s="110"/>
    </row>
    <row r="510" spans="18:24" x14ac:dyDescent="0.25">
      <c r="R510" s="110"/>
      <c r="S510" s="110"/>
      <c r="T510" s="110"/>
      <c r="U510" s="110"/>
      <c r="V510" s="110"/>
      <c r="W510" s="110"/>
      <c r="X510" s="110"/>
    </row>
    <row r="511" spans="18:24" x14ac:dyDescent="0.25">
      <c r="R511" s="110"/>
      <c r="S511" s="110"/>
      <c r="T511" s="110"/>
      <c r="U511" s="110"/>
      <c r="V511" s="110"/>
      <c r="W511" s="110"/>
      <c r="X511" s="110"/>
    </row>
    <row r="512" spans="18:24" x14ac:dyDescent="0.25">
      <c r="R512" s="110"/>
      <c r="S512" s="110"/>
      <c r="T512" s="110"/>
      <c r="U512" s="110"/>
      <c r="V512" s="110"/>
      <c r="W512" s="110"/>
      <c r="X512" s="110"/>
    </row>
    <row r="513" spans="18:24" x14ac:dyDescent="0.25">
      <c r="R513" s="110"/>
      <c r="S513" s="110"/>
      <c r="T513" s="110"/>
      <c r="U513" s="110"/>
      <c r="V513" s="110"/>
      <c r="W513" s="110"/>
      <c r="X513" s="110"/>
    </row>
    <row r="514" spans="18:24" x14ac:dyDescent="0.25">
      <c r="R514" s="110"/>
      <c r="S514" s="110"/>
      <c r="T514" s="110"/>
      <c r="U514" s="110"/>
      <c r="V514" s="110"/>
      <c r="W514" s="110"/>
      <c r="X514" s="110"/>
    </row>
    <row r="515" spans="18:24" x14ac:dyDescent="0.25">
      <c r="R515" s="110"/>
      <c r="S515" s="110"/>
      <c r="T515" s="110"/>
      <c r="U515" s="110"/>
      <c r="V515" s="110"/>
      <c r="W515" s="110"/>
      <c r="X515" s="110"/>
    </row>
    <row r="516" spans="18:24" x14ac:dyDescent="0.25">
      <c r="R516" s="110"/>
      <c r="S516" s="110"/>
      <c r="T516" s="110"/>
      <c r="U516" s="110"/>
      <c r="V516" s="110"/>
      <c r="W516" s="110"/>
      <c r="X516" s="110"/>
    </row>
    <row r="517" spans="18:24" x14ac:dyDescent="0.25">
      <c r="R517" s="110"/>
      <c r="S517" s="110"/>
      <c r="T517" s="110"/>
      <c r="U517" s="110"/>
      <c r="V517" s="110"/>
      <c r="W517" s="110"/>
      <c r="X517" s="110"/>
    </row>
    <row r="518" spans="18:24" x14ac:dyDescent="0.25">
      <c r="R518" s="110"/>
      <c r="S518" s="110"/>
      <c r="T518" s="110"/>
      <c r="U518" s="110"/>
      <c r="V518" s="110"/>
      <c r="W518" s="110"/>
      <c r="X518" s="110"/>
    </row>
    <row r="519" spans="18:24" x14ac:dyDescent="0.25">
      <c r="R519" s="110"/>
      <c r="S519" s="110"/>
      <c r="T519" s="110"/>
      <c r="U519" s="110"/>
      <c r="V519" s="110"/>
      <c r="W519" s="110"/>
      <c r="X519" s="110"/>
    </row>
    <row r="520" spans="18:24" x14ac:dyDescent="0.25">
      <c r="R520" s="110"/>
      <c r="S520" s="110"/>
      <c r="T520" s="110"/>
      <c r="U520" s="110"/>
      <c r="V520" s="110"/>
      <c r="W520" s="110"/>
      <c r="X520" s="110"/>
    </row>
    <row r="521" spans="18:24" x14ac:dyDescent="0.25">
      <c r="R521" s="110"/>
      <c r="S521" s="110"/>
      <c r="T521" s="110"/>
      <c r="U521" s="110"/>
      <c r="V521" s="110"/>
      <c r="W521" s="110"/>
      <c r="X521" s="110"/>
    </row>
    <row r="522" spans="18:24" x14ac:dyDescent="0.25">
      <c r="R522" s="110"/>
      <c r="S522" s="110"/>
      <c r="T522" s="110"/>
      <c r="U522" s="110"/>
      <c r="V522" s="110"/>
      <c r="W522" s="110"/>
      <c r="X522" s="110"/>
    </row>
    <row r="523" spans="18:24" x14ac:dyDescent="0.25">
      <c r="R523" s="110"/>
      <c r="S523" s="110"/>
      <c r="T523" s="110"/>
      <c r="U523" s="110"/>
      <c r="V523" s="110"/>
      <c r="W523" s="110"/>
      <c r="X523" s="110"/>
    </row>
    <row r="524" spans="18:24" x14ac:dyDescent="0.25">
      <c r="R524" s="110"/>
      <c r="S524" s="110"/>
      <c r="T524" s="110"/>
      <c r="U524" s="110"/>
      <c r="V524" s="110"/>
      <c r="W524" s="110"/>
      <c r="X524" s="110"/>
    </row>
    <row r="525" spans="18:24" x14ac:dyDescent="0.25">
      <c r="R525" s="110"/>
      <c r="S525" s="110"/>
      <c r="T525" s="110"/>
      <c r="U525" s="110"/>
      <c r="V525" s="110"/>
      <c r="W525" s="110"/>
      <c r="X525" s="110"/>
    </row>
    <row r="526" spans="18:24" x14ac:dyDescent="0.25">
      <c r="R526" s="110"/>
      <c r="S526" s="110"/>
      <c r="T526" s="110"/>
      <c r="U526" s="110"/>
      <c r="V526" s="110"/>
      <c r="W526" s="110"/>
      <c r="X526" s="110"/>
    </row>
    <row r="527" spans="18:24" x14ac:dyDescent="0.25">
      <c r="R527" s="110"/>
      <c r="S527" s="110"/>
      <c r="T527" s="110"/>
      <c r="U527" s="110"/>
      <c r="V527" s="110"/>
      <c r="W527" s="110"/>
      <c r="X527" s="110"/>
    </row>
    <row r="528" spans="18:24" x14ac:dyDescent="0.25">
      <c r="R528" s="110"/>
      <c r="S528" s="110"/>
      <c r="T528" s="110"/>
      <c r="U528" s="110"/>
      <c r="V528" s="110"/>
      <c r="W528" s="110"/>
      <c r="X528" s="110"/>
    </row>
    <row r="529" spans="18:24" x14ac:dyDescent="0.25">
      <c r="R529" s="110"/>
      <c r="S529" s="110"/>
      <c r="T529" s="110"/>
      <c r="U529" s="110"/>
      <c r="V529" s="110"/>
      <c r="W529" s="110"/>
      <c r="X529" s="110"/>
    </row>
    <row r="530" spans="18:24" x14ac:dyDescent="0.25">
      <c r="R530" s="110"/>
      <c r="S530" s="110"/>
      <c r="T530" s="110"/>
      <c r="U530" s="110"/>
      <c r="V530" s="110"/>
      <c r="W530" s="110"/>
      <c r="X530" s="110"/>
    </row>
    <row r="531" spans="18:24" x14ac:dyDescent="0.25">
      <c r="R531" s="110"/>
      <c r="S531" s="110"/>
      <c r="T531" s="110"/>
      <c r="U531" s="110"/>
      <c r="V531" s="110"/>
      <c r="W531" s="110"/>
      <c r="X531" s="110"/>
    </row>
    <row r="532" spans="18:24" x14ac:dyDescent="0.25">
      <c r="R532" s="110"/>
      <c r="S532" s="110"/>
      <c r="T532" s="110"/>
      <c r="U532" s="110"/>
      <c r="V532" s="110"/>
      <c r="W532" s="110"/>
      <c r="X532" s="110"/>
    </row>
    <row r="533" spans="18:24" x14ac:dyDescent="0.25">
      <c r="R533" s="110"/>
      <c r="S533" s="110"/>
      <c r="T533" s="110"/>
      <c r="U533" s="110"/>
      <c r="V533" s="110"/>
      <c r="W533" s="110"/>
      <c r="X533" s="110"/>
    </row>
    <row r="534" spans="18:24" x14ac:dyDescent="0.25">
      <c r="R534" s="110"/>
      <c r="S534" s="110"/>
      <c r="T534" s="110"/>
      <c r="U534" s="110"/>
      <c r="V534" s="110"/>
      <c r="W534" s="110"/>
      <c r="X534" s="110"/>
    </row>
    <row r="535" spans="18:24" x14ac:dyDescent="0.25">
      <c r="R535" s="110"/>
      <c r="S535" s="110"/>
      <c r="T535" s="110"/>
      <c r="U535" s="110"/>
      <c r="V535" s="110"/>
      <c r="W535" s="110"/>
      <c r="X535" s="110"/>
    </row>
    <row r="536" spans="18:24" x14ac:dyDescent="0.25">
      <c r="R536" s="110"/>
      <c r="S536" s="110"/>
      <c r="T536" s="110"/>
      <c r="U536" s="110"/>
      <c r="V536" s="110"/>
      <c r="W536" s="110"/>
      <c r="X536" s="110"/>
    </row>
    <row r="537" spans="18:24" x14ac:dyDescent="0.25">
      <c r="R537" s="110"/>
      <c r="S537" s="110"/>
      <c r="T537" s="110"/>
      <c r="U537" s="110"/>
      <c r="V537" s="110"/>
      <c r="W537" s="110"/>
      <c r="X537" s="110"/>
    </row>
    <row r="538" spans="18:24" x14ac:dyDescent="0.25">
      <c r="R538" s="110"/>
      <c r="S538" s="110"/>
      <c r="T538" s="110"/>
      <c r="U538" s="110"/>
      <c r="V538" s="110"/>
      <c r="W538" s="110"/>
      <c r="X538" s="110"/>
    </row>
    <row r="539" spans="18:24" x14ac:dyDescent="0.25">
      <c r="R539" s="110"/>
      <c r="S539" s="110"/>
      <c r="T539" s="110"/>
      <c r="U539" s="110"/>
      <c r="V539" s="110"/>
      <c r="W539" s="110"/>
      <c r="X539" s="110"/>
    </row>
    <row r="540" spans="18:24" x14ac:dyDescent="0.25">
      <c r="R540" s="110"/>
      <c r="S540" s="110"/>
      <c r="T540" s="110"/>
      <c r="U540" s="110"/>
      <c r="V540" s="110"/>
      <c r="W540" s="110"/>
      <c r="X540" s="110"/>
    </row>
    <row r="541" spans="18:24" x14ac:dyDescent="0.25">
      <c r="R541" s="110"/>
      <c r="S541" s="110"/>
      <c r="T541" s="110"/>
      <c r="U541" s="110"/>
      <c r="V541" s="110"/>
      <c r="W541" s="110"/>
      <c r="X541" s="110"/>
    </row>
    <row r="542" spans="18:24" x14ac:dyDescent="0.25">
      <c r="R542" s="110"/>
      <c r="S542" s="110"/>
      <c r="T542" s="110"/>
      <c r="U542" s="110"/>
      <c r="V542" s="110"/>
      <c r="W542" s="110"/>
      <c r="X542" s="110"/>
    </row>
    <row r="543" spans="18:24" x14ac:dyDescent="0.25">
      <c r="R543" s="110"/>
      <c r="S543" s="110"/>
      <c r="T543" s="110"/>
      <c r="U543" s="110"/>
      <c r="V543" s="110"/>
      <c r="W543" s="110"/>
      <c r="X543" s="110"/>
    </row>
    <row r="544" spans="18:24" x14ac:dyDescent="0.25">
      <c r="R544" s="110"/>
      <c r="S544" s="110"/>
      <c r="T544" s="110"/>
      <c r="U544" s="110"/>
      <c r="V544" s="110"/>
      <c r="W544" s="110"/>
      <c r="X544" s="110"/>
    </row>
    <row r="545" spans="18:24" x14ac:dyDescent="0.25">
      <c r="R545" s="110"/>
      <c r="S545" s="110"/>
      <c r="T545" s="110"/>
      <c r="U545" s="110"/>
      <c r="V545" s="110"/>
      <c r="W545" s="110"/>
      <c r="X545" s="110"/>
    </row>
    <row r="546" spans="18:24" x14ac:dyDescent="0.25">
      <c r="R546" s="110"/>
      <c r="S546" s="110"/>
      <c r="T546" s="110"/>
      <c r="U546" s="110"/>
      <c r="V546" s="110"/>
      <c r="W546" s="110"/>
      <c r="X546" s="110"/>
    </row>
    <row r="547" spans="18:24" x14ac:dyDescent="0.25">
      <c r="R547" s="110"/>
      <c r="S547" s="110"/>
      <c r="T547" s="110"/>
      <c r="U547" s="110"/>
      <c r="V547" s="110"/>
      <c r="W547" s="110"/>
      <c r="X547" s="110"/>
    </row>
    <row r="548" spans="18:24" x14ac:dyDescent="0.25">
      <c r="R548" s="110"/>
      <c r="S548" s="110"/>
      <c r="T548" s="110"/>
      <c r="U548" s="110"/>
      <c r="V548" s="110"/>
      <c r="W548" s="110"/>
      <c r="X548" s="110"/>
    </row>
    <row r="549" spans="18:24" x14ac:dyDescent="0.25">
      <c r="R549" s="110"/>
      <c r="S549" s="110"/>
      <c r="T549" s="110"/>
      <c r="U549" s="110"/>
      <c r="V549" s="110"/>
      <c r="W549" s="110"/>
      <c r="X549" s="110"/>
    </row>
    <row r="550" spans="18:24" x14ac:dyDescent="0.25">
      <c r="R550" s="110"/>
      <c r="S550" s="110"/>
      <c r="T550" s="110"/>
      <c r="U550" s="110"/>
      <c r="V550" s="110"/>
      <c r="W550" s="110"/>
      <c r="X550" s="110"/>
    </row>
    <row r="551" spans="18:24" x14ac:dyDescent="0.25">
      <c r="R551" s="110"/>
      <c r="S551" s="110"/>
      <c r="T551" s="110"/>
      <c r="U551" s="110"/>
      <c r="V551" s="110"/>
      <c r="W551" s="110"/>
      <c r="X551" s="110"/>
    </row>
    <row r="552" spans="18:24" x14ac:dyDescent="0.25">
      <c r="R552" s="110"/>
      <c r="S552" s="110"/>
      <c r="T552" s="110"/>
      <c r="U552" s="110"/>
      <c r="V552" s="110"/>
      <c r="W552" s="110"/>
      <c r="X552" s="110"/>
    </row>
    <row r="553" spans="18:24" x14ac:dyDescent="0.25">
      <c r="R553" s="110"/>
      <c r="S553" s="110"/>
      <c r="T553" s="110"/>
      <c r="U553" s="110"/>
      <c r="V553" s="110"/>
      <c r="W553" s="110"/>
      <c r="X553" s="110"/>
    </row>
    <row r="554" spans="18:24" x14ac:dyDescent="0.25">
      <c r="R554" s="110"/>
      <c r="S554" s="110"/>
      <c r="T554" s="110"/>
      <c r="U554" s="110"/>
      <c r="V554" s="110"/>
      <c r="W554" s="110"/>
      <c r="X554" s="110"/>
    </row>
    <row r="555" spans="18:24" x14ac:dyDescent="0.25">
      <c r="R555" s="110"/>
      <c r="S555" s="110"/>
      <c r="T555" s="110"/>
      <c r="U555" s="110"/>
      <c r="V555" s="110"/>
      <c r="W555" s="110"/>
      <c r="X555" s="110"/>
    </row>
    <row r="556" spans="18:24" x14ac:dyDescent="0.25">
      <c r="R556" s="110"/>
      <c r="S556" s="110"/>
      <c r="T556" s="110"/>
      <c r="U556" s="110"/>
      <c r="V556" s="110"/>
      <c r="W556" s="110"/>
      <c r="X556" s="110"/>
    </row>
    <row r="557" spans="18:24" x14ac:dyDescent="0.25">
      <c r="R557" s="110"/>
      <c r="S557" s="110"/>
      <c r="T557" s="110"/>
      <c r="U557" s="110"/>
      <c r="V557" s="110"/>
      <c r="W557" s="110"/>
      <c r="X557" s="110"/>
    </row>
    <row r="558" spans="18:24" x14ac:dyDescent="0.25">
      <c r="R558" s="110"/>
      <c r="S558" s="110"/>
      <c r="T558" s="110"/>
      <c r="U558" s="110"/>
      <c r="V558" s="110"/>
      <c r="W558" s="110"/>
      <c r="X558" s="110"/>
    </row>
    <row r="559" spans="18:24" x14ac:dyDescent="0.25">
      <c r="R559" s="110"/>
      <c r="S559" s="110"/>
      <c r="T559" s="110"/>
      <c r="U559" s="110"/>
      <c r="V559" s="110"/>
      <c r="W559" s="110"/>
      <c r="X559" s="110"/>
    </row>
    <row r="560" spans="18:24" x14ac:dyDescent="0.25">
      <c r="R560" s="110"/>
      <c r="S560" s="110"/>
      <c r="T560" s="110"/>
      <c r="U560" s="110"/>
      <c r="V560" s="110"/>
      <c r="W560" s="110"/>
      <c r="X560" s="110"/>
    </row>
    <row r="561" spans="18:24" x14ac:dyDescent="0.25">
      <c r="R561" s="110"/>
      <c r="S561" s="110"/>
      <c r="T561" s="110"/>
      <c r="U561" s="110"/>
      <c r="V561" s="110"/>
      <c r="W561" s="110"/>
      <c r="X561" s="110"/>
    </row>
    <row r="562" spans="18:24" x14ac:dyDescent="0.25">
      <c r="R562" s="110"/>
      <c r="S562" s="110"/>
      <c r="T562" s="110"/>
      <c r="U562" s="110"/>
      <c r="V562" s="110"/>
      <c r="W562" s="110"/>
      <c r="X562" s="110"/>
    </row>
    <row r="563" spans="18:24" x14ac:dyDescent="0.25">
      <c r="R563" s="110"/>
      <c r="S563" s="110"/>
      <c r="T563" s="110"/>
      <c r="U563" s="110"/>
      <c r="V563" s="110"/>
      <c r="W563" s="110"/>
      <c r="X563" s="110"/>
    </row>
    <row r="564" spans="18:24" x14ac:dyDescent="0.25">
      <c r="R564" s="110"/>
      <c r="S564" s="110"/>
      <c r="T564" s="110"/>
      <c r="U564" s="110"/>
      <c r="V564" s="110"/>
      <c r="W564" s="110"/>
      <c r="X564" s="110"/>
    </row>
    <row r="565" spans="18:24" x14ac:dyDescent="0.25">
      <c r="R565" s="110"/>
      <c r="S565" s="110"/>
      <c r="T565" s="110"/>
      <c r="U565" s="110"/>
      <c r="V565" s="110"/>
      <c r="W565" s="110"/>
      <c r="X565" s="110"/>
    </row>
    <row r="566" spans="18:24" x14ac:dyDescent="0.25">
      <c r="R566" s="110"/>
      <c r="S566" s="110"/>
      <c r="T566" s="110"/>
      <c r="U566" s="110"/>
      <c r="V566" s="110"/>
      <c r="W566" s="110"/>
      <c r="X566" s="110"/>
    </row>
    <row r="567" spans="18:24" x14ac:dyDescent="0.25">
      <c r="R567" s="110"/>
      <c r="S567" s="110"/>
      <c r="T567" s="110"/>
      <c r="U567" s="110"/>
      <c r="V567" s="110"/>
      <c r="W567" s="110"/>
      <c r="X567" s="110"/>
    </row>
    <row r="568" spans="18:24" x14ac:dyDescent="0.25">
      <c r="R568" s="110"/>
      <c r="S568" s="110"/>
      <c r="T568" s="110"/>
      <c r="U568" s="110"/>
      <c r="V568" s="110"/>
      <c r="W568" s="110"/>
      <c r="X568" s="110"/>
    </row>
    <row r="569" spans="18:24" x14ac:dyDescent="0.25">
      <c r="R569" s="110"/>
      <c r="S569" s="110"/>
      <c r="T569" s="110"/>
      <c r="U569" s="110"/>
      <c r="V569" s="110"/>
      <c r="W569" s="110"/>
      <c r="X569" s="110"/>
    </row>
    <row r="570" spans="18:24" x14ac:dyDescent="0.25">
      <c r="R570" s="110"/>
      <c r="S570" s="110"/>
      <c r="T570" s="110"/>
      <c r="U570" s="110"/>
      <c r="V570" s="110"/>
      <c r="W570" s="110"/>
      <c r="X570" s="110"/>
    </row>
    <row r="571" spans="18:24" x14ac:dyDescent="0.25">
      <c r="R571" s="110"/>
      <c r="S571" s="110"/>
      <c r="T571" s="110"/>
      <c r="U571" s="110"/>
      <c r="V571" s="110"/>
      <c r="W571" s="110"/>
      <c r="X571" s="110"/>
    </row>
    <row r="572" spans="18:24" x14ac:dyDescent="0.25">
      <c r="R572" s="110"/>
      <c r="S572" s="110"/>
      <c r="T572" s="110"/>
      <c r="U572" s="110"/>
      <c r="V572" s="110"/>
      <c r="W572" s="110"/>
      <c r="X572" s="110"/>
    </row>
    <row r="573" spans="18:24" x14ac:dyDescent="0.25">
      <c r="R573" s="110"/>
      <c r="S573" s="110"/>
      <c r="T573" s="110"/>
      <c r="U573" s="110"/>
      <c r="V573" s="110"/>
      <c r="W573" s="110"/>
      <c r="X573" s="110"/>
    </row>
    <row r="574" spans="18:24" x14ac:dyDescent="0.25">
      <c r="R574" s="110"/>
      <c r="S574" s="110"/>
      <c r="T574" s="110"/>
      <c r="U574" s="110"/>
      <c r="V574" s="110"/>
      <c r="W574" s="110"/>
      <c r="X574" s="110"/>
    </row>
    <row r="575" spans="18:24" x14ac:dyDescent="0.25">
      <c r="R575" s="110"/>
      <c r="S575" s="110"/>
      <c r="T575" s="110"/>
      <c r="U575" s="110"/>
      <c r="V575" s="110"/>
      <c r="W575" s="110"/>
      <c r="X575" s="110"/>
    </row>
    <row r="576" spans="18:24" x14ac:dyDescent="0.25">
      <c r="R576" s="110"/>
      <c r="S576" s="110"/>
      <c r="T576" s="110"/>
      <c r="U576" s="110"/>
      <c r="V576" s="110"/>
      <c r="W576" s="110"/>
      <c r="X576" s="110"/>
    </row>
    <row r="577" spans="18:24" x14ac:dyDescent="0.25">
      <c r="R577" s="110"/>
      <c r="S577" s="110"/>
      <c r="T577" s="110"/>
      <c r="U577" s="110"/>
      <c r="V577" s="110"/>
      <c r="W577" s="110"/>
      <c r="X577" s="110"/>
    </row>
    <row r="578" spans="18:24" x14ac:dyDescent="0.25">
      <c r="R578" s="110"/>
      <c r="S578" s="110"/>
      <c r="T578" s="110"/>
      <c r="U578" s="110"/>
      <c r="V578" s="110"/>
      <c r="W578" s="110"/>
      <c r="X578" s="110"/>
    </row>
    <row r="579" spans="18:24" x14ac:dyDescent="0.25">
      <c r="R579" s="110"/>
      <c r="S579" s="110"/>
      <c r="T579" s="110"/>
      <c r="U579" s="110"/>
      <c r="V579" s="110"/>
      <c r="W579" s="110"/>
      <c r="X579" s="110"/>
    </row>
    <row r="580" spans="18:24" x14ac:dyDescent="0.25">
      <c r="R580" s="110"/>
      <c r="S580" s="110"/>
      <c r="T580" s="110"/>
      <c r="U580" s="110"/>
      <c r="V580" s="110"/>
      <c r="W580" s="110"/>
      <c r="X580" s="110"/>
    </row>
    <row r="581" spans="18:24" x14ac:dyDescent="0.25">
      <c r="R581" s="110"/>
      <c r="S581" s="110"/>
      <c r="T581" s="110"/>
      <c r="U581" s="110"/>
      <c r="V581" s="110"/>
      <c r="W581" s="110"/>
      <c r="X581" s="110"/>
    </row>
    <row r="582" spans="18:24" x14ac:dyDescent="0.25">
      <c r="R582" s="110"/>
      <c r="S582" s="110"/>
      <c r="T582" s="110"/>
      <c r="U582" s="110"/>
      <c r="V582" s="110"/>
      <c r="W582" s="110"/>
      <c r="X582" s="110"/>
    </row>
    <row r="583" spans="18:24" x14ac:dyDescent="0.25">
      <c r="R583" s="110"/>
      <c r="S583" s="110"/>
      <c r="T583" s="110"/>
      <c r="U583" s="110"/>
      <c r="V583" s="110"/>
      <c r="W583" s="110"/>
      <c r="X583" s="110"/>
    </row>
    <row r="584" spans="18:24" x14ac:dyDescent="0.25">
      <c r="R584" s="110"/>
      <c r="S584" s="110"/>
      <c r="T584" s="110"/>
      <c r="U584" s="110"/>
      <c r="V584" s="110"/>
      <c r="W584" s="110"/>
      <c r="X584" s="110"/>
    </row>
    <row r="585" spans="18:24" x14ac:dyDescent="0.25">
      <c r="R585" s="110"/>
      <c r="S585" s="110"/>
      <c r="T585" s="110"/>
      <c r="U585" s="110"/>
      <c r="V585" s="110"/>
      <c r="W585" s="110"/>
      <c r="X585" s="110"/>
    </row>
    <row r="586" spans="18:24" x14ac:dyDescent="0.25">
      <c r="R586" s="110"/>
      <c r="S586" s="110"/>
      <c r="T586" s="110"/>
      <c r="U586" s="110"/>
      <c r="V586" s="110"/>
      <c r="W586" s="110"/>
      <c r="X586" s="110"/>
    </row>
    <row r="587" spans="18:24" x14ac:dyDescent="0.25">
      <c r="R587" s="110"/>
      <c r="S587" s="110"/>
      <c r="T587" s="110"/>
      <c r="U587" s="110"/>
      <c r="V587" s="110"/>
      <c r="W587" s="110"/>
      <c r="X587" s="110"/>
    </row>
    <row r="588" spans="18:24" x14ac:dyDescent="0.25">
      <c r="R588" s="110"/>
      <c r="S588" s="110"/>
      <c r="T588" s="110"/>
      <c r="U588" s="110"/>
      <c r="V588" s="110"/>
      <c r="W588" s="110"/>
      <c r="X588" s="110"/>
    </row>
    <row r="589" spans="18:24" x14ac:dyDescent="0.25">
      <c r="R589" s="110"/>
      <c r="S589" s="110"/>
      <c r="T589" s="110"/>
      <c r="U589" s="110"/>
      <c r="V589" s="110"/>
      <c r="W589" s="110"/>
      <c r="X589" s="110"/>
    </row>
    <row r="590" spans="18:24" x14ac:dyDescent="0.25">
      <c r="R590" s="110"/>
      <c r="S590" s="110"/>
      <c r="T590" s="110"/>
      <c r="U590" s="110"/>
      <c r="V590" s="110"/>
      <c r="W590" s="110"/>
      <c r="X590" s="110"/>
    </row>
    <row r="591" spans="18:24" x14ac:dyDescent="0.25">
      <c r="R591" s="110"/>
      <c r="S591" s="110"/>
      <c r="T591" s="110"/>
      <c r="U591" s="110"/>
      <c r="V591" s="110"/>
      <c r="W591" s="110"/>
      <c r="X591" s="110"/>
    </row>
    <row r="592" spans="18:24" x14ac:dyDescent="0.25">
      <c r="R592" s="110"/>
      <c r="S592" s="110"/>
      <c r="T592" s="110"/>
      <c r="U592" s="110"/>
      <c r="V592" s="110"/>
      <c r="W592" s="110"/>
      <c r="X592" s="110"/>
    </row>
    <row r="593" spans="18:24" x14ac:dyDescent="0.25">
      <c r="R593" s="110"/>
      <c r="S593" s="110"/>
      <c r="T593" s="110"/>
      <c r="U593" s="110"/>
      <c r="V593" s="110"/>
      <c r="W593" s="110"/>
      <c r="X593" s="110"/>
    </row>
    <row r="594" spans="18:24" x14ac:dyDescent="0.25">
      <c r="R594" s="110"/>
      <c r="S594" s="110"/>
      <c r="T594" s="110"/>
      <c r="U594" s="110"/>
      <c r="V594" s="110"/>
      <c r="W594" s="110"/>
      <c r="X594" s="110"/>
    </row>
    <row r="595" spans="18:24" x14ac:dyDescent="0.25">
      <c r="R595" s="110"/>
      <c r="S595" s="110"/>
      <c r="T595" s="110"/>
      <c r="U595" s="110"/>
      <c r="V595" s="110"/>
      <c r="W595" s="110"/>
      <c r="X595" s="110"/>
    </row>
    <row r="596" spans="18:24" x14ac:dyDescent="0.25">
      <c r="R596" s="110"/>
      <c r="S596" s="110"/>
      <c r="T596" s="110"/>
      <c r="U596" s="110"/>
      <c r="V596" s="110"/>
      <c r="W596" s="110"/>
      <c r="X596" s="110"/>
    </row>
    <row r="597" spans="18:24" x14ac:dyDescent="0.25">
      <c r="R597" s="110"/>
      <c r="S597" s="110"/>
      <c r="T597" s="110"/>
      <c r="U597" s="110"/>
      <c r="V597" s="110"/>
      <c r="W597" s="110"/>
      <c r="X597" s="110"/>
    </row>
    <row r="598" spans="18:24" x14ac:dyDescent="0.25">
      <c r="R598" s="110"/>
      <c r="S598" s="110"/>
      <c r="T598" s="110"/>
      <c r="U598" s="110"/>
      <c r="V598" s="110"/>
      <c r="W598" s="110"/>
      <c r="X598" s="110"/>
    </row>
    <row r="599" spans="18:24" x14ac:dyDescent="0.25">
      <c r="R599" s="110"/>
      <c r="S599" s="110"/>
      <c r="T599" s="110"/>
      <c r="U599" s="110"/>
      <c r="V599" s="110"/>
      <c r="W599" s="110"/>
      <c r="X599" s="110"/>
    </row>
    <row r="600" spans="18:24" x14ac:dyDescent="0.25">
      <c r="R600" s="110"/>
      <c r="S600" s="110"/>
      <c r="T600" s="110"/>
      <c r="U600" s="110"/>
      <c r="V600" s="110"/>
      <c r="W600" s="110"/>
      <c r="X600" s="110"/>
    </row>
    <row r="601" spans="18:24" x14ac:dyDescent="0.25">
      <c r="R601" s="110"/>
      <c r="S601" s="110"/>
      <c r="T601" s="110"/>
      <c r="U601" s="110"/>
      <c r="V601" s="110"/>
      <c r="W601" s="110"/>
      <c r="X601" s="110"/>
    </row>
    <row r="602" spans="18:24" x14ac:dyDescent="0.25">
      <c r="R602" s="110"/>
      <c r="S602" s="110"/>
      <c r="T602" s="110"/>
      <c r="U602" s="110"/>
      <c r="V602" s="110"/>
      <c r="W602" s="110"/>
      <c r="X602" s="110"/>
    </row>
    <row r="603" spans="18:24" x14ac:dyDescent="0.25">
      <c r="R603" s="110"/>
      <c r="S603" s="110"/>
      <c r="T603" s="110"/>
      <c r="U603" s="110"/>
      <c r="V603" s="110"/>
      <c r="W603" s="110"/>
      <c r="X603" s="110"/>
    </row>
    <row r="604" spans="18:24" x14ac:dyDescent="0.25">
      <c r="R604" s="110"/>
      <c r="S604" s="110"/>
      <c r="T604" s="110"/>
      <c r="U604" s="110"/>
      <c r="V604" s="110"/>
      <c r="W604" s="110"/>
      <c r="X604" s="110"/>
    </row>
    <row r="605" spans="18:24" x14ac:dyDescent="0.25">
      <c r="R605" s="110"/>
      <c r="S605" s="110"/>
      <c r="T605" s="110"/>
      <c r="U605" s="110"/>
      <c r="V605" s="110"/>
      <c r="W605" s="110"/>
      <c r="X605" s="110"/>
    </row>
    <row r="606" spans="18:24" x14ac:dyDescent="0.25">
      <c r="R606" s="110"/>
      <c r="S606" s="110"/>
      <c r="T606" s="110"/>
      <c r="U606" s="110"/>
      <c r="V606" s="110"/>
      <c r="W606" s="110"/>
      <c r="X606" s="110"/>
    </row>
    <row r="607" spans="18:24" x14ac:dyDescent="0.25">
      <c r="R607" s="110"/>
      <c r="S607" s="110"/>
      <c r="T607" s="110"/>
      <c r="U607" s="110"/>
      <c r="V607" s="110"/>
      <c r="W607" s="110"/>
      <c r="X607" s="110"/>
    </row>
    <row r="608" spans="18:24" x14ac:dyDescent="0.25">
      <c r="R608" s="110"/>
      <c r="S608" s="110"/>
      <c r="T608" s="110"/>
      <c r="U608" s="110"/>
      <c r="V608" s="110"/>
      <c r="W608" s="110"/>
      <c r="X608" s="110"/>
    </row>
    <row r="609" spans="18:24" x14ac:dyDescent="0.25">
      <c r="R609" s="110"/>
      <c r="S609" s="110"/>
      <c r="T609" s="110"/>
      <c r="U609" s="110"/>
      <c r="V609" s="110"/>
      <c r="W609" s="110"/>
      <c r="X609" s="110"/>
    </row>
    <row r="610" spans="18:24" x14ac:dyDescent="0.25">
      <c r="R610" s="110"/>
      <c r="S610" s="110"/>
      <c r="T610" s="110"/>
      <c r="U610" s="110"/>
      <c r="V610" s="110"/>
      <c r="W610" s="110"/>
      <c r="X610" s="110"/>
    </row>
    <row r="611" spans="18:24" x14ac:dyDescent="0.25">
      <c r="R611" s="110"/>
      <c r="S611" s="110"/>
      <c r="T611" s="110"/>
      <c r="U611" s="110"/>
      <c r="V611" s="110"/>
      <c r="W611" s="110"/>
      <c r="X611" s="110"/>
    </row>
    <row r="612" spans="18:24" x14ac:dyDescent="0.25">
      <c r="R612" s="110"/>
      <c r="S612" s="110"/>
      <c r="T612" s="110"/>
      <c r="U612" s="110"/>
      <c r="V612" s="110"/>
      <c r="W612" s="110"/>
      <c r="X612" s="110"/>
    </row>
    <row r="613" spans="18:24" x14ac:dyDescent="0.25">
      <c r="R613" s="110"/>
      <c r="S613" s="110"/>
      <c r="T613" s="110"/>
      <c r="U613" s="110"/>
      <c r="V613" s="110"/>
      <c r="W613" s="110"/>
      <c r="X613" s="110"/>
    </row>
    <row r="614" spans="18:24" x14ac:dyDescent="0.25">
      <c r="R614" s="110"/>
      <c r="S614" s="110"/>
      <c r="T614" s="110"/>
      <c r="U614" s="110"/>
      <c r="V614" s="110"/>
      <c r="W614" s="110"/>
      <c r="X614" s="110"/>
    </row>
    <row r="615" spans="18:24" x14ac:dyDescent="0.25">
      <c r="R615" s="110"/>
      <c r="S615" s="110"/>
      <c r="T615" s="110"/>
      <c r="U615" s="110"/>
      <c r="V615" s="110"/>
      <c r="W615" s="110"/>
      <c r="X615" s="110"/>
    </row>
    <row r="616" spans="18:24" x14ac:dyDescent="0.25">
      <c r="R616" s="110"/>
      <c r="S616" s="110"/>
      <c r="T616" s="110"/>
      <c r="U616" s="110"/>
      <c r="V616" s="110"/>
      <c r="W616" s="110"/>
      <c r="X616" s="110"/>
    </row>
    <row r="617" spans="18:24" x14ac:dyDescent="0.25">
      <c r="R617" s="110"/>
      <c r="S617" s="110"/>
      <c r="T617" s="110"/>
      <c r="U617" s="110"/>
      <c r="V617" s="110"/>
      <c r="W617" s="110"/>
      <c r="X617" s="110"/>
    </row>
    <row r="618" spans="18:24" x14ac:dyDescent="0.25">
      <c r="R618" s="110"/>
      <c r="S618" s="110"/>
      <c r="T618" s="110"/>
      <c r="U618" s="110"/>
      <c r="V618" s="110"/>
      <c r="W618" s="110"/>
      <c r="X618" s="110"/>
    </row>
    <row r="619" spans="18:24" x14ac:dyDescent="0.25">
      <c r="R619" s="110"/>
      <c r="S619" s="110"/>
      <c r="T619" s="110"/>
      <c r="U619" s="110"/>
      <c r="V619" s="110"/>
      <c r="W619" s="110"/>
      <c r="X619" s="110"/>
    </row>
    <row r="620" spans="18:24" x14ac:dyDescent="0.25">
      <c r="R620" s="110"/>
      <c r="S620" s="110"/>
      <c r="T620" s="110"/>
      <c r="U620" s="110"/>
      <c r="V620" s="110"/>
      <c r="W620" s="110"/>
      <c r="X620" s="110"/>
    </row>
    <row r="621" spans="18:24" x14ac:dyDescent="0.25">
      <c r="R621" s="110"/>
      <c r="S621" s="110"/>
      <c r="T621" s="110"/>
      <c r="U621" s="110"/>
      <c r="V621" s="110"/>
      <c r="W621" s="110"/>
      <c r="X621" s="110"/>
    </row>
    <row r="622" spans="18:24" x14ac:dyDescent="0.25">
      <c r="R622" s="110"/>
      <c r="S622" s="110"/>
      <c r="T622" s="110"/>
      <c r="U622" s="110"/>
      <c r="V622" s="110"/>
      <c r="W622" s="110"/>
      <c r="X622" s="110"/>
    </row>
    <row r="623" spans="18:24" x14ac:dyDescent="0.25">
      <c r="R623" s="110"/>
      <c r="S623" s="110"/>
      <c r="T623" s="110"/>
      <c r="U623" s="110"/>
      <c r="V623" s="110"/>
      <c r="W623" s="110"/>
      <c r="X623" s="110"/>
    </row>
    <row r="624" spans="18:24" x14ac:dyDescent="0.25">
      <c r="R624" s="110"/>
      <c r="S624" s="110"/>
      <c r="T624" s="110"/>
      <c r="U624" s="110"/>
      <c r="V624" s="110"/>
      <c r="W624" s="110"/>
      <c r="X624" s="110"/>
    </row>
    <row r="625" spans="18:24" x14ac:dyDescent="0.25">
      <c r="R625" s="110"/>
      <c r="S625" s="110"/>
      <c r="T625" s="110"/>
      <c r="U625" s="110"/>
      <c r="V625" s="110"/>
      <c r="W625" s="110"/>
      <c r="X625" s="110"/>
    </row>
    <row r="626" spans="18:24" x14ac:dyDescent="0.25">
      <c r="R626" s="110"/>
      <c r="S626" s="110"/>
      <c r="T626" s="110"/>
      <c r="U626" s="110"/>
      <c r="V626" s="110"/>
      <c r="W626" s="110"/>
      <c r="X626" s="110"/>
    </row>
    <row r="627" spans="18:24" x14ac:dyDescent="0.25">
      <c r="R627" s="110"/>
      <c r="S627" s="110"/>
      <c r="T627" s="110"/>
      <c r="U627" s="110"/>
      <c r="V627" s="110"/>
      <c r="W627" s="110"/>
      <c r="X627" s="110"/>
    </row>
    <row r="628" spans="18:24" x14ac:dyDescent="0.25">
      <c r="R628" s="110"/>
      <c r="S628" s="110"/>
      <c r="T628" s="110"/>
      <c r="U628" s="110"/>
      <c r="V628" s="110"/>
      <c r="W628" s="110"/>
      <c r="X628" s="110"/>
    </row>
    <row r="629" spans="18:24" x14ac:dyDescent="0.25">
      <c r="R629" s="110"/>
      <c r="S629" s="110"/>
      <c r="T629" s="110"/>
      <c r="U629" s="110"/>
      <c r="V629" s="110"/>
      <c r="W629" s="110"/>
      <c r="X629" s="110"/>
    </row>
    <row r="630" spans="18:24" x14ac:dyDescent="0.25">
      <c r="R630" s="110"/>
      <c r="S630" s="110"/>
      <c r="T630" s="110"/>
      <c r="U630" s="110"/>
      <c r="V630" s="110"/>
      <c r="W630" s="110"/>
      <c r="X630" s="110"/>
    </row>
    <row r="631" spans="18:24" x14ac:dyDescent="0.25">
      <c r="R631" s="110"/>
      <c r="S631" s="110"/>
      <c r="T631" s="110"/>
      <c r="U631" s="110"/>
      <c r="V631" s="110"/>
      <c r="W631" s="110"/>
      <c r="X631" s="110"/>
    </row>
    <row r="632" spans="18:24" x14ac:dyDescent="0.25">
      <c r="R632" s="110"/>
      <c r="S632" s="110"/>
      <c r="T632" s="110"/>
      <c r="U632" s="110"/>
      <c r="V632" s="110"/>
      <c r="W632" s="110"/>
      <c r="X632" s="110"/>
    </row>
    <row r="633" spans="18:24" x14ac:dyDescent="0.25">
      <c r="R633" s="110"/>
      <c r="S633" s="110"/>
      <c r="T633" s="110"/>
      <c r="U633" s="110"/>
      <c r="V633" s="110"/>
      <c r="W633" s="110"/>
      <c r="X633" s="110"/>
    </row>
    <row r="634" spans="18:24" x14ac:dyDescent="0.25">
      <c r="R634" s="110"/>
      <c r="S634" s="110"/>
      <c r="T634" s="110"/>
      <c r="U634" s="110"/>
      <c r="V634" s="110"/>
      <c r="W634" s="110"/>
      <c r="X634" s="110"/>
    </row>
    <row r="635" spans="18:24" x14ac:dyDescent="0.25">
      <c r="R635" s="110"/>
      <c r="S635" s="110"/>
      <c r="T635" s="110"/>
      <c r="U635" s="110"/>
      <c r="V635" s="110"/>
      <c r="W635" s="110"/>
      <c r="X635" s="110"/>
    </row>
    <row r="636" spans="18:24" x14ac:dyDescent="0.25">
      <c r="R636" s="110"/>
      <c r="S636" s="110"/>
      <c r="T636" s="110"/>
      <c r="U636" s="110"/>
      <c r="V636" s="110"/>
      <c r="W636" s="110"/>
      <c r="X636" s="110"/>
    </row>
    <row r="637" spans="18:24" x14ac:dyDescent="0.25">
      <c r="R637" s="110"/>
      <c r="S637" s="110"/>
      <c r="T637" s="110"/>
      <c r="U637" s="110"/>
      <c r="V637" s="110"/>
      <c r="W637" s="110"/>
      <c r="X637" s="110"/>
    </row>
    <row r="638" spans="18:24" x14ac:dyDescent="0.25">
      <c r="R638" s="110"/>
      <c r="S638" s="110"/>
      <c r="T638" s="110"/>
      <c r="U638" s="110"/>
      <c r="V638" s="110"/>
      <c r="W638" s="110"/>
      <c r="X638" s="110"/>
    </row>
    <row r="639" spans="18:24" x14ac:dyDescent="0.25">
      <c r="R639" s="110"/>
      <c r="S639" s="110"/>
      <c r="T639" s="110"/>
      <c r="U639" s="110"/>
      <c r="V639" s="110"/>
      <c r="W639" s="110"/>
      <c r="X639" s="110"/>
    </row>
    <row r="640" spans="18:24" x14ac:dyDescent="0.25">
      <c r="R640" s="110"/>
      <c r="S640" s="110"/>
      <c r="T640" s="110"/>
      <c r="U640" s="110"/>
      <c r="V640" s="110"/>
      <c r="W640" s="110"/>
      <c r="X640" s="110"/>
    </row>
    <row r="641" spans="18:24" x14ac:dyDescent="0.25">
      <c r="R641" s="110"/>
      <c r="S641" s="110"/>
      <c r="T641" s="110"/>
      <c r="U641" s="110"/>
      <c r="V641" s="110"/>
      <c r="W641" s="110"/>
      <c r="X641" s="110"/>
    </row>
    <row r="642" spans="18:24" x14ac:dyDescent="0.25">
      <c r="R642" s="110"/>
      <c r="S642" s="110"/>
      <c r="T642" s="110"/>
      <c r="U642" s="110"/>
      <c r="V642" s="110"/>
      <c r="W642" s="110"/>
      <c r="X642" s="110"/>
    </row>
    <row r="643" spans="18:24" x14ac:dyDescent="0.25">
      <c r="R643" s="110"/>
      <c r="S643" s="110"/>
      <c r="T643" s="110"/>
      <c r="U643" s="110"/>
      <c r="V643" s="110"/>
      <c r="W643" s="110"/>
      <c r="X643" s="110"/>
    </row>
    <row r="644" spans="18:24" x14ac:dyDescent="0.25">
      <c r="R644" s="110"/>
      <c r="S644" s="110"/>
      <c r="T644" s="110"/>
      <c r="U644" s="110"/>
      <c r="V644" s="110"/>
      <c r="W644" s="110"/>
      <c r="X644" s="110"/>
    </row>
    <row r="645" spans="18:24" x14ac:dyDescent="0.25">
      <c r="R645" s="110"/>
      <c r="S645" s="110"/>
      <c r="T645" s="110"/>
      <c r="U645" s="110"/>
      <c r="V645" s="110"/>
      <c r="W645" s="110"/>
      <c r="X645" s="110"/>
    </row>
    <row r="646" spans="18:24" x14ac:dyDescent="0.25">
      <c r="R646" s="110"/>
      <c r="S646" s="110"/>
      <c r="T646" s="110"/>
      <c r="U646" s="110"/>
      <c r="V646" s="110"/>
      <c r="W646" s="110"/>
      <c r="X646" s="110"/>
    </row>
    <row r="647" spans="18:24" x14ac:dyDescent="0.25">
      <c r="R647" s="110"/>
      <c r="S647" s="110"/>
      <c r="T647" s="110"/>
      <c r="U647" s="110"/>
      <c r="V647" s="110"/>
      <c r="W647" s="110"/>
      <c r="X647" s="110"/>
    </row>
    <row r="648" spans="18:24" x14ac:dyDescent="0.25">
      <c r="R648" s="110"/>
      <c r="S648" s="110"/>
      <c r="T648" s="110"/>
      <c r="U648" s="110"/>
      <c r="V648" s="110"/>
      <c r="W648" s="110"/>
      <c r="X648" s="110"/>
    </row>
    <row r="649" spans="18:24" x14ac:dyDescent="0.25">
      <c r="R649" s="110"/>
      <c r="S649" s="110"/>
      <c r="T649" s="110"/>
      <c r="U649" s="110"/>
      <c r="V649" s="110"/>
      <c r="W649" s="110"/>
      <c r="X649" s="110"/>
    </row>
    <row r="650" spans="18:24" x14ac:dyDescent="0.25">
      <c r="R650" s="110"/>
      <c r="S650" s="110"/>
      <c r="T650" s="110"/>
      <c r="U650" s="110"/>
      <c r="V650" s="110"/>
      <c r="W650" s="110"/>
      <c r="X650" s="110"/>
    </row>
    <row r="651" spans="18:24" x14ac:dyDescent="0.25">
      <c r="R651" s="110"/>
      <c r="S651" s="110"/>
      <c r="T651" s="110"/>
      <c r="U651" s="110"/>
      <c r="V651" s="110"/>
      <c r="W651" s="110"/>
      <c r="X651" s="110"/>
    </row>
    <row r="652" spans="18:24" x14ac:dyDescent="0.25">
      <c r="R652" s="110"/>
      <c r="S652" s="110"/>
      <c r="T652" s="110"/>
      <c r="U652" s="110"/>
      <c r="V652" s="110"/>
      <c r="W652" s="110"/>
      <c r="X652" s="110"/>
    </row>
    <row r="653" spans="18:24" x14ac:dyDescent="0.25">
      <c r="R653" s="110"/>
      <c r="S653" s="110"/>
      <c r="T653" s="110"/>
      <c r="U653" s="110"/>
      <c r="V653" s="110"/>
      <c r="W653" s="110"/>
      <c r="X653" s="110"/>
    </row>
    <row r="654" spans="18:24" x14ac:dyDescent="0.25">
      <c r="R654" s="110"/>
      <c r="S654" s="110"/>
      <c r="T654" s="110"/>
      <c r="U654" s="110"/>
      <c r="V654" s="110"/>
      <c r="W654" s="110"/>
      <c r="X654" s="110"/>
    </row>
    <row r="655" spans="18:24" x14ac:dyDescent="0.25">
      <c r="R655" s="110"/>
      <c r="S655" s="110"/>
      <c r="T655" s="110"/>
      <c r="U655" s="110"/>
      <c r="V655" s="110"/>
      <c r="W655" s="110"/>
      <c r="X655" s="110"/>
    </row>
    <row r="656" spans="18:24" x14ac:dyDescent="0.25">
      <c r="R656" s="110"/>
      <c r="S656" s="110"/>
      <c r="T656" s="110"/>
      <c r="U656" s="110"/>
      <c r="V656" s="110"/>
      <c r="W656" s="110"/>
      <c r="X656" s="110"/>
    </row>
    <row r="657" spans="18:24" x14ac:dyDescent="0.25">
      <c r="R657" s="110"/>
      <c r="S657" s="110"/>
      <c r="T657" s="110"/>
      <c r="U657" s="110"/>
      <c r="V657" s="110"/>
      <c r="W657" s="110"/>
      <c r="X657" s="110"/>
    </row>
    <row r="658" spans="18:24" x14ac:dyDescent="0.25">
      <c r="R658" s="110"/>
      <c r="S658" s="110"/>
      <c r="T658" s="110"/>
      <c r="U658" s="110"/>
      <c r="V658" s="110"/>
      <c r="W658" s="110"/>
      <c r="X658" s="110"/>
    </row>
    <row r="659" spans="18:24" x14ac:dyDescent="0.25">
      <c r="R659" s="110"/>
      <c r="S659" s="110"/>
      <c r="T659" s="110"/>
      <c r="U659" s="110"/>
      <c r="V659" s="110"/>
      <c r="W659" s="110"/>
      <c r="X659" s="110"/>
    </row>
    <row r="660" spans="18:24" x14ac:dyDescent="0.25">
      <c r="R660" s="110"/>
      <c r="S660" s="110"/>
      <c r="T660" s="110"/>
      <c r="U660" s="110"/>
      <c r="V660" s="110"/>
      <c r="W660" s="110"/>
      <c r="X660" s="110"/>
    </row>
    <row r="661" spans="18:24" x14ac:dyDescent="0.25">
      <c r="R661" s="110"/>
      <c r="S661" s="110"/>
      <c r="T661" s="110"/>
      <c r="U661" s="110"/>
      <c r="V661" s="110"/>
      <c r="W661" s="110"/>
      <c r="X661" s="110"/>
    </row>
    <row r="662" spans="18:24" x14ac:dyDescent="0.25">
      <c r="R662" s="110"/>
      <c r="S662" s="110"/>
      <c r="T662" s="110"/>
      <c r="U662" s="110"/>
      <c r="V662" s="110"/>
      <c r="W662" s="110"/>
      <c r="X662" s="110"/>
    </row>
    <row r="663" spans="18:24" x14ac:dyDescent="0.25">
      <c r="R663" s="110"/>
      <c r="S663" s="110"/>
      <c r="T663" s="110"/>
      <c r="U663" s="110"/>
      <c r="V663" s="110"/>
      <c r="W663" s="110"/>
      <c r="X663" s="110"/>
    </row>
    <row r="664" spans="18:24" x14ac:dyDescent="0.25">
      <c r="R664" s="110"/>
      <c r="S664" s="110"/>
      <c r="T664" s="110"/>
      <c r="U664" s="110"/>
      <c r="V664" s="110"/>
      <c r="W664" s="110"/>
      <c r="X664" s="110"/>
    </row>
    <row r="665" spans="18:24" x14ac:dyDescent="0.25">
      <c r="R665" s="110"/>
      <c r="S665" s="110"/>
      <c r="T665" s="110"/>
      <c r="U665" s="110"/>
      <c r="V665" s="110"/>
      <c r="W665" s="110"/>
      <c r="X665" s="110"/>
    </row>
    <row r="666" spans="18:24" x14ac:dyDescent="0.25">
      <c r="R666" s="110"/>
      <c r="S666" s="110"/>
      <c r="T666" s="110"/>
      <c r="U666" s="110"/>
      <c r="V666" s="110"/>
      <c r="W666" s="110"/>
      <c r="X666" s="110"/>
    </row>
    <row r="667" spans="18:24" x14ac:dyDescent="0.25">
      <c r="R667" s="110"/>
      <c r="S667" s="110"/>
      <c r="T667" s="110"/>
      <c r="U667" s="110"/>
      <c r="V667" s="110"/>
      <c r="W667" s="110"/>
      <c r="X667" s="110"/>
    </row>
    <row r="668" spans="18:24" x14ac:dyDescent="0.25">
      <c r="R668" s="110"/>
      <c r="S668" s="110"/>
      <c r="T668" s="110"/>
      <c r="U668" s="110"/>
      <c r="V668" s="110"/>
      <c r="W668" s="110"/>
      <c r="X668" s="110"/>
    </row>
    <row r="669" spans="18:24" x14ac:dyDescent="0.25">
      <c r="R669" s="110"/>
      <c r="S669" s="110"/>
      <c r="T669" s="110"/>
      <c r="U669" s="110"/>
      <c r="V669" s="110"/>
      <c r="W669" s="110"/>
      <c r="X669" s="110"/>
    </row>
    <row r="670" spans="18:24" x14ac:dyDescent="0.25">
      <c r="R670" s="110"/>
      <c r="S670" s="110"/>
      <c r="T670" s="110"/>
      <c r="U670" s="110"/>
      <c r="V670" s="110"/>
      <c r="W670" s="110"/>
      <c r="X670" s="110"/>
    </row>
    <row r="671" spans="18:24" x14ac:dyDescent="0.25">
      <c r="R671" s="110"/>
      <c r="S671" s="110"/>
      <c r="T671" s="110"/>
      <c r="U671" s="110"/>
      <c r="V671" s="110"/>
      <c r="W671" s="110"/>
      <c r="X671" s="110"/>
    </row>
    <row r="672" spans="18:24" x14ac:dyDescent="0.25">
      <c r="R672" s="110"/>
      <c r="S672" s="110"/>
      <c r="T672" s="110"/>
      <c r="U672" s="110"/>
      <c r="V672" s="110"/>
      <c r="W672" s="110"/>
      <c r="X672" s="110"/>
    </row>
    <row r="673" spans="18:24" x14ac:dyDescent="0.25">
      <c r="R673" s="110"/>
      <c r="S673" s="110"/>
      <c r="T673" s="110"/>
      <c r="U673" s="110"/>
      <c r="V673" s="110"/>
      <c r="W673" s="110"/>
      <c r="X673" s="110"/>
    </row>
    <row r="674" spans="18:24" x14ac:dyDescent="0.25">
      <c r="R674" s="110"/>
      <c r="S674" s="110"/>
      <c r="T674" s="110"/>
      <c r="U674" s="110"/>
      <c r="V674" s="110"/>
      <c r="W674" s="110"/>
      <c r="X674" s="110"/>
    </row>
    <row r="675" spans="18:24" x14ac:dyDescent="0.25">
      <c r="R675" s="110"/>
      <c r="S675" s="110"/>
      <c r="T675" s="110"/>
      <c r="U675" s="110"/>
      <c r="V675" s="110"/>
      <c r="W675" s="110"/>
      <c r="X675" s="110"/>
    </row>
    <row r="676" spans="18:24" x14ac:dyDescent="0.25">
      <c r="R676" s="110"/>
      <c r="S676" s="110"/>
      <c r="T676" s="110"/>
      <c r="U676" s="110"/>
      <c r="V676" s="110"/>
      <c r="W676" s="110"/>
      <c r="X676" s="110"/>
    </row>
    <row r="677" spans="18:24" x14ac:dyDescent="0.25">
      <c r="R677" s="110"/>
      <c r="S677" s="110"/>
      <c r="T677" s="110"/>
      <c r="U677" s="110"/>
      <c r="V677" s="110"/>
      <c r="W677" s="110"/>
      <c r="X677" s="110"/>
    </row>
    <row r="678" spans="18:24" x14ac:dyDescent="0.25">
      <c r="R678" s="110"/>
      <c r="S678" s="110"/>
      <c r="T678" s="110"/>
      <c r="U678" s="110"/>
      <c r="V678" s="110"/>
      <c r="W678" s="110"/>
      <c r="X678" s="110"/>
    </row>
    <row r="679" spans="18:24" x14ac:dyDescent="0.25">
      <c r="R679" s="110"/>
      <c r="S679" s="110"/>
      <c r="T679" s="110"/>
      <c r="U679" s="110"/>
      <c r="V679" s="110"/>
      <c r="W679" s="110"/>
      <c r="X679" s="110"/>
    </row>
    <row r="680" spans="18:24" x14ac:dyDescent="0.25">
      <c r="R680" s="110"/>
      <c r="S680" s="110"/>
      <c r="T680" s="110"/>
      <c r="U680" s="110"/>
      <c r="V680" s="110"/>
      <c r="W680" s="110"/>
      <c r="X680" s="110"/>
    </row>
    <row r="681" spans="18:24" x14ac:dyDescent="0.25">
      <c r="R681" s="110"/>
      <c r="S681" s="110"/>
      <c r="T681" s="110"/>
      <c r="U681" s="110"/>
      <c r="V681" s="110"/>
      <c r="W681" s="110"/>
      <c r="X681" s="110"/>
    </row>
    <row r="682" spans="18:24" x14ac:dyDescent="0.25">
      <c r="R682" s="110"/>
      <c r="S682" s="110"/>
      <c r="T682" s="110"/>
      <c r="U682" s="110"/>
      <c r="V682" s="110"/>
      <c r="W682" s="110"/>
      <c r="X682" s="110"/>
    </row>
    <row r="683" spans="18:24" x14ac:dyDescent="0.25">
      <c r="R683" s="110"/>
      <c r="S683" s="110"/>
      <c r="T683" s="110"/>
      <c r="U683" s="110"/>
      <c r="V683" s="110"/>
      <c r="W683" s="110"/>
      <c r="X683" s="110"/>
    </row>
    <row r="684" spans="18:24" x14ac:dyDescent="0.25">
      <c r="R684" s="110"/>
      <c r="S684" s="110"/>
      <c r="T684" s="110"/>
      <c r="U684" s="110"/>
      <c r="V684" s="110"/>
      <c r="W684" s="110"/>
      <c r="X684" s="110"/>
    </row>
    <row r="685" spans="18:24" x14ac:dyDescent="0.25">
      <c r="R685" s="110"/>
      <c r="S685" s="110"/>
      <c r="T685" s="110"/>
      <c r="U685" s="110"/>
      <c r="V685" s="110"/>
      <c r="W685" s="110"/>
      <c r="X685" s="110"/>
    </row>
    <row r="686" spans="18:24" x14ac:dyDescent="0.25">
      <c r="R686" s="110"/>
      <c r="S686" s="110"/>
      <c r="T686" s="110"/>
      <c r="U686" s="110"/>
      <c r="V686" s="110"/>
      <c r="W686" s="110"/>
      <c r="X686" s="110"/>
    </row>
    <row r="687" spans="18:24" x14ac:dyDescent="0.25">
      <c r="R687" s="110"/>
      <c r="S687" s="110"/>
      <c r="T687" s="110"/>
      <c r="U687" s="110"/>
      <c r="V687" s="110"/>
      <c r="W687" s="110"/>
      <c r="X687" s="110"/>
    </row>
    <row r="688" spans="18:24" x14ac:dyDescent="0.25">
      <c r="R688" s="110"/>
      <c r="S688" s="110"/>
      <c r="T688" s="110"/>
      <c r="U688" s="110"/>
      <c r="V688" s="110"/>
      <c r="W688" s="110"/>
      <c r="X688" s="110"/>
    </row>
    <row r="689" spans="18:24" x14ac:dyDescent="0.25">
      <c r="R689" s="110"/>
      <c r="S689" s="110"/>
      <c r="T689" s="110"/>
      <c r="U689" s="110"/>
      <c r="V689" s="110"/>
      <c r="W689" s="110"/>
      <c r="X689" s="110"/>
    </row>
    <row r="690" spans="18:24" x14ac:dyDescent="0.25">
      <c r="R690" s="110"/>
      <c r="S690" s="110"/>
      <c r="T690" s="110"/>
      <c r="U690" s="110"/>
      <c r="V690" s="110"/>
      <c r="W690" s="110"/>
      <c r="X690" s="110"/>
    </row>
    <row r="691" spans="18:24" x14ac:dyDescent="0.25">
      <c r="R691" s="110"/>
      <c r="S691" s="110"/>
      <c r="T691" s="110"/>
      <c r="U691" s="110"/>
      <c r="V691" s="110"/>
      <c r="W691" s="110"/>
      <c r="X691" s="110"/>
    </row>
    <row r="692" spans="18:24" x14ac:dyDescent="0.25">
      <c r="R692" s="110"/>
      <c r="S692" s="110"/>
      <c r="T692" s="110"/>
      <c r="U692" s="110"/>
      <c r="V692" s="110"/>
      <c r="W692" s="110"/>
      <c r="X692" s="110"/>
    </row>
    <row r="693" spans="18:24" x14ac:dyDescent="0.25">
      <c r="R693" s="110"/>
      <c r="S693" s="110"/>
      <c r="T693" s="110"/>
      <c r="U693" s="110"/>
      <c r="V693" s="110"/>
      <c r="W693" s="110"/>
      <c r="X693" s="110"/>
    </row>
    <row r="694" spans="18:24" x14ac:dyDescent="0.25">
      <c r="R694" s="110"/>
      <c r="S694" s="110"/>
      <c r="T694" s="110"/>
      <c r="U694" s="110"/>
      <c r="V694" s="110"/>
      <c r="W694" s="110"/>
      <c r="X694" s="110"/>
    </row>
    <row r="695" spans="18:24" x14ac:dyDescent="0.25">
      <c r="R695" s="110"/>
      <c r="S695" s="110"/>
      <c r="T695" s="110"/>
      <c r="U695" s="110"/>
      <c r="V695" s="110"/>
      <c r="W695" s="110"/>
      <c r="X695" s="110"/>
    </row>
    <row r="696" spans="18:24" x14ac:dyDescent="0.25">
      <c r="R696" s="110"/>
      <c r="S696" s="110"/>
      <c r="T696" s="110"/>
      <c r="U696" s="110"/>
      <c r="V696" s="110"/>
      <c r="W696" s="110"/>
      <c r="X696" s="110"/>
    </row>
    <row r="697" spans="18:24" x14ac:dyDescent="0.25">
      <c r="R697" s="110"/>
      <c r="S697" s="110"/>
      <c r="T697" s="110"/>
      <c r="U697" s="110"/>
      <c r="V697" s="110"/>
      <c r="W697" s="110"/>
      <c r="X697" s="110"/>
    </row>
    <row r="698" spans="18:24" x14ac:dyDescent="0.25">
      <c r="R698" s="110"/>
      <c r="S698" s="110"/>
      <c r="T698" s="110"/>
      <c r="U698" s="110"/>
      <c r="V698" s="110"/>
      <c r="W698" s="110"/>
      <c r="X698" s="110"/>
    </row>
    <row r="699" spans="18:24" x14ac:dyDescent="0.25">
      <c r="R699" s="110"/>
      <c r="S699" s="110"/>
      <c r="T699" s="110"/>
      <c r="U699" s="110"/>
      <c r="V699" s="110"/>
      <c r="W699" s="110"/>
      <c r="X699" s="110"/>
    </row>
    <row r="700" spans="18:24" x14ac:dyDescent="0.25">
      <c r="R700" s="110"/>
      <c r="S700" s="110"/>
      <c r="T700" s="110"/>
      <c r="U700" s="110"/>
      <c r="V700" s="110"/>
      <c r="W700" s="110"/>
      <c r="X700" s="110"/>
    </row>
    <row r="701" spans="18:24" x14ac:dyDescent="0.25">
      <c r="R701" s="110"/>
      <c r="S701" s="110"/>
      <c r="T701" s="110"/>
      <c r="U701" s="110"/>
      <c r="V701" s="110"/>
      <c r="W701" s="110"/>
      <c r="X701" s="110"/>
    </row>
    <row r="702" spans="18:24" x14ac:dyDescent="0.25">
      <c r="R702" s="110"/>
      <c r="S702" s="110"/>
      <c r="T702" s="110"/>
      <c r="U702" s="110"/>
      <c r="V702" s="110"/>
      <c r="W702" s="110"/>
      <c r="X702" s="110"/>
    </row>
    <row r="703" spans="18:24" x14ac:dyDescent="0.25">
      <c r="R703" s="110"/>
      <c r="S703" s="110"/>
      <c r="T703" s="110"/>
      <c r="U703" s="110"/>
      <c r="V703" s="110"/>
      <c r="W703" s="110"/>
      <c r="X703" s="110"/>
    </row>
    <row r="704" spans="18:24" x14ac:dyDescent="0.25">
      <c r="R704" s="110"/>
      <c r="S704" s="110"/>
      <c r="T704" s="110"/>
      <c r="U704" s="110"/>
      <c r="V704" s="110"/>
      <c r="W704" s="110"/>
      <c r="X704" s="110"/>
    </row>
    <row r="705" spans="18:24" x14ac:dyDescent="0.25">
      <c r="R705" s="110"/>
      <c r="S705" s="110"/>
      <c r="T705" s="110"/>
      <c r="U705" s="110"/>
      <c r="V705" s="110"/>
      <c r="W705" s="110"/>
      <c r="X705" s="110"/>
    </row>
    <row r="706" spans="18:24" x14ac:dyDescent="0.25">
      <c r="R706" s="110"/>
      <c r="S706" s="110"/>
      <c r="T706" s="110"/>
      <c r="U706" s="110"/>
      <c r="V706" s="110"/>
      <c r="W706" s="110"/>
      <c r="X706" s="110"/>
    </row>
    <row r="707" spans="18:24" x14ac:dyDescent="0.25">
      <c r="R707" s="110"/>
      <c r="S707" s="110"/>
      <c r="T707" s="110"/>
      <c r="U707" s="110"/>
      <c r="V707" s="110"/>
      <c r="W707" s="110"/>
      <c r="X707" s="110"/>
    </row>
    <row r="708" spans="18:24" x14ac:dyDescent="0.25">
      <c r="R708" s="110"/>
      <c r="S708" s="110"/>
      <c r="T708" s="110"/>
      <c r="U708" s="110"/>
      <c r="V708" s="110"/>
      <c r="W708" s="110"/>
      <c r="X708" s="110"/>
    </row>
    <row r="709" spans="18:24" x14ac:dyDescent="0.25">
      <c r="R709" s="110"/>
      <c r="S709" s="110"/>
      <c r="T709" s="110"/>
      <c r="U709" s="110"/>
      <c r="V709" s="110"/>
      <c r="W709" s="110"/>
      <c r="X709" s="110"/>
    </row>
    <row r="710" spans="18:24" x14ac:dyDescent="0.25">
      <c r="R710" s="110"/>
      <c r="S710" s="110"/>
      <c r="T710" s="110"/>
      <c r="U710" s="110"/>
      <c r="V710" s="110"/>
      <c r="W710" s="110"/>
      <c r="X710" s="110"/>
    </row>
    <row r="711" spans="18:24" x14ac:dyDescent="0.25">
      <c r="R711" s="110"/>
      <c r="S711" s="110"/>
      <c r="T711" s="110"/>
      <c r="U711" s="110"/>
      <c r="V711" s="110"/>
      <c r="W711" s="110"/>
      <c r="X711" s="110"/>
    </row>
    <row r="712" spans="18:24" x14ac:dyDescent="0.25">
      <c r="R712" s="110"/>
      <c r="S712" s="110"/>
      <c r="T712" s="110"/>
      <c r="U712" s="110"/>
      <c r="V712" s="110"/>
      <c r="W712" s="110"/>
      <c r="X712" s="110"/>
    </row>
    <row r="713" spans="18:24" x14ac:dyDescent="0.25">
      <c r="R713" s="110"/>
      <c r="S713" s="110"/>
      <c r="T713" s="110"/>
      <c r="U713" s="110"/>
      <c r="V713" s="110"/>
      <c r="W713" s="110"/>
      <c r="X713" s="110"/>
    </row>
    <row r="714" spans="18:24" x14ac:dyDescent="0.25">
      <c r="R714" s="110"/>
      <c r="S714" s="110"/>
      <c r="T714" s="110"/>
      <c r="U714" s="110"/>
      <c r="V714" s="110"/>
      <c r="W714" s="110"/>
      <c r="X714" s="110"/>
    </row>
    <row r="715" spans="18:24" x14ac:dyDescent="0.25">
      <c r="R715" s="110"/>
      <c r="S715" s="110"/>
      <c r="T715" s="110"/>
      <c r="U715" s="110"/>
      <c r="V715" s="110"/>
      <c r="W715" s="110"/>
      <c r="X715" s="110"/>
    </row>
    <row r="716" spans="18:24" x14ac:dyDescent="0.25">
      <c r="R716" s="110"/>
      <c r="S716" s="110"/>
      <c r="T716" s="110"/>
      <c r="U716" s="110"/>
      <c r="V716" s="110"/>
      <c r="W716" s="110"/>
      <c r="X716" s="110"/>
    </row>
    <row r="717" spans="18:24" x14ac:dyDescent="0.25">
      <c r="R717" s="110"/>
      <c r="S717" s="110"/>
      <c r="T717" s="110"/>
      <c r="U717" s="110"/>
      <c r="V717" s="110"/>
      <c r="W717" s="110"/>
      <c r="X717" s="110"/>
    </row>
    <row r="718" spans="18:24" x14ac:dyDescent="0.25">
      <c r="R718" s="110"/>
      <c r="S718" s="110"/>
      <c r="T718" s="110"/>
      <c r="U718" s="110"/>
      <c r="V718" s="110"/>
      <c r="W718" s="110"/>
      <c r="X718" s="110"/>
    </row>
    <row r="719" spans="18:24" x14ac:dyDescent="0.25">
      <c r="R719" s="110"/>
      <c r="S719" s="110"/>
      <c r="T719" s="110"/>
      <c r="U719" s="110"/>
      <c r="V719" s="110"/>
      <c r="W719" s="110"/>
      <c r="X719" s="110"/>
    </row>
    <row r="720" spans="18:24" x14ac:dyDescent="0.25">
      <c r="R720" s="110"/>
      <c r="S720" s="110"/>
      <c r="T720" s="110"/>
      <c r="U720" s="110"/>
      <c r="V720" s="110"/>
      <c r="W720" s="110"/>
      <c r="X720" s="110"/>
    </row>
    <row r="721" spans="18:24" x14ac:dyDescent="0.25">
      <c r="R721" s="110"/>
      <c r="S721" s="110"/>
      <c r="T721" s="110"/>
      <c r="U721" s="110"/>
      <c r="V721" s="110"/>
      <c r="W721" s="110"/>
      <c r="X721" s="110"/>
    </row>
    <row r="722" spans="18:24" x14ac:dyDescent="0.25">
      <c r="R722" s="110"/>
      <c r="S722" s="110"/>
      <c r="T722" s="110"/>
      <c r="U722" s="110"/>
      <c r="V722" s="110"/>
      <c r="W722" s="110"/>
      <c r="X722" s="110"/>
    </row>
    <row r="723" spans="18:24" x14ac:dyDescent="0.25">
      <c r="R723" s="110"/>
      <c r="S723" s="110"/>
      <c r="T723" s="110"/>
      <c r="U723" s="110"/>
      <c r="V723" s="110"/>
      <c r="W723" s="110"/>
      <c r="X723" s="110"/>
    </row>
    <row r="724" spans="18:24" x14ac:dyDescent="0.25">
      <c r="R724" s="110"/>
      <c r="S724" s="110"/>
      <c r="T724" s="110"/>
      <c r="U724" s="110"/>
      <c r="V724" s="110"/>
      <c r="W724" s="110"/>
      <c r="X724" s="110"/>
    </row>
    <row r="725" spans="18:24" x14ac:dyDescent="0.25">
      <c r="R725" s="110"/>
      <c r="S725" s="110"/>
      <c r="T725" s="110"/>
      <c r="U725" s="110"/>
      <c r="V725" s="110"/>
      <c r="W725" s="110"/>
      <c r="X725" s="110"/>
    </row>
    <row r="726" spans="18:24" x14ac:dyDescent="0.25">
      <c r="R726" s="110"/>
      <c r="S726" s="110"/>
      <c r="T726" s="110"/>
      <c r="U726" s="110"/>
      <c r="V726" s="110"/>
      <c r="W726" s="110"/>
      <c r="X726" s="110"/>
    </row>
    <row r="727" spans="18:24" x14ac:dyDescent="0.25">
      <c r="R727" s="110"/>
      <c r="S727" s="110"/>
      <c r="T727" s="110"/>
      <c r="U727" s="110"/>
      <c r="V727" s="110"/>
      <c r="W727" s="110"/>
      <c r="X727" s="110"/>
    </row>
    <row r="728" spans="18:24" x14ac:dyDescent="0.25">
      <c r="R728" s="110"/>
      <c r="S728" s="110"/>
      <c r="T728" s="110"/>
      <c r="U728" s="110"/>
      <c r="V728" s="110"/>
      <c r="W728" s="110"/>
      <c r="X728" s="110"/>
    </row>
    <row r="729" spans="18:24" x14ac:dyDescent="0.25">
      <c r="R729" s="110"/>
      <c r="S729" s="110"/>
      <c r="T729" s="110"/>
      <c r="U729" s="110"/>
      <c r="V729" s="110"/>
      <c r="W729" s="110"/>
      <c r="X729" s="110"/>
    </row>
    <row r="730" spans="18:24" x14ac:dyDescent="0.25">
      <c r="R730" s="110"/>
      <c r="S730" s="110"/>
      <c r="T730" s="110"/>
      <c r="U730" s="110"/>
      <c r="V730" s="110"/>
      <c r="W730" s="110"/>
      <c r="X730" s="110"/>
    </row>
    <row r="731" spans="18:24" x14ac:dyDescent="0.25">
      <c r="R731" s="110"/>
      <c r="S731" s="110"/>
      <c r="T731" s="110"/>
      <c r="U731" s="110"/>
      <c r="V731" s="110"/>
      <c r="W731" s="110"/>
      <c r="X731" s="110"/>
    </row>
    <row r="732" spans="18:24" x14ac:dyDescent="0.25">
      <c r="R732" s="110"/>
      <c r="S732" s="110"/>
      <c r="T732" s="110"/>
      <c r="U732" s="110"/>
      <c r="V732" s="110"/>
      <c r="W732" s="110"/>
      <c r="X732" s="110"/>
    </row>
    <row r="733" spans="18:24" x14ac:dyDescent="0.25">
      <c r="R733" s="110"/>
      <c r="S733" s="110"/>
      <c r="T733" s="110"/>
      <c r="U733" s="110"/>
      <c r="V733" s="110"/>
      <c r="W733" s="110"/>
      <c r="X733" s="110"/>
    </row>
    <row r="734" spans="18:24" x14ac:dyDescent="0.25">
      <c r="R734" s="110"/>
      <c r="S734" s="110"/>
      <c r="T734" s="110"/>
      <c r="U734" s="110"/>
      <c r="V734" s="110"/>
      <c r="W734" s="110"/>
      <c r="X734" s="110"/>
    </row>
    <row r="735" spans="18:24" x14ac:dyDescent="0.25">
      <c r="R735" s="110"/>
      <c r="S735" s="110"/>
      <c r="T735" s="110"/>
      <c r="U735" s="110"/>
      <c r="V735" s="110"/>
      <c r="W735" s="110"/>
      <c r="X735" s="110"/>
    </row>
    <row r="736" spans="18:24" x14ac:dyDescent="0.25">
      <c r="R736" s="110"/>
      <c r="S736" s="110"/>
      <c r="T736" s="110"/>
      <c r="U736" s="110"/>
      <c r="V736" s="110"/>
      <c r="W736" s="110"/>
      <c r="X736" s="110"/>
    </row>
    <row r="737" spans="18:24" x14ac:dyDescent="0.25">
      <c r="R737" s="110"/>
      <c r="S737" s="110"/>
      <c r="T737" s="110"/>
      <c r="U737" s="110"/>
      <c r="V737" s="110"/>
      <c r="W737" s="110"/>
      <c r="X737" s="110"/>
    </row>
    <row r="738" spans="18:24" x14ac:dyDescent="0.25">
      <c r="R738" s="110"/>
      <c r="S738" s="110"/>
      <c r="T738" s="110"/>
      <c r="U738" s="110"/>
      <c r="V738" s="110"/>
      <c r="W738" s="110"/>
      <c r="X738" s="110"/>
    </row>
    <row r="739" spans="18:24" x14ac:dyDescent="0.25">
      <c r="R739" s="110"/>
      <c r="S739" s="110"/>
      <c r="T739" s="110"/>
      <c r="U739" s="110"/>
      <c r="V739" s="110"/>
      <c r="W739" s="110"/>
      <c r="X739" s="110"/>
    </row>
    <row r="740" spans="18:24" x14ac:dyDescent="0.25">
      <c r="R740" s="110"/>
      <c r="S740" s="110"/>
      <c r="T740" s="110"/>
      <c r="U740" s="110"/>
      <c r="V740" s="110"/>
      <c r="W740" s="110"/>
      <c r="X740" s="110"/>
    </row>
    <row r="741" spans="18:24" x14ac:dyDescent="0.25">
      <c r="R741" s="110"/>
      <c r="S741" s="110"/>
      <c r="T741" s="110"/>
      <c r="U741" s="110"/>
      <c r="V741" s="110"/>
      <c r="W741" s="110"/>
      <c r="X741" s="110"/>
    </row>
    <row r="742" spans="18:24" x14ac:dyDescent="0.25">
      <c r="R742" s="110"/>
      <c r="S742" s="110"/>
      <c r="T742" s="110"/>
      <c r="U742" s="110"/>
      <c r="V742" s="110"/>
      <c r="W742" s="110"/>
      <c r="X742" s="110"/>
    </row>
    <row r="743" spans="18:24" x14ac:dyDescent="0.25">
      <c r="R743" s="110"/>
      <c r="S743" s="110"/>
      <c r="T743" s="110"/>
      <c r="U743" s="110"/>
      <c r="V743" s="110"/>
      <c r="W743" s="110"/>
      <c r="X743" s="110"/>
    </row>
    <row r="744" spans="18:24" x14ac:dyDescent="0.25">
      <c r="R744" s="110"/>
      <c r="S744" s="110"/>
      <c r="T744" s="110"/>
      <c r="U744" s="110"/>
      <c r="V744" s="110"/>
      <c r="W744" s="110"/>
      <c r="X744" s="110"/>
    </row>
    <row r="745" spans="18:24" x14ac:dyDescent="0.25">
      <c r="R745" s="110"/>
      <c r="S745" s="110"/>
      <c r="T745" s="110"/>
      <c r="U745" s="110"/>
      <c r="V745" s="110"/>
      <c r="W745" s="110"/>
      <c r="X745" s="110"/>
    </row>
    <row r="746" spans="18:24" x14ac:dyDescent="0.25">
      <c r="R746" s="110"/>
      <c r="S746" s="110"/>
      <c r="T746" s="110"/>
      <c r="U746" s="110"/>
      <c r="V746" s="110"/>
      <c r="W746" s="110"/>
      <c r="X746" s="110"/>
    </row>
    <row r="747" spans="18:24" x14ac:dyDescent="0.25">
      <c r="R747" s="110"/>
      <c r="S747" s="110"/>
      <c r="T747" s="110"/>
      <c r="U747" s="110"/>
      <c r="V747" s="110"/>
      <c r="W747" s="110"/>
      <c r="X747" s="110"/>
    </row>
    <row r="748" spans="18:24" x14ac:dyDescent="0.25">
      <c r="R748" s="110"/>
      <c r="S748" s="110"/>
      <c r="T748" s="110"/>
      <c r="U748" s="110"/>
      <c r="V748" s="110"/>
      <c r="W748" s="110"/>
      <c r="X748" s="110"/>
    </row>
    <row r="749" spans="18:24" x14ac:dyDescent="0.25">
      <c r="R749" s="110"/>
      <c r="S749" s="110"/>
      <c r="T749" s="110"/>
      <c r="U749" s="110"/>
      <c r="V749" s="110"/>
      <c r="W749" s="110"/>
      <c r="X749" s="110"/>
    </row>
    <row r="750" spans="18:24" x14ac:dyDescent="0.25">
      <c r="R750" s="110"/>
      <c r="S750" s="110"/>
      <c r="T750" s="110"/>
      <c r="U750" s="110"/>
      <c r="V750" s="110"/>
      <c r="W750" s="110"/>
      <c r="X750" s="110"/>
    </row>
    <row r="751" spans="18:24" x14ac:dyDescent="0.25">
      <c r="R751" s="110"/>
      <c r="S751" s="110"/>
      <c r="T751" s="110"/>
      <c r="U751" s="110"/>
      <c r="V751" s="110"/>
      <c r="W751" s="110"/>
      <c r="X751" s="110"/>
    </row>
    <row r="752" spans="18:24" x14ac:dyDescent="0.25">
      <c r="R752" s="110"/>
      <c r="S752" s="110"/>
      <c r="T752" s="110"/>
      <c r="U752" s="110"/>
      <c r="V752" s="110"/>
      <c r="W752" s="110"/>
      <c r="X752" s="110"/>
    </row>
    <row r="753" spans="18:24" x14ac:dyDescent="0.25">
      <c r="R753" s="110"/>
      <c r="S753" s="110"/>
      <c r="T753" s="110"/>
      <c r="U753" s="110"/>
      <c r="V753" s="110"/>
      <c r="W753" s="110"/>
      <c r="X753" s="110"/>
    </row>
    <row r="754" spans="18:24" x14ac:dyDescent="0.25">
      <c r="R754" s="110"/>
      <c r="S754" s="110"/>
      <c r="T754" s="110"/>
      <c r="U754" s="110"/>
      <c r="V754" s="110"/>
      <c r="W754" s="110"/>
      <c r="X754" s="110"/>
    </row>
    <row r="755" spans="18:24" x14ac:dyDescent="0.25">
      <c r="R755" s="110"/>
      <c r="S755" s="110"/>
      <c r="T755" s="110"/>
      <c r="U755" s="110"/>
      <c r="V755" s="110"/>
      <c r="W755" s="110"/>
      <c r="X755" s="110"/>
    </row>
    <row r="756" spans="18:24" x14ac:dyDescent="0.25">
      <c r="R756" s="110"/>
      <c r="S756" s="110"/>
      <c r="T756" s="110"/>
      <c r="U756" s="110"/>
      <c r="V756" s="110"/>
      <c r="W756" s="110"/>
      <c r="X756" s="110"/>
    </row>
    <row r="757" spans="18:24" x14ac:dyDescent="0.25">
      <c r="R757" s="110"/>
      <c r="S757" s="110"/>
      <c r="T757" s="110"/>
      <c r="U757" s="110"/>
      <c r="V757" s="110"/>
      <c r="W757" s="110"/>
      <c r="X757" s="110"/>
    </row>
    <row r="758" spans="18:24" x14ac:dyDescent="0.25">
      <c r="R758" s="110"/>
      <c r="S758" s="110"/>
      <c r="T758" s="110"/>
      <c r="U758" s="110"/>
      <c r="V758" s="110"/>
      <c r="W758" s="110"/>
      <c r="X758" s="110"/>
    </row>
    <row r="759" spans="18:24" x14ac:dyDescent="0.25">
      <c r="R759" s="110"/>
      <c r="S759" s="110"/>
      <c r="T759" s="110"/>
      <c r="U759" s="110"/>
      <c r="V759" s="110"/>
      <c r="W759" s="110"/>
      <c r="X759" s="110"/>
    </row>
    <row r="760" spans="18:24" x14ac:dyDescent="0.25">
      <c r="R760" s="110"/>
      <c r="S760" s="110"/>
      <c r="T760" s="110"/>
      <c r="U760" s="110"/>
      <c r="V760" s="110"/>
      <c r="W760" s="110"/>
      <c r="X760" s="110"/>
    </row>
    <row r="761" spans="18:24" x14ac:dyDescent="0.25">
      <c r="R761" s="110"/>
      <c r="S761" s="110"/>
      <c r="T761" s="110"/>
      <c r="U761" s="110"/>
      <c r="V761" s="110"/>
      <c r="W761" s="110"/>
      <c r="X761" s="110"/>
    </row>
    <row r="762" spans="18:24" x14ac:dyDescent="0.25">
      <c r="R762" s="110"/>
      <c r="S762" s="110"/>
      <c r="T762" s="110"/>
      <c r="U762" s="110"/>
      <c r="V762" s="110"/>
      <c r="W762" s="110"/>
      <c r="X762" s="110"/>
    </row>
    <row r="763" spans="18:24" x14ac:dyDescent="0.25">
      <c r="R763" s="110"/>
      <c r="S763" s="110"/>
      <c r="T763" s="110"/>
      <c r="U763" s="110"/>
      <c r="V763" s="110"/>
      <c r="W763" s="110"/>
      <c r="X763" s="110"/>
    </row>
    <row r="764" spans="18:24" x14ac:dyDescent="0.25">
      <c r="R764" s="110"/>
      <c r="S764" s="110"/>
      <c r="T764" s="110"/>
      <c r="U764" s="110"/>
      <c r="V764" s="110"/>
      <c r="W764" s="110"/>
      <c r="X764" s="110"/>
    </row>
    <row r="765" spans="18:24" x14ac:dyDescent="0.25">
      <c r="R765" s="110"/>
      <c r="S765" s="110"/>
      <c r="T765" s="110"/>
      <c r="U765" s="110"/>
      <c r="V765" s="110"/>
      <c r="W765" s="110"/>
      <c r="X765" s="110"/>
    </row>
    <row r="766" spans="18:24" x14ac:dyDescent="0.25">
      <c r="R766" s="110"/>
      <c r="S766" s="110"/>
      <c r="T766" s="110"/>
      <c r="U766" s="110"/>
      <c r="V766" s="110"/>
      <c r="W766" s="110"/>
      <c r="X766" s="110"/>
    </row>
    <row r="767" spans="18:24" x14ac:dyDescent="0.25">
      <c r="R767" s="110"/>
      <c r="S767" s="110"/>
      <c r="T767" s="110"/>
      <c r="U767" s="110"/>
      <c r="V767" s="110"/>
      <c r="W767" s="110"/>
      <c r="X767" s="110"/>
    </row>
    <row r="768" spans="18:24" x14ac:dyDescent="0.25">
      <c r="R768" s="110"/>
      <c r="S768" s="110"/>
      <c r="T768" s="110"/>
      <c r="U768" s="110"/>
      <c r="V768" s="110"/>
      <c r="W768" s="110"/>
      <c r="X768" s="110"/>
    </row>
    <row r="769" spans="18:24" x14ac:dyDescent="0.25">
      <c r="R769" s="110"/>
      <c r="S769" s="110"/>
      <c r="T769" s="110"/>
      <c r="U769" s="110"/>
      <c r="V769" s="110"/>
      <c r="W769" s="110"/>
      <c r="X769" s="110"/>
    </row>
    <row r="770" spans="18:24" x14ac:dyDescent="0.25">
      <c r="R770" s="110"/>
      <c r="S770" s="110"/>
      <c r="T770" s="110"/>
      <c r="U770" s="110"/>
      <c r="V770" s="110"/>
      <c r="W770" s="110"/>
      <c r="X770" s="110"/>
    </row>
    <row r="771" spans="18:24" x14ac:dyDescent="0.25">
      <c r="R771" s="110"/>
      <c r="S771" s="110"/>
      <c r="T771" s="110"/>
      <c r="U771" s="110"/>
      <c r="V771" s="110"/>
      <c r="W771" s="110"/>
      <c r="X771" s="110"/>
    </row>
    <row r="772" spans="18:24" x14ac:dyDescent="0.25">
      <c r="R772" s="110"/>
      <c r="S772" s="110"/>
      <c r="T772" s="110"/>
      <c r="U772" s="110"/>
      <c r="V772" s="110"/>
      <c r="W772" s="110"/>
      <c r="X772" s="110"/>
    </row>
    <row r="773" spans="18:24" x14ac:dyDescent="0.25">
      <c r="R773" s="110"/>
      <c r="S773" s="110"/>
      <c r="T773" s="110"/>
      <c r="U773" s="110"/>
      <c r="V773" s="110"/>
      <c r="W773" s="110"/>
      <c r="X773" s="110"/>
    </row>
    <row r="774" spans="18:24" x14ac:dyDescent="0.25">
      <c r="R774" s="110"/>
      <c r="S774" s="110"/>
      <c r="T774" s="110"/>
      <c r="U774" s="110"/>
      <c r="V774" s="110"/>
      <c r="W774" s="110"/>
      <c r="X774" s="110"/>
    </row>
    <row r="775" spans="18:24" x14ac:dyDescent="0.25">
      <c r="R775" s="110"/>
      <c r="S775" s="110"/>
      <c r="T775" s="110"/>
      <c r="U775" s="110"/>
      <c r="V775" s="110"/>
      <c r="W775" s="110"/>
      <c r="X775" s="110"/>
    </row>
    <row r="776" spans="18:24" x14ac:dyDescent="0.25">
      <c r="R776" s="110"/>
      <c r="S776" s="110"/>
      <c r="T776" s="110"/>
      <c r="U776" s="110"/>
      <c r="V776" s="110"/>
      <c r="W776" s="110"/>
      <c r="X776" s="110"/>
    </row>
    <row r="777" spans="18:24" x14ac:dyDescent="0.25">
      <c r="R777" s="110"/>
      <c r="S777" s="110"/>
      <c r="T777" s="110"/>
      <c r="U777" s="110"/>
      <c r="V777" s="110"/>
      <c r="W777" s="110"/>
      <c r="X777" s="110"/>
    </row>
    <row r="778" spans="18:24" x14ac:dyDescent="0.25">
      <c r="R778" s="110"/>
      <c r="S778" s="110"/>
      <c r="T778" s="110"/>
      <c r="U778" s="110"/>
      <c r="V778" s="110"/>
      <c r="W778" s="110"/>
      <c r="X778" s="110"/>
    </row>
    <row r="779" spans="18:24" x14ac:dyDescent="0.25">
      <c r="R779" s="110"/>
      <c r="S779" s="110"/>
      <c r="T779" s="110"/>
      <c r="U779" s="110"/>
      <c r="V779" s="110"/>
      <c r="W779" s="110"/>
      <c r="X779" s="110"/>
    </row>
    <row r="780" spans="18:24" x14ac:dyDescent="0.25">
      <c r="R780" s="110"/>
      <c r="S780" s="110"/>
      <c r="T780" s="110"/>
      <c r="U780" s="110"/>
      <c r="V780" s="110"/>
      <c r="W780" s="110"/>
      <c r="X780" s="110"/>
    </row>
    <row r="781" spans="18:24" x14ac:dyDescent="0.25">
      <c r="R781" s="110"/>
      <c r="S781" s="110"/>
      <c r="T781" s="110"/>
      <c r="U781" s="110"/>
      <c r="V781" s="110"/>
      <c r="W781" s="110"/>
      <c r="X781" s="110"/>
    </row>
    <row r="782" spans="18:24" x14ac:dyDescent="0.25">
      <c r="R782" s="110"/>
      <c r="S782" s="110"/>
      <c r="T782" s="110"/>
      <c r="U782" s="110"/>
      <c r="V782" s="110"/>
      <c r="W782" s="110"/>
      <c r="X782" s="110"/>
    </row>
    <row r="783" spans="18:24" x14ac:dyDescent="0.25">
      <c r="R783" s="110"/>
      <c r="S783" s="110"/>
      <c r="T783" s="110"/>
      <c r="U783" s="110"/>
      <c r="V783" s="110"/>
      <c r="W783" s="110"/>
      <c r="X783" s="110"/>
    </row>
    <row r="784" spans="18:24" x14ac:dyDescent="0.25">
      <c r="R784" s="110"/>
      <c r="S784" s="110"/>
      <c r="T784" s="110"/>
      <c r="U784" s="110"/>
      <c r="V784" s="110"/>
      <c r="W784" s="110"/>
      <c r="X784" s="110"/>
    </row>
    <row r="785" spans="18:24" x14ac:dyDescent="0.25">
      <c r="R785" s="110"/>
      <c r="S785" s="110"/>
      <c r="T785" s="110"/>
      <c r="U785" s="110"/>
      <c r="V785" s="110"/>
      <c r="W785" s="110"/>
      <c r="X785" s="110"/>
    </row>
    <row r="786" spans="18:24" x14ac:dyDescent="0.25">
      <c r="R786" s="110"/>
      <c r="S786" s="110"/>
      <c r="T786" s="110"/>
      <c r="U786" s="110"/>
      <c r="V786" s="110"/>
      <c r="W786" s="110"/>
      <c r="X786" s="110"/>
    </row>
    <row r="787" spans="18:24" x14ac:dyDescent="0.25">
      <c r="R787" s="110"/>
      <c r="S787" s="110"/>
      <c r="T787" s="110"/>
      <c r="U787" s="110"/>
      <c r="V787" s="110"/>
      <c r="W787" s="110"/>
      <c r="X787" s="110"/>
    </row>
    <row r="788" spans="18:24" x14ac:dyDescent="0.25">
      <c r="R788" s="110"/>
      <c r="S788" s="110"/>
      <c r="T788" s="110"/>
      <c r="U788" s="110"/>
      <c r="V788" s="110"/>
      <c r="W788" s="110"/>
      <c r="X788" s="110"/>
    </row>
    <row r="789" spans="18:24" x14ac:dyDescent="0.25">
      <c r="R789" s="110"/>
      <c r="S789" s="110"/>
      <c r="T789" s="110"/>
      <c r="U789" s="110"/>
      <c r="V789" s="110"/>
      <c r="W789" s="110"/>
      <c r="X789" s="110"/>
    </row>
    <row r="790" spans="18:24" x14ac:dyDescent="0.25">
      <c r="R790" s="110"/>
      <c r="S790" s="110"/>
      <c r="T790" s="110"/>
      <c r="U790" s="110"/>
      <c r="V790" s="110"/>
      <c r="W790" s="110"/>
      <c r="X790" s="110"/>
    </row>
    <row r="791" spans="18:24" x14ac:dyDescent="0.25">
      <c r="R791" s="110"/>
      <c r="S791" s="110"/>
      <c r="T791" s="110"/>
      <c r="U791" s="110"/>
      <c r="V791" s="110"/>
      <c r="W791" s="110"/>
      <c r="X791" s="110"/>
    </row>
    <row r="792" spans="18:24" x14ac:dyDescent="0.25">
      <c r="R792" s="110"/>
      <c r="S792" s="110"/>
      <c r="T792" s="110"/>
      <c r="U792" s="110"/>
      <c r="V792" s="110"/>
      <c r="W792" s="110"/>
      <c r="X792" s="110"/>
    </row>
    <row r="793" spans="18:24" x14ac:dyDescent="0.25">
      <c r="R793" s="110"/>
      <c r="S793" s="110"/>
      <c r="T793" s="110"/>
      <c r="U793" s="110"/>
      <c r="V793" s="110"/>
      <c r="W793" s="110"/>
      <c r="X793" s="110"/>
    </row>
    <row r="794" spans="18:24" x14ac:dyDescent="0.25">
      <c r="R794" s="110"/>
      <c r="S794" s="110"/>
      <c r="T794" s="110"/>
      <c r="U794" s="110"/>
      <c r="V794" s="110"/>
      <c r="W794" s="110"/>
      <c r="X794" s="110"/>
    </row>
    <row r="795" spans="18:24" x14ac:dyDescent="0.25">
      <c r="R795" s="110"/>
      <c r="S795" s="110"/>
      <c r="T795" s="110"/>
      <c r="U795" s="110"/>
      <c r="V795" s="110"/>
      <c r="W795" s="110"/>
      <c r="X795" s="110"/>
    </row>
    <row r="796" spans="18:24" x14ac:dyDescent="0.25">
      <c r="R796" s="110"/>
      <c r="S796" s="110"/>
      <c r="T796" s="110"/>
      <c r="U796" s="110"/>
      <c r="V796" s="110"/>
      <c r="W796" s="110"/>
      <c r="X796" s="110"/>
    </row>
    <row r="797" spans="18:24" x14ac:dyDescent="0.25">
      <c r="R797" s="110"/>
      <c r="S797" s="110"/>
      <c r="T797" s="110"/>
      <c r="U797" s="110"/>
      <c r="V797" s="110"/>
      <c r="W797" s="110"/>
      <c r="X797" s="110"/>
    </row>
    <row r="798" spans="18:24" x14ac:dyDescent="0.25">
      <c r="R798" s="110"/>
      <c r="S798" s="110"/>
      <c r="T798" s="110"/>
      <c r="U798" s="110"/>
      <c r="V798" s="110"/>
      <c r="W798" s="110"/>
      <c r="X798" s="110"/>
    </row>
    <row r="799" spans="18:24" x14ac:dyDescent="0.25">
      <c r="R799" s="110"/>
      <c r="S799" s="110"/>
      <c r="T799" s="110"/>
      <c r="U799" s="110"/>
      <c r="V799" s="110"/>
      <c r="W799" s="110"/>
      <c r="X799" s="110"/>
    </row>
    <row r="800" spans="18:24" x14ac:dyDescent="0.25">
      <c r="R800" s="110"/>
      <c r="S800" s="110"/>
      <c r="T800" s="110"/>
      <c r="U800" s="110"/>
      <c r="V800" s="110"/>
      <c r="W800" s="110"/>
      <c r="X800" s="110"/>
    </row>
    <row r="801" spans="18:24" x14ac:dyDescent="0.25">
      <c r="R801" s="110"/>
      <c r="S801" s="110"/>
      <c r="T801" s="110"/>
      <c r="U801" s="110"/>
      <c r="V801" s="110"/>
      <c r="W801" s="110"/>
      <c r="X801" s="110"/>
    </row>
    <row r="802" spans="18:24" x14ac:dyDescent="0.25">
      <c r="R802" s="110"/>
      <c r="S802" s="110"/>
      <c r="T802" s="110"/>
      <c r="U802" s="110"/>
      <c r="V802" s="110"/>
      <c r="W802" s="110"/>
      <c r="X802" s="110"/>
    </row>
    <row r="803" spans="18:24" x14ac:dyDescent="0.25">
      <c r="R803" s="110"/>
      <c r="S803" s="110"/>
      <c r="T803" s="110"/>
      <c r="U803" s="110"/>
      <c r="V803" s="110"/>
      <c r="W803" s="110"/>
      <c r="X803" s="110"/>
    </row>
    <row r="804" spans="18:24" x14ac:dyDescent="0.25">
      <c r="R804" s="110"/>
      <c r="S804" s="110"/>
      <c r="T804" s="110"/>
      <c r="U804" s="110"/>
      <c r="V804" s="110"/>
      <c r="W804" s="110"/>
      <c r="X804" s="110"/>
    </row>
    <row r="805" spans="18:24" x14ac:dyDescent="0.25">
      <c r="R805" s="110"/>
      <c r="S805" s="110"/>
      <c r="T805" s="110"/>
      <c r="U805" s="110"/>
      <c r="V805" s="110"/>
      <c r="W805" s="110"/>
      <c r="X805" s="110"/>
    </row>
    <row r="806" spans="18:24" x14ac:dyDescent="0.25">
      <c r="R806" s="110"/>
      <c r="S806" s="110"/>
      <c r="T806" s="110"/>
      <c r="U806" s="110"/>
      <c r="V806" s="110"/>
      <c r="W806" s="110"/>
      <c r="X806" s="110"/>
    </row>
    <row r="807" spans="18:24" x14ac:dyDescent="0.25">
      <c r="R807" s="110"/>
      <c r="S807" s="110"/>
      <c r="T807" s="110"/>
      <c r="U807" s="110"/>
      <c r="V807" s="110"/>
      <c r="W807" s="110"/>
      <c r="X807" s="110"/>
    </row>
    <row r="808" spans="18:24" x14ac:dyDescent="0.25">
      <c r="R808" s="110"/>
      <c r="S808" s="110"/>
      <c r="T808" s="110"/>
      <c r="U808" s="110"/>
      <c r="V808" s="110"/>
      <c r="W808" s="110"/>
      <c r="X808" s="110"/>
    </row>
    <row r="809" spans="18:24" x14ac:dyDescent="0.25">
      <c r="R809" s="110"/>
      <c r="S809" s="110"/>
      <c r="T809" s="110"/>
      <c r="U809" s="110"/>
      <c r="V809" s="110"/>
      <c r="W809" s="110"/>
      <c r="X809" s="110"/>
    </row>
    <row r="810" spans="18:24" x14ac:dyDescent="0.25">
      <c r="R810" s="110"/>
      <c r="S810" s="110"/>
      <c r="T810" s="110"/>
      <c r="U810" s="110"/>
      <c r="V810" s="110"/>
      <c r="W810" s="110"/>
      <c r="X810" s="110"/>
    </row>
    <row r="811" spans="18:24" x14ac:dyDescent="0.25">
      <c r="R811" s="110"/>
      <c r="S811" s="110"/>
      <c r="T811" s="110"/>
      <c r="U811" s="110"/>
      <c r="V811" s="110"/>
      <c r="W811" s="110"/>
      <c r="X811" s="110"/>
    </row>
    <row r="812" spans="18:24" x14ac:dyDescent="0.25">
      <c r="R812" s="110"/>
      <c r="S812" s="110"/>
      <c r="T812" s="110"/>
      <c r="U812" s="110"/>
      <c r="V812" s="110"/>
      <c r="W812" s="110"/>
      <c r="X812" s="110"/>
    </row>
    <row r="813" spans="18:24" x14ac:dyDescent="0.25">
      <c r="R813" s="110"/>
      <c r="S813" s="110"/>
      <c r="T813" s="110"/>
      <c r="U813" s="110"/>
      <c r="V813" s="110"/>
      <c r="W813" s="110"/>
      <c r="X813" s="110"/>
    </row>
    <row r="814" spans="18:24" x14ac:dyDescent="0.25">
      <c r="R814" s="110"/>
      <c r="S814" s="110"/>
      <c r="T814" s="110"/>
      <c r="U814" s="110"/>
      <c r="V814" s="110"/>
      <c r="W814" s="110"/>
      <c r="X814" s="110"/>
    </row>
    <row r="815" spans="18:24" x14ac:dyDescent="0.25">
      <c r="R815" s="110"/>
      <c r="S815" s="110"/>
      <c r="T815" s="110"/>
      <c r="U815" s="110"/>
      <c r="V815" s="110"/>
      <c r="W815" s="110"/>
      <c r="X815" s="110"/>
    </row>
    <row r="816" spans="18:24" x14ac:dyDescent="0.25">
      <c r="R816" s="110"/>
      <c r="S816" s="110"/>
      <c r="T816" s="110"/>
      <c r="U816" s="110"/>
      <c r="V816" s="110"/>
      <c r="W816" s="110"/>
      <c r="X816" s="110"/>
    </row>
    <row r="817" spans="18:24" x14ac:dyDescent="0.25">
      <c r="R817" s="110"/>
      <c r="S817" s="110"/>
      <c r="T817" s="110"/>
      <c r="U817" s="110"/>
      <c r="V817" s="110"/>
      <c r="W817" s="110"/>
      <c r="X817" s="110"/>
    </row>
    <row r="818" spans="18:24" x14ac:dyDescent="0.25">
      <c r="R818" s="110"/>
      <c r="S818" s="110"/>
      <c r="T818" s="110"/>
      <c r="U818" s="110"/>
      <c r="V818" s="110"/>
      <c r="W818" s="110"/>
      <c r="X818" s="110"/>
    </row>
    <row r="819" spans="18:24" x14ac:dyDescent="0.25">
      <c r="R819" s="110"/>
      <c r="S819" s="110"/>
      <c r="T819" s="110"/>
      <c r="U819" s="110"/>
      <c r="V819" s="110"/>
      <c r="W819" s="110"/>
      <c r="X819" s="110"/>
    </row>
    <row r="820" spans="18:24" x14ac:dyDescent="0.25">
      <c r="R820" s="110"/>
      <c r="S820" s="110"/>
      <c r="T820" s="110"/>
      <c r="U820" s="110"/>
      <c r="V820" s="110"/>
      <c r="W820" s="110"/>
      <c r="X820" s="110"/>
    </row>
    <row r="821" spans="18:24" x14ac:dyDescent="0.25">
      <c r="R821" s="110"/>
      <c r="S821" s="110"/>
      <c r="T821" s="110"/>
      <c r="U821" s="110"/>
      <c r="V821" s="110"/>
      <c r="W821" s="110"/>
      <c r="X821" s="110"/>
    </row>
    <row r="822" spans="18:24" x14ac:dyDescent="0.25">
      <c r="R822" s="110"/>
      <c r="S822" s="110"/>
      <c r="T822" s="110"/>
      <c r="U822" s="110"/>
      <c r="V822" s="110"/>
      <c r="W822" s="110"/>
      <c r="X822" s="110"/>
    </row>
    <row r="823" spans="18:24" x14ac:dyDescent="0.25">
      <c r="R823" s="110"/>
      <c r="S823" s="110"/>
      <c r="T823" s="110"/>
      <c r="U823" s="110"/>
      <c r="V823" s="110"/>
      <c r="W823" s="110"/>
      <c r="X823" s="110"/>
    </row>
    <row r="824" spans="18:24" x14ac:dyDescent="0.25">
      <c r="R824" s="110"/>
      <c r="S824" s="110"/>
      <c r="T824" s="110"/>
      <c r="U824" s="110"/>
      <c r="V824" s="110"/>
      <c r="W824" s="110"/>
      <c r="X824" s="110"/>
    </row>
    <row r="825" spans="18:24" x14ac:dyDescent="0.25">
      <c r="R825" s="110"/>
      <c r="S825" s="110"/>
      <c r="T825" s="110"/>
      <c r="U825" s="110"/>
      <c r="V825" s="110"/>
      <c r="W825" s="110"/>
      <c r="X825" s="110"/>
    </row>
    <row r="826" spans="18:24" x14ac:dyDescent="0.25">
      <c r="R826" s="110"/>
      <c r="S826" s="110"/>
      <c r="T826" s="110"/>
      <c r="U826" s="110"/>
      <c r="V826" s="110"/>
      <c r="W826" s="110"/>
      <c r="X826" s="110"/>
    </row>
    <row r="827" spans="18:24" x14ac:dyDescent="0.25">
      <c r="R827" s="110"/>
      <c r="S827" s="110"/>
      <c r="T827" s="110"/>
      <c r="U827" s="110"/>
      <c r="V827" s="110"/>
      <c r="W827" s="110"/>
      <c r="X827" s="110"/>
    </row>
    <row r="828" spans="18:24" x14ac:dyDescent="0.25">
      <c r="R828" s="110"/>
      <c r="S828" s="110"/>
      <c r="T828" s="110"/>
      <c r="U828" s="110"/>
      <c r="V828" s="110"/>
      <c r="W828" s="110"/>
      <c r="X828" s="110"/>
    </row>
    <row r="829" spans="18:24" x14ac:dyDescent="0.25">
      <c r="R829" s="110"/>
      <c r="S829" s="110"/>
      <c r="T829" s="110"/>
      <c r="U829" s="110"/>
      <c r="V829" s="110"/>
      <c r="W829" s="110"/>
      <c r="X829" s="110"/>
    </row>
    <row r="830" spans="18:24" x14ac:dyDescent="0.25">
      <c r="R830" s="110"/>
      <c r="S830" s="110"/>
      <c r="T830" s="110"/>
      <c r="U830" s="110"/>
      <c r="V830" s="110"/>
      <c r="W830" s="110"/>
      <c r="X830" s="110"/>
    </row>
    <row r="831" spans="18:24" x14ac:dyDescent="0.25">
      <c r="R831" s="110"/>
      <c r="S831" s="110"/>
      <c r="T831" s="110"/>
      <c r="U831" s="110"/>
      <c r="V831" s="110"/>
      <c r="W831" s="110"/>
      <c r="X831" s="110"/>
    </row>
    <row r="832" spans="18:24" x14ac:dyDescent="0.25">
      <c r="R832" s="110"/>
      <c r="S832" s="110"/>
      <c r="T832" s="110"/>
      <c r="U832" s="110"/>
      <c r="V832" s="110"/>
      <c r="W832" s="110"/>
      <c r="X832" s="110"/>
    </row>
    <row r="833" spans="18:24" x14ac:dyDescent="0.25">
      <c r="R833" s="110"/>
      <c r="S833" s="110"/>
      <c r="T833" s="110"/>
      <c r="U833" s="110"/>
      <c r="V833" s="110"/>
      <c r="W833" s="110"/>
      <c r="X833" s="110"/>
    </row>
    <row r="834" spans="18:24" x14ac:dyDescent="0.25">
      <c r="R834" s="110"/>
      <c r="S834" s="110"/>
      <c r="T834" s="110"/>
      <c r="U834" s="110"/>
      <c r="V834" s="110"/>
      <c r="W834" s="110"/>
      <c r="X834" s="110"/>
    </row>
    <row r="835" spans="18:24" x14ac:dyDescent="0.25">
      <c r="R835" s="110"/>
      <c r="S835" s="110"/>
      <c r="T835" s="110"/>
      <c r="U835" s="110"/>
      <c r="V835" s="110"/>
      <c r="W835" s="110"/>
      <c r="X835" s="110"/>
    </row>
    <row r="836" spans="18:24" x14ac:dyDescent="0.25">
      <c r="R836" s="110"/>
      <c r="S836" s="110"/>
      <c r="T836" s="110"/>
      <c r="U836" s="110"/>
      <c r="V836" s="110"/>
      <c r="W836" s="110"/>
      <c r="X836" s="110"/>
    </row>
    <row r="837" spans="18:24" x14ac:dyDescent="0.25">
      <c r="R837" s="110"/>
      <c r="S837" s="110"/>
      <c r="T837" s="110"/>
      <c r="U837" s="110"/>
      <c r="V837" s="110"/>
      <c r="W837" s="110"/>
      <c r="X837" s="110"/>
    </row>
    <row r="838" spans="18:24" x14ac:dyDescent="0.25">
      <c r="R838" s="110"/>
      <c r="S838" s="110"/>
      <c r="T838" s="110"/>
      <c r="U838" s="110"/>
      <c r="V838" s="110"/>
      <c r="W838" s="110"/>
      <c r="X838" s="110"/>
    </row>
    <row r="839" spans="18:24" x14ac:dyDescent="0.25">
      <c r="R839" s="110"/>
      <c r="S839" s="110"/>
      <c r="T839" s="110"/>
      <c r="U839" s="110"/>
      <c r="V839" s="110"/>
      <c r="W839" s="110"/>
      <c r="X839" s="110"/>
    </row>
    <row r="840" spans="18:24" x14ac:dyDescent="0.25">
      <c r="R840" s="110"/>
      <c r="S840" s="110"/>
      <c r="T840" s="110"/>
      <c r="U840" s="110"/>
      <c r="V840" s="110"/>
      <c r="W840" s="110"/>
      <c r="X840" s="110"/>
    </row>
    <row r="841" spans="18:24" x14ac:dyDescent="0.25">
      <c r="R841" s="110"/>
      <c r="S841" s="110"/>
      <c r="T841" s="110"/>
      <c r="U841" s="110"/>
      <c r="V841" s="110"/>
      <c r="W841" s="110"/>
      <c r="X841" s="110"/>
    </row>
    <row r="842" spans="18:24" x14ac:dyDescent="0.25">
      <c r="R842" s="110"/>
      <c r="S842" s="110"/>
      <c r="T842" s="110"/>
      <c r="U842" s="110"/>
      <c r="V842" s="110"/>
      <c r="W842" s="110"/>
      <c r="X842" s="110"/>
    </row>
    <row r="843" spans="18:24" x14ac:dyDescent="0.25">
      <c r="R843" s="110"/>
      <c r="S843" s="110"/>
      <c r="T843" s="110"/>
      <c r="U843" s="110"/>
      <c r="V843" s="110"/>
      <c r="W843" s="110"/>
      <c r="X843" s="110"/>
    </row>
    <row r="844" spans="18:24" x14ac:dyDescent="0.25">
      <c r="R844" s="110"/>
      <c r="S844" s="110"/>
      <c r="T844" s="110"/>
      <c r="U844" s="110"/>
      <c r="V844" s="110"/>
      <c r="W844" s="110"/>
      <c r="X844" s="110"/>
    </row>
    <row r="845" spans="18:24" x14ac:dyDescent="0.25">
      <c r="R845" s="110"/>
      <c r="S845" s="110"/>
      <c r="T845" s="110"/>
      <c r="U845" s="110"/>
      <c r="V845" s="110"/>
      <c r="W845" s="110"/>
      <c r="X845" s="110"/>
    </row>
    <row r="846" spans="18:24" x14ac:dyDescent="0.25">
      <c r="R846" s="110"/>
      <c r="S846" s="110"/>
      <c r="T846" s="110"/>
      <c r="U846" s="110"/>
      <c r="V846" s="110"/>
      <c r="W846" s="110"/>
      <c r="X846" s="110"/>
    </row>
    <row r="847" spans="18:24" x14ac:dyDescent="0.25">
      <c r="R847" s="110"/>
      <c r="S847" s="110"/>
      <c r="T847" s="110"/>
      <c r="U847" s="110"/>
      <c r="V847" s="110"/>
      <c r="W847" s="110"/>
      <c r="X847" s="110"/>
    </row>
    <row r="848" spans="18:24" x14ac:dyDescent="0.25">
      <c r="R848" s="110"/>
      <c r="S848" s="110"/>
      <c r="T848" s="110"/>
      <c r="U848" s="110"/>
      <c r="V848" s="110"/>
      <c r="W848" s="110"/>
      <c r="X848" s="110"/>
    </row>
    <row r="849" spans="18:24" x14ac:dyDescent="0.25">
      <c r="R849" s="110"/>
      <c r="S849" s="110"/>
      <c r="T849" s="110"/>
      <c r="U849" s="110"/>
      <c r="V849" s="110"/>
      <c r="W849" s="110"/>
      <c r="X849" s="110"/>
    </row>
    <row r="850" spans="18:24" x14ac:dyDescent="0.25">
      <c r="R850" s="110"/>
      <c r="S850" s="110"/>
      <c r="T850" s="110"/>
      <c r="U850" s="110"/>
      <c r="V850" s="110"/>
      <c r="W850" s="110"/>
      <c r="X850" s="110"/>
    </row>
    <row r="851" spans="18:24" x14ac:dyDescent="0.25">
      <c r="R851" s="110"/>
      <c r="S851" s="110"/>
      <c r="T851" s="110"/>
      <c r="U851" s="110"/>
      <c r="V851" s="110"/>
      <c r="W851" s="110"/>
      <c r="X851" s="110"/>
    </row>
    <row r="852" spans="18:24" x14ac:dyDescent="0.25">
      <c r="R852" s="110"/>
      <c r="S852" s="110"/>
      <c r="T852" s="110"/>
      <c r="U852" s="110"/>
      <c r="V852" s="110"/>
      <c r="W852" s="110"/>
      <c r="X852" s="110"/>
    </row>
    <row r="853" spans="18:24" x14ac:dyDescent="0.25">
      <c r="R853" s="110"/>
      <c r="S853" s="110"/>
      <c r="T853" s="110"/>
      <c r="U853" s="110"/>
      <c r="V853" s="110"/>
      <c r="W853" s="110"/>
      <c r="X853" s="110"/>
    </row>
    <row r="854" spans="18:24" x14ac:dyDescent="0.25">
      <c r="R854" s="110"/>
      <c r="S854" s="110"/>
      <c r="T854" s="110"/>
      <c r="U854" s="110"/>
      <c r="V854" s="110"/>
      <c r="W854" s="110"/>
      <c r="X854" s="110"/>
    </row>
    <row r="855" spans="18:24" x14ac:dyDescent="0.25">
      <c r="R855" s="110"/>
      <c r="S855" s="110"/>
      <c r="T855" s="110"/>
      <c r="U855" s="110"/>
      <c r="V855" s="110"/>
      <c r="W855" s="110"/>
      <c r="X855" s="110"/>
    </row>
    <row r="856" spans="18:24" x14ac:dyDescent="0.25">
      <c r="R856" s="110"/>
      <c r="S856" s="110"/>
      <c r="T856" s="110"/>
      <c r="U856" s="110"/>
      <c r="V856" s="110"/>
      <c r="W856" s="110"/>
      <c r="X856" s="110"/>
    </row>
    <row r="857" spans="18:24" x14ac:dyDescent="0.25">
      <c r="R857" s="110"/>
      <c r="S857" s="110"/>
      <c r="T857" s="110"/>
      <c r="U857" s="110"/>
      <c r="V857" s="110"/>
      <c r="W857" s="110"/>
      <c r="X857" s="110"/>
    </row>
    <row r="858" spans="18:24" x14ac:dyDescent="0.25">
      <c r="R858" s="110"/>
      <c r="S858" s="110"/>
      <c r="T858" s="110"/>
      <c r="U858" s="110"/>
      <c r="V858" s="110"/>
      <c r="W858" s="110"/>
      <c r="X858" s="110"/>
    </row>
    <row r="859" spans="18:24" x14ac:dyDescent="0.25">
      <c r="R859" s="110"/>
      <c r="S859" s="110"/>
      <c r="T859" s="110"/>
      <c r="U859" s="110"/>
      <c r="V859" s="110"/>
      <c r="W859" s="110"/>
      <c r="X859" s="110"/>
    </row>
    <row r="860" spans="18:24" x14ac:dyDescent="0.25">
      <c r="R860" s="110"/>
      <c r="S860" s="110"/>
      <c r="T860" s="110"/>
      <c r="U860" s="110"/>
      <c r="V860" s="110"/>
      <c r="W860" s="110"/>
      <c r="X860" s="110"/>
    </row>
    <row r="861" spans="18:24" x14ac:dyDescent="0.25">
      <c r="R861" s="110"/>
      <c r="S861" s="110"/>
      <c r="T861" s="110"/>
      <c r="U861" s="110"/>
      <c r="V861" s="110"/>
      <c r="W861" s="110"/>
      <c r="X861" s="110"/>
    </row>
    <row r="862" spans="18:24" x14ac:dyDescent="0.25">
      <c r="R862" s="110"/>
      <c r="S862" s="110"/>
      <c r="T862" s="110"/>
      <c r="U862" s="110"/>
      <c r="V862" s="110"/>
      <c r="W862" s="110"/>
      <c r="X862" s="110"/>
    </row>
    <row r="863" spans="18:24" x14ac:dyDescent="0.25">
      <c r="R863" s="110"/>
      <c r="S863" s="110"/>
      <c r="T863" s="110"/>
      <c r="U863" s="110"/>
      <c r="V863" s="110"/>
      <c r="W863" s="110"/>
      <c r="X863" s="110"/>
    </row>
    <row r="864" spans="18:24" x14ac:dyDescent="0.25">
      <c r="R864" s="110"/>
      <c r="S864" s="110"/>
      <c r="T864" s="110"/>
      <c r="U864" s="110"/>
      <c r="V864" s="110"/>
      <c r="W864" s="110"/>
      <c r="X864" s="110"/>
    </row>
    <row r="865" spans="18:24" x14ac:dyDescent="0.25">
      <c r="R865" s="110"/>
      <c r="S865" s="110"/>
      <c r="T865" s="110"/>
      <c r="U865" s="110"/>
      <c r="V865" s="110"/>
      <c r="W865" s="110"/>
      <c r="X865" s="110"/>
    </row>
    <row r="866" spans="18:24" x14ac:dyDescent="0.25">
      <c r="R866" s="110"/>
      <c r="S866" s="110"/>
      <c r="T866" s="110"/>
      <c r="U866" s="110"/>
      <c r="V866" s="110"/>
      <c r="W866" s="110"/>
      <c r="X866" s="110"/>
    </row>
    <row r="867" spans="18:24" x14ac:dyDescent="0.25">
      <c r="R867" s="110"/>
      <c r="S867" s="110"/>
      <c r="T867" s="110"/>
      <c r="U867" s="110"/>
      <c r="V867" s="110"/>
      <c r="W867" s="110"/>
      <c r="X867" s="110"/>
    </row>
    <row r="868" spans="18:24" x14ac:dyDescent="0.25">
      <c r="R868" s="110"/>
      <c r="S868" s="110"/>
      <c r="T868" s="110"/>
      <c r="U868" s="110"/>
      <c r="V868" s="110"/>
      <c r="W868" s="110"/>
      <c r="X868" s="110"/>
    </row>
    <row r="869" spans="18:24" x14ac:dyDescent="0.25">
      <c r="R869" s="110"/>
      <c r="S869" s="110"/>
      <c r="T869" s="110"/>
      <c r="U869" s="110"/>
      <c r="V869" s="110"/>
      <c r="W869" s="110"/>
      <c r="X869" s="110"/>
    </row>
    <row r="870" spans="18:24" x14ac:dyDescent="0.25">
      <c r="R870" s="110"/>
      <c r="S870" s="110"/>
      <c r="T870" s="110"/>
      <c r="U870" s="110"/>
      <c r="V870" s="110"/>
      <c r="W870" s="110"/>
      <c r="X870" s="110"/>
    </row>
    <row r="871" spans="18:24" x14ac:dyDescent="0.25">
      <c r="R871" s="110"/>
      <c r="S871" s="110"/>
      <c r="T871" s="110"/>
      <c r="U871" s="110"/>
      <c r="V871" s="110"/>
      <c r="W871" s="110"/>
      <c r="X871" s="110"/>
    </row>
    <row r="872" spans="18:24" x14ac:dyDescent="0.25">
      <c r="R872" s="110"/>
      <c r="S872" s="110"/>
      <c r="T872" s="110"/>
      <c r="U872" s="110"/>
      <c r="V872" s="110"/>
      <c r="W872" s="110"/>
      <c r="X872" s="110"/>
    </row>
    <row r="873" spans="18:24" x14ac:dyDescent="0.25">
      <c r="R873" s="110"/>
      <c r="S873" s="110"/>
      <c r="T873" s="110"/>
      <c r="U873" s="110"/>
      <c r="V873" s="110"/>
      <c r="W873" s="110"/>
      <c r="X873" s="110"/>
    </row>
    <row r="874" spans="18:24" x14ac:dyDescent="0.25">
      <c r="R874" s="110"/>
      <c r="S874" s="110"/>
      <c r="T874" s="110"/>
      <c r="U874" s="110"/>
      <c r="V874" s="110"/>
      <c r="W874" s="110"/>
      <c r="X874" s="110"/>
    </row>
    <row r="875" spans="18:24" x14ac:dyDescent="0.25">
      <c r="R875" s="110"/>
      <c r="S875" s="110"/>
      <c r="T875" s="110"/>
      <c r="U875" s="110"/>
      <c r="V875" s="110"/>
      <c r="W875" s="110"/>
      <c r="X875" s="110"/>
    </row>
    <row r="876" spans="18:24" x14ac:dyDescent="0.25">
      <c r="R876" s="110"/>
      <c r="S876" s="110"/>
      <c r="T876" s="110"/>
      <c r="U876" s="110"/>
      <c r="V876" s="110"/>
      <c r="W876" s="110"/>
      <c r="X876" s="110"/>
    </row>
    <row r="877" spans="18:24" x14ac:dyDescent="0.25">
      <c r="R877" s="110"/>
      <c r="S877" s="110"/>
      <c r="T877" s="110"/>
      <c r="U877" s="110"/>
      <c r="V877" s="110"/>
      <c r="W877" s="110"/>
      <c r="X877" s="110"/>
    </row>
    <row r="878" spans="18:24" x14ac:dyDescent="0.25">
      <c r="R878" s="110"/>
      <c r="S878" s="110"/>
      <c r="T878" s="110"/>
      <c r="U878" s="110"/>
      <c r="V878" s="110"/>
      <c r="W878" s="110"/>
      <c r="X878" s="110"/>
    </row>
    <row r="879" spans="18:24" x14ac:dyDescent="0.25">
      <c r="R879" s="110"/>
      <c r="S879" s="110"/>
      <c r="T879" s="110"/>
      <c r="U879" s="110"/>
      <c r="V879" s="110"/>
      <c r="W879" s="110"/>
      <c r="X879" s="110"/>
    </row>
    <row r="880" spans="18:24" x14ac:dyDescent="0.25">
      <c r="R880" s="110"/>
      <c r="S880" s="110"/>
      <c r="T880" s="110"/>
      <c r="U880" s="110"/>
      <c r="V880" s="110"/>
      <c r="W880" s="110"/>
      <c r="X880" s="110"/>
    </row>
    <row r="881" spans="18:24" x14ac:dyDescent="0.25">
      <c r="R881" s="110"/>
      <c r="S881" s="110"/>
      <c r="T881" s="110"/>
      <c r="U881" s="110"/>
      <c r="V881" s="110"/>
      <c r="W881" s="110"/>
      <c r="X881" s="110"/>
    </row>
    <row r="882" spans="18:24" x14ac:dyDescent="0.25">
      <c r="R882" s="110"/>
      <c r="S882" s="110"/>
      <c r="T882" s="110"/>
      <c r="U882" s="110"/>
      <c r="V882" s="110"/>
      <c r="W882" s="110"/>
      <c r="X882" s="110"/>
    </row>
    <row r="883" spans="18:24" x14ac:dyDescent="0.25">
      <c r="R883" s="110"/>
      <c r="S883" s="110"/>
      <c r="T883" s="110"/>
      <c r="U883" s="110"/>
      <c r="V883" s="110"/>
      <c r="W883" s="110"/>
      <c r="X883" s="110"/>
    </row>
    <row r="884" spans="18:24" x14ac:dyDescent="0.25">
      <c r="R884" s="110"/>
      <c r="S884" s="110"/>
      <c r="T884" s="110"/>
      <c r="U884" s="110"/>
      <c r="V884" s="110"/>
      <c r="W884" s="110"/>
      <c r="X884" s="110"/>
    </row>
    <row r="885" spans="18:24" x14ac:dyDescent="0.25">
      <c r="R885" s="110"/>
      <c r="S885" s="110"/>
      <c r="T885" s="110"/>
      <c r="U885" s="110"/>
      <c r="V885" s="110"/>
      <c r="W885" s="110"/>
      <c r="X885" s="110"/>
    </row>
    <row r="886" spans="18:24" x14ac:dyDescent="0.25">
      <c r="R886" s="110"/>
      <c r="S886" s="110"/>
      <c r="T886" s="110"/>
      <c r="U886" s="110"/>
      <c r="V886" s="110"/>
      <c r="W886" s="110"/>
      <c r="X886" s="110"/>
    </row>
    <row r="887" spans="18:24" x14ac:dyDescent="0.25">
      <c r="R887" s="110"/>
      <c r="S887" s="110"/>
      <c r="T887" s="110"/>
      <c r="U887" s="110"/>
      <c r="V887" s="110"/>
      <c r="W887" s="110"/>
      <c r="X887" s="110"/>
    </row>
    <row r="888" spans="18:24" x14ac:dyDescent="0.25">
      <c r="R888" s="110"/>
      <c r="S888" s="110"/>
      <c r="T888" s="110"/>
      <c r="U888" s="110"/>
      <c r="V888" s="110"/>
      <c r="W888" s="110"/>
      <c r="X888" s="110"/>
    </row>
    <row r="889" spans="18:24" x14ac:dyDescent="0.25">
      <c r="R889" s="110"/>
      <c r="S889" s="110"/>
      <c r="T889" s="110"/>
      <c r="U889" s="110"/>
      <c r="V889" s="110"/>
      <c r="W889" s="110"/>
      <c r="X889" s="110"/>
    </row>
    <row r="890" spans="18:24" x14ac:dyDescent="0.25">
      <c r="R890" s="110"/>
      <c r="S890" s="110"/>
      <c r="T890" s="110"/>
      <c r="U890" s="110"/>
      <c r="V890" s="110"/>
      <c r="W890" s="110"/>
      <c r="X890" s="110"/>
    </row>
    <row r="891" spans="18:24" x14ac:dyDescent="0.25">
      <c r="R891" s="110"/>
      <c r="S891" s="110"/>
      <c r="T891" s="110"/>
      <c r="U891" s="110"/>
      <c r="V891" s="110"/>
      <c r="W891" s="110"/>
      <c r="X891" s="110"/>
    </row>
    <row r="892" spans="18:24" x14ac:dyDescent="0.25">
      <c r="R892" s="110"/>
      <c r="S892" s="110"/>
      <c r="T892" s="110"/>
      <c r="U892" s="110"/>
      <c r="V892" s="110"/>
      <c r="W892" s="110"/>
      <c r="X892" s="110"/>
    </row>
    <row r="893" spans="18:24" x14ac:dyDescent="0.25">
      <c r="R893" s="110"/>
      <c r="S893" s="110"/>
      <c r="T893" s="110"/>
      <c r="U893" s="110"/>
      <c r="V893" s="110"/>
      <c r="W893" s="110"/>
      <c r="X893" s="110"/>
    </row>
    <row r="894" spans="18:24" x14ac:dyDescent="0.25">
      <c r="R894" s="110"/>
      <c r="S894" s="110"/>
      <c r="T894" s="110"/>
      <c r="U894" s="110"/>
      <c r="V894" s="110"/>
      <c r="W894" s="110"/>
      <c r="X894" s="110"/>
    </row>
    <row r="895" spans="18:24" x14ac:dyDescent="0.25">
      <c r="R895" s="110"/>
      <c r="S895" s="110"/>
      <c r="T895" s="110"/>
      <c r="U895" s="110"/>
      <c r="V895" s="110"/>
      <c r="W895" s="110"/>
      <c r="X895" s="110"/>
    </row>
    <row r="896" spans="18:24" x14ac:dyDescent="0.25">
      <c r="R896" s="110"/>
      <c r="S896" s="110"/>
      <c r="T896" s="110"/>
      <c r="U896" s="110"/>
      <c r="V896" s="110"/>
      <c r="W896" s="110"/>
      <c r="X896" s="110"/>
    </row>
    <row r="897" spans="18:24" x14ac:dyDescent="0.25">
      <c r="R897" s="110"/>
      <c r="S897" s="110"/>
      <c r="T897" s="110"/>
      <c r="U897" s="110"/>
      <c r="V897" s="110"/>
      <c r="W897" s="110"/>
      <c r="X897" s="110"/>
    </row>
    <row r="898" spans="18:24" x14ac:dyDescent="0.25">
      <c r="R898" s="110"/>
      <c r="S898" s="110"/>
      <c r="T898" s="110"/>
      <c r="U898" s="110"/>
      <c r="V898" s="110"/>
      <c r="W898" s="110"/>
      <c r="X898" s="110"/>
    </row>
    <row r="899" spans="18:24" x14ac:dyDescent="0.25">
      <c r="R899" s="110"/>
      <c r="S899" s="110"/>
      <c r="T899" s="110"/>
      <c r="U899" s="110"/>
      <c r="V899" s="110"/>
      <c r="W899" s="110"/>
      <c r="X899" s="110"/>
    </row>
    <row r="900" spans="18:24" x14ac:dyDescent="0.25">
      <c r="R900" s="110"/>
      <c r="S900" s="110"/>
      <c r="T900" s="110"/>
      <c r="U900" s="110"/>
      <c r="V900" s="110"/>
      <c r="W900" s="110"/>
      <c r="X900" s="110"/>
    </row>
    <row r="901" spans="18:24" x14ac:dyDescent="0.25">
      <c r="R901" s="110"/>
      <c r="S901" s="110"/>
      <c r="T901" s="110"/>
      <c r="U901" s="110"/>
      <c r="V901" s="110"/>
      <c r="W901" s="110"/>
      <c r="X901" s="110"/>
    </row>
    <row r="902" spans="18:24" x14ac:dyDescent="0.25">
      <c r="R902" s="110"/>
      <c r="S902" s="110"/>
      <c r="T902" s="110"/>
      <c r="U902" s="110"/>
      <c r="V902" s="110"/>
      <c r="W902" s="110"/>
      <c r="X902" s="110"/>
    </row>
    <row r="903" spans="18:24" x14ac:dyDescent="0.25">
      <c r="R903" s="110"/>
      <c r="S903" s="110"/>
      <c r="T903" s="110"/>
      <c r="U903" s="110"/>
      <c r="V903" s="110"/>
      <c r="W903" s="110"/>
      <c r="X903" s="110"/>
    </row>
    <row r="904" spans="18:24" x14ac:dyDescent="0.25">
      <c r="R904" s="110"/>
      <c r="S904" s="110"/>
      <c r="T904" s="110"/>
      <c r="U904" s="110"/>
      <c r="V904" s="110"/>
      <c r="W904" s="110"/>
      <c r="X904" s="110"/>
    </row>
    <row r="905" spans="18:24" x14ac:dyDescent="0.25">
      <c r="R905" s="110"/>
      <c r="S905" s="110"/>
      <c r="T905" s="110"/>
      <c r="U905" s="110"/>
      <c r="V905" s="110"/>
      <c r="W905" s="110"/>
      <c r="X905" s="110"/>
    </row>
    <row r="906" spans="18:24" x14ac:dyDescent="0.25">
      <c r="R906" s="110"/>
      <c r="S906" s="110"/>
      <c r="T906" s="110"/>
      <c r="U906" s="110"/>
      <c r="V906" s="110"/>
      <c r="W906" s="110"/>
      <c r="X906" s="110"/>
    </row>
    <row r="907" spans="18:24" x14ac:dyDescent="0.25">
      <c r="R907" s="110"/>
      <c r="S907" s="110"/>
      <c r="T907" s="110"/>
      <c r="U907" s="110"/>
      <c r="V907" s="110"/>
      <c r="W907" s="110"/>
      <c r="X907" s="110"/>
    </row>
    <row r="908" spans="18:24" x14ac:dyDescent="0.25">
      <c r="R908" s="110"/>
      <c r="S908" s="110"/>
      <c r="T908" s="110"/>
      <c r="U908" s="110"/>
      <c r="V908" s="110"/>
      <c r="W908" s="110"/>
      <c r="X908" s="110"/>
    </row>
    <row r="909" spans="18:24" x14ac:dyDescent="0.25">
      <c r="R909" s="110"/>
      <c r="S909" s="110"/>
      <c r="T909" s="110"/>
      <c r="U909" s="110"/>
      <c r="V909" s="110"/>
      <c r="W909" s="110"/>
      <c r="X909" s="110"/>
    </row>
    <row r="910" spans="18:24" x14ac:dyDescent="0.25">
      <c r="R910" s="110"/>
      <c r="S910" s="110"/>
      <c r="T910" s="110"/>
      <c r="U910" s="110"/>
      <c r="V910" s="110"/>
      <c r="W910" s="110"/>
      <c r="X910" s="110"/>
    </row>
    <row r="911" spans="18:24" x14ac:dyDescent="0.25">
      <c r="R911" s="110"/>
      <c r="S911" s="110"/>
      <c r="T911" s="110"/>
      <c r="U911" s="110"/>
      <c r="V911" s="110"/>
      <c r="W911" s="110"/>
      <c r="X911" s="110"/>
    </row>
    <row r="912" spans="18:24" x14ac:dyDescent="0.25">
      <c r="R912" s="110"/>
      <c r="S912" s="110"/>
      <c r="T912" s="110"/>
      <c r="U912" s="110"/>
      <c r="V912" s="110"/>
      <c r="W912" s="110"/>
      <c r="X912" s="110"/>
    </row>
    <row r="913" spans="18:24" x14ac:dyDescent="0.25">
      <c r="R913" s="110"/>
      <c r="S913" s="110"/>
      <c r="T913" s="110"/>
      <c r="U913" s="110"/>
      <c r="V913" s="110"/>
      <c r="W913" s="110"/>
      <c r="X913" s="110"/>
    </row>
    <row r="914" spans="18:24" x14ac:dyDescent="0.25">
      <c r="R914" s="110"/>
      <c r="S914" s="110"/>
      <c r="T914" s="110"/>
      <c r="U914" s="110"/>
      <c r="V914" s="110"/>
      <c r="W914" s="110"/>
      <c r="X914" s="110"/>
    </row>
    <row r="915" spans="18:24" x14ac:dyDescent="0.25">
      <c r="R915" s="110"/>
      <c r="S915" s="110"/>
      <c r="T915" s="110"/>
      <c r="U915" s="110"/>
      <c r="V915" s="110"/>
      <c r="W915" s="110"/>
      <c r="X915" s="110"/>
    </row>
    <row r="916" spans="18:24" x14ac:dyDescent="0.25">
      <c r="R916" s="110"/>
      <c r="S916" s="110"/>
      <c r="T916" s="110"/>
      <c r="U916" s="110"/>
      <c r="V916" s="110"/>
      <c r="W916" s="110"/>
      <c r="X916" s="110"/>
    </row>
    <row r="917" spans="18:24" x14ac:dyDescent="0.25">
      <c r="R917" s="110"/>
      <c r="S917" s="110"/>
      <c r="T917" s="110"/>
      <c r="U917" s="110"/>
      <c r="V917" s="110"/>
      <c r="W917" s="110"/>
      <c r="X917" s="110"/>
    </row>
    <row r="918" spans="18:24" x14ac:dyDescent="0.25">
      <c r="R918" s="110"/>
      <c r="S918" s="110"/>
      <c r="T918" s="110"/>
      <c r="U918" s="110"/>
      <c r="V918" s="110"/>
      <c r="W918" s="110"/>
      <c r="X918" s="110"/>
    </row>
    <row r="919" spans="18:24" x14ac:dyDescent="0.25">
      <c r="R919" s="110"/>
      <c r="S919" s="110"/>
      <c r="T919" s="110"/>
      <c r="U919" s="110"/>
      <c r="V919" s="110"/>
      <c r="W919" s="110"/>
      <c r="X919" s="110"/>
    </row>
    <row r="920" spans="18:24" x14ac:dyDescent="0.25">
      <c r="R920" s="110"/>
      <c r="S920" s="110"/>
      <c r="T920" s="110"/>
      <c r="U920" s="110"/>
      <c r="V920" s="110"/>
      <c r="W920" s="110"/>
      <c r="X920" s="110"/>
    </row>
    <row r="921" spans="18:24" x14ac:dyDescent="0.25">
      <c r="R921" s="110"/>
      <c r="S921" s="110"/>
      <c r="T921" s="110"/>
      <c r="U921" s="110"/>
      <c r="V921" s="110"/>
      <c r="W921" s="110"/>
      <c r="X921" s="110"/>
    </row>
    <row r="922" spans="18:24" x14ac:dyDescent="0.25">
      <c r="R922" s="110"/>
      <c r="S922" s="110"/>
      <c r="T922" s="110"/>
      <c r="U922" s="110"/>
      <c r="V922" s="110"/>
      <c r="W922" s="110"/>
      <c r="X922" s="110"/>
    </row>
    <row r="923" spans="18:24" x14ac:dyDescent="0.25">
      <c r="R923" s="110"/>
      <c r="S923" s="110"/>
      <c r="T923" s="110"/>
      <c r="U923" s="110"/>
      <c r="V923" s="110"/>
      <c r="W923" s="110"/>
      <c r="X923" s="110"/>
    </row>
    <row r="924" spans="18:24" x14ac:dyDescent="0.25">
      <c r="R924" s="110"/>
      <c r="S924" s="110"/>
      <c r="T924" s="110"/>
      <c r="U924" s="110"/>
      <c r="V924" s="110"/>
      <c r="W924" s="110"/>
      <c r="X924" s="110"/>
    </row>
    <row r="925" spans="18:24" x14ac:dyDescent="0.25">
      <c r="R925" s="110"/>
      <c r="S925" s="110"/>
      <c r="T925" s="110"/>
      <c r="U925" s="110"/>
      <c r="V925" s="110"/>
      <c r="W925" s="110"/>
      <c r="X925" s="110"/>
    </row>
    <row r="926" spans="18:24" x14ac:dyDescent="0.25">
      <c r="R926" s="110"/>
      <c r="S926" s="110"/>
      <c r="T926" s="110"/>
      <c r="U926" s="110"/>
      <c r="V926" s="110"/>
      <c r="W926" s="110"/>
      <c r="X926" s="110"/>
    </row>
    <row r="927" spans="18:24" x14ac:dyDescent="0.25">
      <c r="R927" s="110"/>
      <c r="S927" s="110"/>
      <c r="T927" s="110"/>
      <c r="U927" s="110"/>
      <c r="V927" s="110"/>
      <c r="W927" s="110"/>
      <c r="X927" s="110"/>
    </row>
    <row r="928" spans="18:24" x14ac:dyDescent="0.25">
      <c r="R928" s="110"/>
      <c r="S928" s="110"/>
      <c r="T928" s="110"/>
      <c r="U928" s="110"/>
      <c r="V928" s="110"/>
      <c r="W928" s="110"/>
      <c r="X928" s="110"/>
    </row>
    <row r="929" spans="18:24" x14ac:dyDescent="0.25">
      <c r="R929" s="110"/>
      <c r="S929" s="110"/>
      <c r="T929" s="110"/>
      <c r="U929" s="110"/>
      <c r="V929" s="110"/>
      <c r="W929" s="110"/>
      <c r="X929" s="110"/>
    </row>
    <row r="930" spans="18:24" x14ac:dyDescent="0.25">
      <c r="R930" s="110"/>
      <c r="S930" s="110"/>
      <c r="T930" s="110"/>
      <c r="U930" s="110"/>
      <c r="V930" s="110"/>
      <c r="W930" s="110"/>
      <c r="X930" s="110"/>
    </row>
    <row r="931" spans="18:24" x14ac:dyDescent="0.25">
      <c r="R931" s="110"/>
      <c r="S931" s="110"/>
      <c r="T931" s="110"/>
      <c r="U931" s="110"/>
      <c r="V931" s="110"/>
      <c r="W931" s="110"/>
      <c r="X931" s="110"/>
    </row>
    <row r="932" spans="18:24" x14ac:dyDescent="0.25">
      <c r="R932" s="110"/>
      <c r="S932" s="110"/>
      <c r="T932" s="110"/>
      <c r="U932" s="110"/>
      <c r="V932" s="110"/>
      <c r="W932" s="110"/>
      <c r="X932" s="110"/>
    </row>
    <row r="933" spans="18:24" x14ac:dyDescent="0.25">
      <c r="R933" s="110"/>
      <c r="S933" s="110"/>
      <c r="T933" s="110"/>
      <c r="U933" s="110"/>
      <c r="V933" s="110"/>
      <c r="W933" s="110"/>
      <c r="X933" s="110"/>
    </row>
    <row r="934" spans="18:24" x14ac:dyDescent="0.25">
      <c r="R934" s="110"/>
      <c r="S934" s="110"/>
      <c r="T934" s="110"/>
      <c r="U934" s="110"/>
      <c r="V934" s="110"/>
      <c r="W934" s="110"/>
      <c r="X934" s="110"/>
    </row>
    <row r="935" spans="18:24" x14ac:dyDescent="0.25">
      <c r="R935" s="110"/>
      <c r="S935" s="110"/>
      <c r="T935" s="110"/>
      <c r="U935" s="110"/>
      <c r="V935" s="110"/>
      <c r="W935" s="110"/>
      <c r="X935" s="110"/>
    </row>
    <row r="936" spans="18:24" x14ac:dyDescent="0.25">
      <c r="R936" s="110"/>
      <c r="S936" s="110"/>
      <c r="T936" s="110"/>
      <c r="U936" s="110"/>
      <c r="V936" s="110"/>
      <c r="W936" s="110"/>
      <c r="X936" s="110"/>
    </row>
    <row r="937" spans="18:24" x14ac:dyDescent="0.25">
      <c r="R937" s="110"/>
      <c r="S937" s="110"/>
      <c r="T937" s="110"/>
      <c r="U937" s="110"/>
      <c r="V937" s="110"/>
      <c r="W937" s="110"/>
      <c r="X937" s="110"/>
    </row>
    <row r="938" spans="18:24" x14ac:dyDescent="0.25">
      <c r="R938" s="110"/>
      <c r="S938" s="110"/>
      <c r="T938" s="110"/>
      <c r="U938" s="110"/>
      <c r="V938" s="110"/>
      <c r="W938" s="110"/>
      <c r="X938" s="110"/>
    </row>
    <row r="939" spans="18:24" x14ac:dyDescent="0.25">
      <c r="R939" s="110"/>
      <c r="S939" s="110"/>
      <c r="T939" s="110"/>
      <c r="U939" s="110"/>
      <c r="V939" s="110"/>
      <c r="W939" s="110"/>
      <c r="X939" s="110"/>
    </row>
    <row r="940" spans="18:24" x14ac:dyDescent="0.25">
      <c r="R940" s="110"/>
      <c r="S940" s="110"/>
      <c r="T940" s="110"/>
      <c r="U940" s="110"/>
      <c r="V940" s="110"/>
      <c r="W940" s="110"/>
      <c r="X940" s="110"/>
    </row>
    <row r="941" spans="18:24" x14ac:dyDescent="0.25">
      <c r="R941" s="110"/>
      <c r="S941" s="110"/>
      <c r="T941" s="110"/>
      <c r="U941" s="110"/>
      <c r="V941" s="110"/>
      <c r="W941" s="110"/>
      <c r="X941" s="110"/>
    </row>
    <row r="942" spans="18:24" x14ac:dyDescent="0.25">
      <c r="R942" s="110"/>
      <c r="S942" s="110"/>
      <c r="T942" s="110"/>
      <c r="U942" s="110"/>
      <c r="V942" s="110"/>
      <c r="W942" s="110"/>
      <c r="X942" s="110"/>
    </row>
    <row r="943" spans="18:24" x14ac:dyDescent="0.25">
      <c r="R943" s="110"/>
      <c r="S943" s="110"/>
      <c r="T943" s="110"/>
      <c r="U943" s="110"/>
      <c r="V943" s="110"/>
      <c r="W943" s="110"/>
      <c r="X943" s="110"/>
    </row>
    <row r="944" spans="18:24" x14ac:dyDescent="0.25">
      <c r="R944" s="110"/>
      <c r="S944" s="110"/>
      <c r="T944" s="110"/>
      <c r="U944" s="110"/>
      <c r="V944" s="110"/>
      <c r="W944" s="110"/>
      <c r="X944" s="110"/>
    </row>
    <row r="945" spans="18:24" x14ac:dyDescent="0.25">
      <c r="R945" s="110"/>
      <c r="S945" s="110"/>
      <c r="T945" s="110"/>
      <c r="U945" s="110"/>
      <c r="V945" s="110"/>
      <c r="W945" s="110"/>
      <c r="X945" s="110"/>
    </row>
    <row r="946" spans="18:24" x14ac:dyDescent="0.25">
      <c r="R946" s="110"/>
      <c r="S946" s="110"/>
      <c r="T946" s="110"/>
      <c r="U946" s="110"/>
      <c r="V946" s="110"/>
      <c r="W946" s="110"/>
      <c r="X946" s="110"/>
    </row>
    <row r="947" spans="18:24" x14ac:dyDescent="0.25">
      <c r="R947" s="110"/>
      <c r="S947" s="110"/>
      <c r="T947" s="110"/>
      <c r="U947" s="110"/>
      <c r="V947" s="110"/>
      <c r="W947" s="110"/>
      <c r="X947" s="110"/>
    </row>
    <row r="948" spans="18:24" x14ac:dyDescent="0.25">
      <c r="R948" s="110"/>
      <c r="S948" s="110"/>
      <c r="T948" s="110"/>
      <c r="U948" s="110"/>
      <c r="V948" s="110"/>
      <c r="W948" s="110"/>
      <c r="X948" s="110"/>
    </row>
    <row r="949" spans="18:24" x14ac:dyDescent="0.25">
      <c r="R949" s="110"/>
      <c r="S949" s="110"/>
      <c r="T949" s="110"/>
      <c r="U949" s="110"/>
      <c r="V949" s="110"/>
      <c r="W949" s="110"/>
      <c r="X949" s="110"/>
    </row>
    <row r="950" spans="18:24" x14ac:dyDescent="0.25">
      <c r="R950" s="110"/>
      <c r="S950" s="110"/>
      <c r="T950" s="110"/>
      <c r="U950" s="110"/>
      <c r="V950" s="110"/>
      <c r="W950" s="110"/>
      <c r="X950" s="110"/>
    </row>
    <row r="951" spans="18:24" x14ac:dyDescent="0.25">
      <c r="R951" s="110"/>
      <c r="S951" s="110"/>
      <c r="T951" s="110"/>
      <c r="U951" s="110"/>
      <c r="V951" s="110"/>
      <c r="W951" s="110"/>
      <c r="X951" s="110"/>
    </row>
    <row r="952" spans="18:24" x14ac:dyDescent="0.25">
      <c r="R952" s="110"/>
      <c r="S952" s="110"/>
      <c r="T952" s="110"/>
      <c r="U952" s="110"/>
      <c r="V952" s="110"/>
      <c r="W952" s="110"/>
      <c r="X952" s="110"/>
    </row>
    <row r="953" spans="18:24" x14ac:dyDescent="0.25">
      <c r="R953" s="110"/>
      <c r="S953" s="110"/>
      <c r="T953" s="110"/>
      <c r="U953" s="110"/>
      <c r="V953" s="110"/>
      <c r="W953" s="110"/>
      <c r="X953" s="110"/>
    </row>
    <row r="954" spans="18:24" x14ac:dyDescent="0.25">
      <c r="R954" s="110"/>
      <c r="S954" s="110"/>
      <c r="T954" s="110"/>
      <c r="U954" s="110"/>
      <c r="V954" s="110"/>
      <c r="W954" s="110"/>
      <c r="X954" s="110"/>
    </row>
    <row r="955" spans="18:24" x14ac:dyDescent="0.25">
      <c r="R955" s="110"/>
      <c r="S955" s="110"/>
      <c r="T955" s="110"/>
      <c r="U955" s="110"/>
      <c r="V955" s="110"/>
      <c r="W955" s="110"/>
      <c r="X955" s="110"/>
    </row>
    <row r="956" spans="18:24" x14ac:dyDescent="0.25">
      <c r="R956" s="110"/>
      <c r="S956" s="110"/>
      <c r="T956" s="110"/>
      <c r="U956" s="110"/>
      <c r="V956" s="110"/>
      <c r="W956" s="110"/>
      <c r="X956" s="110"/>
    </row>
    <row r="957" spans="18:24" x14ac:dyDescent="0.25">
      <c r="R957" s="110"/>
      <c r="S957" s="110"/>
      <c r="T957" s="110"/>
      <c r="U957" s="110"/>
      <c r="V957" s="110"/>
      <c r="W957" s="110"/>
      <c r="X957" s="110"/>
    </row>
    <row r="958" spans="18:24" x14ac:dyDescent="0.25">
      <c r="R958" s="110"/>
      <c r="S958" s="110"/>
      <c r="T958" s="110"/>
      <c r="U958" s="110"/>
      <c r="V958" s="110"/>
      <c r="W958" s="110"/>
      <c r="X958" s="110"/>
    </row>
    <row r="959" spans="18:24" x14ac:dyDescent="0.25">
      <c r="R959" s="110"/>
      <c r="S959" s="110"/>
      <c r="T959" s="110"/>
      <c r="U959" s="110"/>
      <c r="V959" s="110"/>
      <c r="W959" s="110"/>
      <c r="X959" s="110"/>
    </row>
    <row r="960" spans="18:24" x14ac:dyDescent="0.25">
      <c r="R960" s="110"/>
      <c r="S960" s="110"/>
      <c r="T960" s="110"/>
      <c r="U960" s="110"/>
      <c r="V960" s="110"/>
      <c r="W960" s="110"/>
      <c r="X960" s="110"/>
    </row>
    <row r="961" spans="18:24" x14ac:dyDescent="0.25">
      <c r="R961" s="110"/>
      <c r="S961" s="110"/>
      <c r="T961" s="110"/>
      <c r="U961" s="110"/>
      <c r="V961" s="110"/>
      <c r="W961" s="110"/>
      <c r="X961" s="110"/>
    </row>
    <row r="962" spans="18:24" x14ac:dyDescent="0.25">
      <c r="R962" s="110"/>
      <c r="S962" s="110"/>
      <c r="T962" s="110"/>
      <c r="U962" s="110"/>
      <c r="V962" s="110"/>
      <c r="W962" s="110"/>
      <c r="X962" s="110"/>
    </row>
    <row r="963" spans="18:24" x14ac:dyDescent="0.25">
      <c r="R963" s="110"/>
      <c r="S963" s="110"/>
      <c r="T963" s="110"/>
      <c r="U963" s="110"/>
      <c r="V963" s="110"/>
      <c r="W963" s="110"/>
      <c r="X963" s="110"/>
    </row>
    <row r="964" spans="18:24" x14ac:dyDescent="0.25">
      <c r="R964" s="110"/>
      <c r="S964" s="110"/>
      <c r="T964" s="110"/>
      <c r="U964" s="110"/>
      <c r="V964" s="110"/>
      <c r="W964" s="110"/>
      <c r="X964" s="110"/>
    </row>
    <row r="965" spans="18:24" x14ac:dyDescent="0.25">
      <c r="R965" s="110"/>
      <c r="S965" s="110"/>
      <c r="T965" s="110"/>
      <c r="U965" s="110"/>
      <c r="V965" s="110"/>
      <c r="W965" s="110"/>
      <c r="X965" s="110"/>
    </row>
    <row r="966" spans="18:24" x14ac:dyDescent="0.25">
      <c r="R966" s="110"/>
      <c r="S966" s="110"/>
      <c r="T966" s="110"/>
      <c r="U966" s="110"/>
      <c r="V966" s="110"/>
      <c r="W966" s="110"/>
      <c r="X966" s="110"/>
    </row>
    <row r="967" spans="18:24" x14ac:dyDescent="0.25">
      <c r="R967" s="110"/>
      <c r="S967" s="110"/>
      <c r="T967" s="110"/>
      <c r="U967" s="110"/>
      <c r="V967" s="110"/>
      <c r="W967" s="110"/>
      <c r="X967" s="110"/>
    </row>
    <row r="968" spans="18:24" x14ac:dyDescent="0.25">
      <c r="R968" s="110"/>
      <c r="S968" s="110"/>
      <c r="T968" s="110"/>
      <c r="U968" s="110"/>
      <c r="V968" s="110"/>
      <c r="W968" s="110"/>
      <c r="X968" s="110"/>
    </row>
    <row r="969" spans="18:24" x14ac:dyDescent="0.25">
      <c r="R969" s="110"/>
      <c r="S969" s="110"/>
      <c r="T969" s="110"/>
      <c r="U969" s="110"/>
      <c r="V969" s="110"/>
      <c r="W969" s="110"/>
      <c r="X969" s="110"/>
    </row>
    <row r="970" spans="18:24" x14ac:dyDescent="0.25">
      <c r="R970" s="110"/>
      <c r="S970" s="110"/>
      <c r="T970" s="110"/>
      <c r="U970" s="110"/>
      <c r="V970" s="110"/>
      <c r="W970" s="110"/>
      <c r="X970" s="110"/>
    </row>
    <row r="971" spans="18:24" x14ac:dyDescent="0.25">
      <c r="R971" s="110"/>
      <c r="S971" s="110"/>
      <c r="T971" s="110"/>
      <c r="U971" s="110"/>
      <c r="V971" s="110"/>
      <c r="W971" s="110"/>
      <c r="X971" s="110"/>
    </row>
    <row r="972" spans="18:24" x14ac:dyDescent="0.25">
      <c r="R972" s="110"/>
      <c r="S972" s="110"/>
      <c r="T972" s="110"/>
      <c r="U972" s="110"/>
      <c r="V972" s="110"/>
      <c r="W972" s="110"/>
      <c r="X972" s="110"/>
    </row>
    <row r="973" spans="18:24" x14ac:dyDescent="0.25">
      <c r="R973" s="110"/>
      <c r="S973" s="110"/>
      <c r="T973" s="110"/>
      <c r="U973" s="110"/>
      <c r="V973" s="110"/>
      <c r="W973" s="110"/>
      <c r="X973" s="110"/>
    </row>
    <row r="974" spans="18:24" x14ac:dyDescent="0.25">
      <c r="R974" s="110"/>
      <c r="S974" s="110"/>
      <c r="T974" s="110"/>
      <c r="U974" s="110"/>
      <c r="V974" s="110"/>
      <c r="W974" s="110"/>
      <c r="X974" s="110"/>
    </row>
    <row r="975" spans="18:24" x14ac:dyDescent="0.25">
      <c r="R975" s="110"/>
      <c r="S975" s="110"/>
      <c r="T975" s="110"/>
      <c r="U975" s="110"/>
      <c r="V975" s="110"/>
      <c r="W975" s="110"/>
      <c r="X975" s="110"/>
    </row>
    <row r="976" spans="18:24" x14ac:dyDescent="0.25">
      <c r="R976" s="110"/>
      <c r="S976" s="110"/>
      <c r="T976" s="110"/>
      <c r="U976" s="110"/>
      <c r="V976" s="110"/>
      <c r="W976" s="110"/>
      <c r="X976" s="110"/>
    </row>
    <row r="977" spans="18:24" x14ac:dyDescent="0.25">
      <c r="R977" s="110"/>
      <c r="S977" s="110"/>
      <c r="T977" s="110"/>
      <c r="U977" s="110"/>
      <c r="V977" s="110"/>
      <c r="W977" s="110"/>
      <c r="X977" s="110"/>
    </row>
    <row r="978" spans="18:24" x14ac:dyDescent="0.25">
      <c r="R978" s="110"/>
      <c r="S978" s="110"/>
      <c r="T978" s="110"/>
      <c r="U978" s="110"/>
      <c r="V978" s="110"/>
      <c r="W978" s="110"/>
      <c r="X978" s="110"/>
    </row>
    <row r="979" spans="18:24" x14ac:dyDescent="0.25">
      <c r="R979" s="110"/>
      <c r="S979" s="110"/>
      <c r="T979" s="110"/>
      <c r="U979" s="110"/>
      <c r="V979" s="110"/>
      <c r="W979" s="110"/>
      <c r="X979" s="110"/>
    </row>
    <row r="980" spans="18:24" x14ac:dyDescent="0.25">
      <c r="R980" s="110"/>
      <c r="S980" s="110"/>
      <c r="T980" s="110"/>
      <c r="U980" s="110"/>
      <c r="V980" s="110"/>
      <c r="W980" s="110"/>
      <c r="X980" s="110"/>
    </row>
    <row r="981" spans="18:24" x14ac:dyDescent="0.25">
      <c r="R981" s="110"/>
      <c r="S981" s="110"/>
      <c r="T981" s="110"/>
      <c r="U981" s="110"/>
      <c r="V981" s="110"/>
      <c r="W981" s="110"/>
      <c r="X981" s="110"/>
    </row>
    <row r="982" spans="18:24" x14ac:dyDescent="0.25">
      <c r="R982" s="110"/>
      <c r="S982" s="110"/>
      <c r="T982" s="110"/>
      <c r="U982" s="110"/>
      <c r="V982" s="110"/>
      <c r="W982" s="110"/>
      <c r="X982" s="110"/>
    </row>
    <row r="983" spans="18:24" x14ac:dyDescent="0.25">
      <c r="R983" s="110"/>
      <c r="S983" s="110"/>
      <c r="T983" s="110"/>
      <c r="U983" s="110"/>
      <c r="V983" s="110"/>
      <c r="W983" s="110"/>
      <c r="X983" s="110"/>
    </row>
    <row r="984" spans="18:24" x14ac:dyDescent="0.25">
      <c r="R984" s="110"/>
      <c r="S984" s="110"/>
      <c r="T984" s="110"/>
      <c r="U984" s="110"/>
      <c r="V984" s="110"/>
      <c r="W984" s="110"/>
      <c r="X984" s="110"/>
    </row>
    <row r="985" spans="18:24" x14ac:dyDescent="0.25">
      <c r="R985" s="110"/>
      <c r="S985" s="110"/>
      <c r="T985" s="110"/>
      <c r="U985" s="110"/>
      <c r="V985" s="110"/>
      <c r="W985" s="110"/>
      <c r="X985" s="110"/>
    </row>
    <row r="986" spans="18:24" x14ac:dyDescent="0.25">
      <c r="R986" s="110"/>
      <c r="S986" s="110"/>
      <c r="T986" s="110"/>
      <c r="U986" s="110"/>
      <c r="V986" s="110"/>
      <c r="W986" s="110"/>
      <c r="X986" s="110"/>
    </row>
    <row r="987" spans="18:24" x14ac:dyDescent="0.25">
      <c r="R987" s="110"/>
      <c r="S987" s="110"/>
      <c r="T987" s="110"/>
      <c r="U987" s="110"/>
      <c r="V987" s="110"/>
      <c r="W987" s="110"/>
      <c r="X987" s="110"/>
    </row>
    <row r="988" spans="18:24" x14ac:dyDescent="0.25">
      <c r="R988" s="110"/>
      <c r="S988" s="110"/>
      <c r="T988" s="110"/>
      <c r="U988" s="110"/>
      <c r="V988" s="110"/>
      <c r="W988" s="110"/>
      <c r="X988" s="110"/>
    </row>
    <row r="989" spans="18:24" x14ac:dyDescent="0.25">
      <c r="R989" s="110"/>
      <c r="S989" s="110"/>
      <c r="T989" s="110"/>
      <c r="U989" s="110"/>
      <c r="V989" s="110"/>
      <c r="W989" s="110"/>
      <c r="X989" s="110"/>
    </row>
    <row r="990" spans="18:24" x14ac:dyDescent="0.25">
      <c r="R990" s="110"/>
      <c r="S990" s="110"/>
      <c r="T990" s="110"/>
      <c r="U990" s="110"/>
      <c r="V990" s="110"/>
      <c r="W990" s="110"/>
      <c r="X990" s="110"/>
    </row>
    <row r="991" spans="18:24" x14ac:dyDescent="0.25">
      <c r="R991" s="110"/>
      <c r="S991" s="110"/>
      <c r="T991" s="110"/>
      <c r="U991" s="110"/>
      <c r="V991" s="110"/>
      <c r="W991" s="110"/>
      <c r="X991" s="110"/>
    </row>
    <row r="992" spans="18:24" x14ac:dyDescent="0.25">
      <c r="R992" s="110"/>
      <c r="S992" s="110"/>
      <c r="T992" s="110"/>
      <c r="U992" s="110"/>
      <c r="V992" s="110"/>
      <c r="W992" s="110"/>
      <c r="X992" s="110"/>
    </row>
    <row r="993" spans="18:24" x14ac:dyDescent="0.25">
      <c r="R993" s="110"/>
      <c r="S993" s="110"/>
      <c r="T993" s="110"/>
      <c r="U993" s="110"/>
      <c r="V993" s="110"/>
      <c r="W993" s="110"/>
      <c r="X993" s="110"/>
    </row>
    <row r="994" spans="18:24" x14ac:dyDescent="0.25">
      <c r="R994" s="110"/>
      <c r="S994" s="110"/>
      <c r="T994" s="110"/>
      <c r="U994" s="110"/>
      <c r="V994" s="110"/>
      <c r="W994" s="110"/>
      <c r="X994" s="110"/>
    </row>
    <row r="995" spans="18:24" x14ac:dyDescent="0.25">
      <c r="R995" s="110"/>
      <c r="S995" s="110"/>
      <c r="T995" s="110"/>
      <c r="U995" s="110"/>
      <c r="V995" s="110"/>
      <c r="W995" s="110"/>
      <c r="X995" s="110"/>
    </row>
    <row r="996" spans="18:24" x14ac:dyDescent="0.25">
      <c r="R996" s="110"/>
      <c r="S996" s="110"/>
      <c r="T996" s="110"/>
      <c r="U996" s="110"/>
      <c r="V996" s="110"/>
      <c r="W996" s="110"/>
      <c r="X996" s="110"/>
    </row>
    <row r="997" spans="18:24" x14ac:dyDescent="0.25">
      <c r="R997" s="110"/>
      <c r="S997" s="110"/>
      <c r="T997" s="110"/>
      <c r="U997" s="110"/>
      <c r="V997" s="110"/>
      <c r="W997" s="110"/>
      <c r="X997" s="110"/>
    </row>
    <row r="998" spans="18:24" x14ac:dyDescent="0.25">
      <c r="R998" s="110"/>
      <c r="S998" s="110"/>
      <c r="T998" s="110"/>
      <c r="U998" s="110"/>
      <c r="V998" s="110"/>
      <c r="W998" s="110"/>
      <c r="X998" s="110"/>
    </row>
    <row r="999" spans="18:24" x14ac:dyDescent="0.25">
      <c r="R999" s="110"/>
      <c r="S999" s="110"/>
      <c r="T999" s="110"/>
      <c r="U999" s="110"/>
      <c r="V999" s="110"/>
      <c r="W999" s="110"/>
      <c r="X999" s="110"/>
    </row>
  </sheetData>
  <mergeCells count="83">
    <mergeCell ref="B51:C51"/>
    <mergeCell ref="H51:P51"/>
    <mergeCell ref="B50:C50"/>
    <mergeCell ref="A41:Q41"/>
    <mergeCell ref="A44:C45"/>
    <mergeCell ref="H44:H45"/>
    <mergeCell ref="I44:I45"/>
    <mergeCell ref="J44:J45"/>
    <mergeCell ref="O44:O45"/>
    <mergeCell ref="B47:C47"/>
    <mergeCell ref="I47:P47"/>
    <mergeCell ref="B48:C48"/>
    <mergeCell ref="H48:P48"/>
    <mergeCell ref="D45:G45"/>
    <mergeCell ref="K45:N45"/>
    <mergeCell ref="K37:Q37"/>
    <mergeCell ref="O38:O39"/>
    <mergeCell ref="C37:C39"/>
    <mergeCell ref="G38:G39"/>
    <mergeCell ref="K38:K39"/>
    <mergeCell ref="N38:N39"/>
    <mergeCell ref="O14:O15"/>
    <mergeCell ref="I14:I15"/>
    <mergeCell ref="H50:P50"/>
    <mergeCell ref="Q30:Q31"/>
    <mergeCell ref="I30:I31"/>
    <mergeCell ref="I38:I39"/>
    <mergeCell ref="J38:J39"/>
    <mergeCell ref="J30:J31"/>
    <mergeCell ref="P38:P39"/>
    <mergeCell ref="L38:L39"/>
    <mergeCell ref="M38:M39"/>
    <mergeCell ref="Q44:Q45"/>
    <mergeCell ref="P44:P45"/>
    <mergeCell ref="O30:O31"/>
    <mergeCell ref="P30:P31"/>
    <mergeCell ref="I34:I35"/>
    <mergeCell ref="A12:Q12"/>
    <mergeCell ref="J14:J15"/>
    <mergeCell ref="C13:C15"/>
    <mergeCell ref="M14:M15"/>
    <mergeCell ref="K14:K15"/>
    <mergeCell ref="A13:A15"/>
    <mergeCell ref="B13:B15"/>
    <mergeCell ref="D13:J13"/>
    <mergeCell ref="F14:F15"/>
    <mergeCell ref="K13:Q13"/>
    <mergeCell ref="P14:P15"/>
    <mergeCell ref="L14:L15"/>
    <mergeCell ref="N14:N15"/>
    <mergeCell ref="Q14:Q15"/>
    <mergeCell ref="D14:D15"/>
    <mergeCell ref="E14:E15"/>
    <mergeCell ref="A1:C1"/>
    <mergeCell ref="A8:F8"/>
    <mergeCell ref="A9:F9"/>
    <mergeCell ref="A11:F11"/>
    <mergeCell ref="A6:F6"/>
    <mergeCell ref="A4:P4"/>
    <mergeCell ref="A10:F10"/>
    <mergeCell ref="H14:H15"/>
    <mergeCell ref="G14:G15"/>
    <mergeCell ref="A37:A39"/>
    <mergeCell ref="B37:B39"/>
    <mergeCell ref="A30:C31"/>
    <mergeCell ref="B34:C35"/>
    <mergeCell ref="D37:J37"/>
    <mergeCell ref="K31:N31"/>
    <mergeCell ref="H30:H31"/>
    <mergeCell ref="D35:G35"/>
    <mergeCell ref="J34:J35"/>
    <mergeCell ref="D38:D39"/>
    <mergeCell ref="H34:H35"/>
    <mergeCell ref="K35:N35"/>
    <mergeCell ref="H38:H39"/>
    <mergeCell ref="E38:E39"/>
    <mergeCell ref="D31:G31"/>
    <mergeCell ref="B32:Q32"/>
    <mergeCell ref="Q34:Q35"/>
    <mergeCell ref="O34:O35"/>
    <mergeCell ref="P34:P35"/>
    <mergeCell ref="F38:F39"/>
    <mergeCell ref="Q38:Q39"/>
  </mergeCells>
  <phoneticPr fontId="16" type="noConversion"/>
  <pageMargins left="0.39370078740157483" right="0.39370078740157483" top="0.47244094488188981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7"/>
  <sheetViews>
    <sheetView view="pageBreakPreview" topLeftCell="A49" zoomScaleNormal="90" zoomScaleSheetLayoutView="100" workbookViewId="0">
      <selection activeCell="F67" sqref="F67"/>
    </sheetView>
  </sheetViews>
  <sheetFormatPr defaultColWidth="9.1796875" defaultRowHeight="13" x14ac:dyDescent="0.3"/>
  <cols>
    <col min="1" max="1" width="3.26953125" style="112" customWidth="1"/>
    <col min="2" max="2" width="31.81640625" style="112" customWidth="1"/>
    <col min="3" max="3" width="11" style="146" customWidth="1"/>
    <col min="4" max="5" width="2.7265625" style="112" customWidth="1"/>
    <col min="6" max="6" width="2.453125" style="112" customWidth="1"/>
    <col min="7" max="7" width="2.1796875" style="112" customWidth="1"/>
    <col min="8" max="8" width="2.453125" style="112" customWidth="1"/>
    <col min="9" max="9" width="7.26953125" style="112" customWidth="1"/>
    <col min="10" max="10" width="5" style="112" customWidth="1"/>
    <col min="11" max="12" width="2.7265625" style="112" customWidth="1"/>
    <col min="13" max="13" width="2.453125" style="112" customWidth="1"/>
    <col min="14" max="14" width="2.7265625" style="112" customWidth="1"/>
    <col min="15" max="15" width="2.54296875" style="112" customWidth="1"/>
    <col min="16" max="16" width="6.453125" style="112" customWidth="1"/>
    <col min="17" max="17" width="5" style="112" customWidth="1"/>
    <col min="18" max="18" width="4.453125" style="160" customWidth="1"/>
    <col min="19" max="19" width="5.7265625" style="160" customWidth="1"/>
    <col min="20" max="21" width="5.81640625" style="160" customWidth="1"/>
    <col min="22" max="22" width="3.453125" style="160" customWidth="1"/>
    <col min="23" max="23" width="4.7265625" style="160" customWidth="1"/>
    <col min="24" max="24" width="6.1796875" style="160" customWidth="1"/>
    <col min="25" max="26" width="5.1796875" style="160" customWidth="1"/>
    <col min="27" max="27" width="5.54296875" style="160" customWidth="1"/>
    <col min="28" max="28" width="5.26953125" style="160" customWidth="1"/>
    <col min="29" max="29" width="4.54296875" style="160" customWidth="1"/>
    <col min="30" max="30" width="4.453125" style="112" customWidth="1"/>
    <col min="31" max="16384" width="9.1796875" style="112"/>
  </cols>
  <sheetData>
    <row r="1" spans="1:56" x14ac:dyDescent="0.3">
      <c r="A1" s="671" t="s">
        <v>219</v>
      </c>
      <c r="B1" s="671"/>
      <c r="C1" s="671"/>
      <c r="R1" s="112"/>
      <c r="S1" s="112"/>
      <c r="T1" s="112"/>
      <c r="U1" s="112"/>
      <c r="V1" s="112"/>
      <c r="W1" s="112"/>
      <c r="X1" s="112"/>
    </row>
    <row r="2" spans="1:56" x14ac:dyDescent="0.3">
      <c r="A2" s="145" t="s">
        <v>278</v>
      </c>
      <c r="B2" s="145"/>
      <c r="C2" s="145"/>
      <c r="R2" s="112"/>
      <c r="S2" s="112"/>
      <c r="T2" s="112"/>
      <c r="U2" s="146"/>
      <c r="V2" s="112"/>
      <c r="W2" s="112"/>
      <c r="X2" s="112"/>
      <c r="AC2" s="161"/>
    </row>
    <row r="3" spans="1:56" ht="4.5" customHeight="1" x14ac:dyDescent="0.3">
      <c r="A3" s="145"/>
      <c r="B3" s="145"/>
      <c r="C3" s="145"/>
      <c r="R3" s="112"/>
      <c r="S3" s="112"/>
      <c r="T3" s="112"/>
      <c r="U3" s="146"/>
      <c r="V3" s="112"/>
      <c r="W3" s="112"/>
      <c r="X3" s="112"/>
      <c r="AC3" s="161"/>
    </row>
    <row r="4" spans="1:56" ht="12.75" customHeight="1" x14ac:dyDescent="0.3">
      <c r="A4" s="788" t="s">
        <v>21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145"/>
      <c r="R4" s="162"/>
      <c r="V4" s="112"/>
      <c r="W4" s="144"/>
      <c r="X4" s="143" t="s">
        <v>88</v>
      </c>
      <c r="Y4" s="144" t="s">
        <v>59</v>
      </c>
      <c r="Z4" s="144" t="s">
        <v>89</v>
      </c>
      <c r="AA4" s="144" t="s">
        <v>90</v>
      </c>
      <c r="AB4" s="144" t="s">
        <v>91</v>
      </c>
      <c r="AC4" s="144" t="s">
        <v>206</v>
      </c>
      <c r="AD4" s="143" t="s">
        <v>62</v>
      </c>
    </row>
    <row r="5" spans="1:56" ht="10.5" customHeight="1" x14ac:dyDescent="0.3"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51"/>
      <c r="S5" s="143"/>
      <c r="T5" s="143" t="s">
        <v>92</v>
      </c>
      <c r="U5" s="143" t="s">
        <v>93</v>
      </c>
      <c r="V5" s="112"/>
      <c r="W5" s="143" t="s">
        <v>94</v>
      </c>
      <c r="X5" s="143">
        <f t="shared" ref="X5:Y8" si="0">SUMIFS(S$16:S$42,$R$16:$R$42,$W5,$V$16:$V$42,1)*14+SUMIFS(S$16:S$42,$R$16:$R$42,$W5,$V$16:$V$42,2)*11</f>
        <v>0</v>
      </c>
      <c r="Y5" s="143">
        <f t="shared" si="0"/>
        <v>0</v>
      </c>
      <c r="Z5" s="143">
        <f>SUMIFS(U$16:U$48,$R$16:$R$48,$W5,$V$16:$V$48,1)*14+SUMIFS(U$16:U$48,$R$16:$R$48,$W5,$V$16:$V$48,2)*11</f>
        <v>0</v>
      </c>
      <c r="AA5" s="143">
        <f>SUMIFS(X$16:X$41,$R$16:$R$41,$W5)</f>
        <v>0</v>
      </c>
      <c r="AB5" s="144">
        <f t="shared" ref="AB5:AB11" si="1">SUM(Y5:Z5)</f>
        <v>0</v>
      </c>
      <c r="AC5" s="144" t="s">
        <v>108</v>
      </c>
      <c r="AD5" s="143">
        <f>COUNTIF(Y$16:Y$42,AC5)</f>
        <v>10</v>
      </c>
    </row>
    <row r="6" spans="1:56" x14ac:dyDescent="0.3">
      <c r="A6" s="789" t="s">
        <v>85</v>
      </c>
      <c r="B6" s="789"/>
      <c r="C6" s="789"/>
      <c r="D6" s="789"/>
      <c r="E6" s="789"/>
      <c r="F6" s="789"/>
      <c r="G6" s="149"/>
      <c r="H6" s="149"/>
      <c r="I6" s="147"/>
      <c r="J6" s="147"/>
      <c r="K6" s="147"/>
      <c r="L6" s="149"/>
      <c r="M6" s="149"/>
      <c r="N6" s="149"/>
      <c r="O6" s="149"/>
      <c r="P6" s="149"/>
      <c r="Q6" s="149"/>
      <c r="R6" s="149"/>
      <c r="S6" s="143" t="s">
        <v>95</v>
      </c>
      <c r="T6" s="143">
        <f>SUMIFS(S$16:S$54,$W$16:$W$54,$S6,$V$16:$V$54,1)*14+SUMIFS(S$16:S$54,$W$16:$W$54,$S6,$V$16:$V$54,2)*11</f>
        <v>411</v>
      </c>
      <c r="U6" s="143">
        <f>SUMIFS(X$16:X$61,$W$16:$W$61,$S6)</f>
        <v>48</v>
      </c>
      <c r="V6" s="112"/>
      <c r="W6" s="143" t="s">
        <v>96</v>
      </c>
      <c r="X6" s="143">
        <f t="shared" si="0"/>
        <v>339</v>
      </c>
      <c r="Y6" s="143">
        <f t="shared" si="0"/>
        <v>189</v>
      </c>
      <c r="Z6" s="143">
        <f>SUMIFS(U$16:U$42,$R$16:$R$42,$W6,$V$16:$V$42,1)*14+SUMIFS(U$16:U$42,$R$16:$R$42,$W6,$V$16:$V$42,2)*11</f>
        <v>150</v>
      </c>
      <c r="AA6" s="143">
        <f>SUMIFS(X$16:X$41,$R$16:$R$41,$W6)</f>
        <v>33</v>
      </c>
      <c r="AB6" s="144">
        <f t="shared" si="1"/>
        <v>339</v>
      </c>
      <c r="AC6" s="144" t="s">
        <v>9</v>
      </c>
      <c r="AD6" s="143">
        <f>COUNTIF(Y$16:Y$42,AC6)</f>
        <v>5</v>
      </c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479"/>
      <c r="BD6" s="479"/>
    </row>
    <row r="7" spans="1:56" x14ac:dyDescent="0.3">
      <c r="A7" s="588" t="s">
        <v>216</v>
      </c>
      <c r="B7" s="588"/>
      <c r="C7" s="588"/>
      <c r="D7" s="588"/>
      <c r="E7" s="588"/>
      <c r="F7" s="588"/>
      <c r="G7" s="149"/>
      <c r="H7" s="149"/>
      <c r="L7" s="151"/>
      <c r="M7" s="151"/>
      <c r="N7" s="151"/>
      <c r="O7" s="151"/>
      <c r="P7" s="151"/>
      <c r="Q7" s="151"/>
      <c r="R7" s="151"/>
      <c r="S7" s="143" t="s">
        <v>97</v>
      </c>
      <c r="T7" s="143">
        <f>SUMIFS(S$16:S$54,$W$16:$W$54,$S7,$V$16:$V$54,1)*14+SUMIFS(S$16:S$54,$W$16:$W$54,$S7,$V$16:$V$54,2)*11</f>
        <v>139</v>
      </c>
      <c r="U7" s="143">
        <f>SUMIFS(X$16:X$61,$W$16:$W$61,$S7)</f>
        <v>12</v>
      </c>
      <c r="V7" s="112"/>
      <c r="W7" s="143" t="s">
        <v>98</v>
      </c>
      <c r="X7" s="143">
        <f t="shared" si="0"/>
        <v>183</v>
      </c>
      <c r="Y7" s="143">
        <f t="shared" si="0"/>
        <v>111</v>
      </c>
      <c r="Z7" s="143">
        <f>SUMIFS(U$16:U$42,$R$16:$R$42,$W7,$V$16:$V$42,1)*14+SUMIFS(U$16:U$42,$R$16:$R$42,$W7,$V$16:$V$42,2)*11</f>
        <v>72</v>
      </c>
      <c r="AA7" s="143">
        <f>SUMIFS(X$16:X$41,$R$16:$R$41,$W7)</f>
        <v>25</v>
      </c>
      <c r="AB7" s="144">
        <f t="shared" si="1"/>
        <v>183</v>
      </c>
      <c r="AC7" s="144" t="s">
        <v>12</v>
      </c>
      <c r="AD7" s="143">
        <f>COUNTIF(Y$16:Y$42,AC7)</f>
        <v>0</v>
      </c>
    </row>
    <row r="8" spans="1:56" x14ac:dyDescent="0.3">
      <c r="A8" s="790" t="s">
        <v>247</v>
      </c>
      <c r="B8" s="790"/>
      <c r="C8" s="790"/>
      <c r="D8" s="790"/>
      <c r="E8" s="790"/>
      <c r="F8" s="790"/>
      <c r="G8" s="151"/>
      <c r="H8" s="151"/>
      <c r="I8" s="151"/>
      <c r="J8" s="152"/>
      <c r="K8" s="152"/>
      <c r="L8" s="152"/>
      <c r="M8" s="152"/>
      <c r="N8" s="152"/>
      <c r="O8" s="152"/>
      <c r="P8" s="152"/>
      <c r="Q8" s="152"/>
      <c r="R8" s="151"/>
      <c r="S8" s="143" t="s">
        <v>99</v>
      </c>
      <c r="T8" s="557">
        <f>SUMIFS(S$16:S$56,$W$16:$W$56,$S8,$V$16:$V$56,1)*14+SUMIFS(S$16:S$56,$W$16:$W$56,$S8,$V$16:$V$56,2)*14</f>
        <v>182</v>
      </c>
      <c r="U8" s="143">
        <f>SUMIFS(X$16:X$61,$W$16:$W$61,$S8)</f>
        <v>17</v>
      </c>
      <c r="V8" s="112"/>
      <c r="W8" s="143" t="s">
        <v>100</v>
      </c>
      <c r="X8" s="143">
        <f t="shared" si="0"/>
        <v>28</v>
      </c>
      <c r="Y8" s="143">
        <f t="shared" si="0"/>
        <v>0</v>
      </c>
      <c r="Z8" s="143">
        <f>SUMIFS(U$16:U$42,$R$16:$R$42,$W8,$V$16:$V$42,1)*14+SUMIFS(U$16:U$42,$R$16:$R$42,$W8,$V$16:$V$42,2)*11</f>
        <v>28</v>
      </c>
      <c r="AA8" s="143">
        <f>SUMIFS(X$16:X$41,$R$16:$R$41,$W8)</f>
        <v>2</v>
      </c>
      <c r="AB8" s="144">
        <f t="shared" si="1"/>
        <v>28</v>
      </c>
      <c r="AC8" s="161"/>
    </row>
    <row r="9" spans="1:56" x14ac:dyDescent="0.3">
      <c r="A9" s="790" t="s">
        <v>87</v>
      </c>
      <c r="B9" s="790"/>
      <c r="C9" s="790"/>
      <c r="D9" s="790"/>
      <c r="E9" s="790"/>
      <c r="F9" s="790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 t="s">
        <v>33</v>
      </c>
      <c r="T9" s="143">
        <f>SUM(T6:T8)</f>
        <v>732</v>
      </c>
      <c r="U9" s="143">
        <f>SUM(U6:U8)</f>
        <v>77</v>
      </c>
      <c r="V9" s="112"/>
      <c r="W9" s="143" t="s">
        <v>101</v>
      </c>
      <c r="X9" s="143">
        <f>SUMIFS(S$16:S$48,$R$16:$R$48,$W9,$V$16:$V$48,1)*14+SUMIFS(S$16:S$48,$R$16:$R$48,$W9,$V$16:$V$48,2)*11</f>
        <v>0</v>
      </c>
      <c r="Y9" s="143">
        <f>SUMIFS(T$16:T$48,$R$16:$R$48,$W9,$V$16:$V$48,1)*14+SUMIFS(T$16:T$48,$R$16:$R$48,$W9,$V$16:$V$48,2)*11</f>
        <v>0</v>
      </c>
      <c r="Z9" s="143">
        <f>SUMIFS(U$16:U$42,$R$16:$R$42,$W9,$V$16:$V$42,1)*14+SUMIFS(U$16:U$42,$R$16:$R$42,$W9,$V$16:$V$42,2)*11</f>
        <v>0</v>
      </c>
      <c r="AA9" s="143">
        <f>SUMIFS(X$16:X$41,$R$16:$R$41,$W9)</f>
        <v>0</v>
      </c>
      <c r="AB9" s="144">
        <f t="shared" si="1"/>
        <v>0</v>
      </c>
      <c r="AC9" s="161"/>
    </row>
    <row r="10" spans="1:56" x14ac:dyDescent="0.3">
      <c r="A10" s="790" t="s">
        <v>279</v>
      </c>
      <c r="B10" s="790"/>
      <c r="C10" s="790"/>
      <c r="D10" s="790"/>
      <c r="E10" s="790"/>
      <c r="F10" s="790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164"/>
      <c r="T10" s="164"/>
      <c r="U10" s="164"/>
      <c r="V10" s="112"/>
      <c r="W10" s="143"/>
      <c r="X10" s="143"/>
      <c r="Y10" s="143"/>
      <c r="Z10" s="143"/>
      <c r="AA10" s="143"/>
      <c r="AB10" s="144"/>
      <c r="AC10" s="161"/>
    </row>
    <row r="11" spans="1:56" x14ac:dyDescent="0.3">
      <c r="A11" s="789" t="s">
        <v>280</v>
      </c>
      <c r="B11" s="789"/>
      <c r="C11" s="789"/>
      <c r="D11" s="789"/>
      <c r="E11" s="789"/>
      <c r="F11" s="78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12"/>
      <c r="T11" s="112"/>
      <c r="U11" s="112"/>
      <c r="V11" s="112"/>
      <c r="W11" s="143" t="s">
        <v>33</v>
      </c>
      <c r="X11" s="143">
        <f>SUM(X5:X9)</f>
        <v>550</v>
      </c>
      <c r="Y11" s="143">
        <f>SUM(Y5:Y9)</f>
        <v>300</v>
      </c>
      <c r="Z11" s="143">
        <f>SUM(Z5:Z9)</f>
        <v>250</v>
      </c>
      <c r="AA11" s="143">
        <f>SUM(AA5:AA9)</f>
        <v>60</v>
      </c>
      <c r="AB11" s="144">
        <f t="shared" si="1"/>
        <v>550</v>
      </c>
      <c r="AC11" s="161"/>
    </row>
    <row r="12" spans="1:56" ht="12.75" customHeight="1" thickBot="1" x14ac:dyDescent="0.35">
      <c r="A12" s="674" t="s">
        <v>82</v>
      </c>
      <c r="B12" s="674"/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149"/>
      <c r="S12" s="112"/>
      <c r="T12" s="112"/>
      <c r="U12" s="112"/>
      <c r="V12" s="112"/>
      <c r="W12" s="112"/>
      <c r="X12" s="112"/>
      <c r="AC12" s="161"/>
    </row>
    <row r="13" spans="1:56" ht="13.5" customHeight="1" x14ac:dyDescent="0.3">
      <c r="A13" s="677" t="s">
        <v>15</v>
      </c>
      <c r="B13" s="683" t="s">
        <v>6</v>
      </c>
      <c r="C13" s="677" t="s">
        <v>275</v>
      </c>
      <c r="D13" s="686" t="s">
        <v>27</v>
      </c>
      <c r="E13" s="687"/>
      <c r="F13" s="687"/>
      <c r="G13" s="687"/>
      <c r="H13" s="687"/>
      <c r="I13" s="687"/>
      <c r="J13" s="688"/>
      <c r="K13" s="686" t="s">
        <v>28</v>
      </c>
      <c r="L13" s="687"/>
      <c r="M13" s="687"/>
      <c r="N13" s="687"/>
      <c r="O13" s="687"/>
      <c r="P13" s="687"/>
      <c r="Q13" s="688"/>
      <c r="R13" s="112"/>
      <c r="S13" s="112"/>
      <c r="T13" s="112"/>
      <c r="U13" s="112"/>
      <c r="V13" s="112"/>
      <c r="W13" s="112"/>
      <c r="X13" s="112"/>
      <c r="AC13" s="161"/>
    </row>
    <row r="14" spans="1:56" ht="12.75" customHeight="1" x14ac:dyDescent="0.3">
      <c r="A14" s="678"/>
      <c r="B14" s="684"/>
      <c r="C14" s="678"/>
      <c r="D14" s="681" t="s">
        <v>9</v>
      </c>
      <c r="E14" s="654" t="s">
        <v>10</v>
      </c>
      <c r="F14" s="654" t="s">
        <v>11</v>
      </c>
      <c r="G14" s="654" t="s">
        <v>12</v>
      </c>
      <c r="H14" s="654" t="s">
        <v>40</v>
      </c>
      <c r="I14" s="689" t="s">
        <v>16</v>
      </c>
      <c r="J14" s="675" t="s">
        <v>17</v>
      </c>
      <c r="K14" s="681" t="s">
        <v>9</v>
      </c>
      <c r="L14" s="654" t="s">
        <v>10</v>
      </c>
      <c r="M14" s="654" t="s">
        <v>11</v>
      </c>
      <c r="N14" s="654" t="s">
        <v>12</v>
      </c>
      <c r="O14" s="654" t="s">
        <v>40</v>
      </c>
      <c r="P14" s="689" t="s">
        <v>16</v>
      </c>
      <c r="Q14" s="675" t="s">
        <v>17</v>
      </c>
      <c r="R14" s="164"/>
      <c r="S14" s="158"/>
      <c r="T14" s="165"/>
      <c r="U14" s="112"/>
      <c r="V14" s="112"/>
      <c r="W14" s="112"/>
      <c r="X14" s="112"/>
      <c r="AC14" s="161"/>
    </row>
    <row r="15" spans="1:56" ht="13.5" thickBot="1" x14ac:dyDescent="0.35">
      <c r="A15" s="678"/>
      <c r="B15" s="685"/>
      <c r="C15" s="679"/>
      <c r="D15" s="682"/>
      <c r="E15" s="680"/>
      <c r="F15" s="655"/>
      <c r="G15" s="655"/>
      <c r="H15" s="655"/>
      <c r="I15" s="690"/>
      <c r="J15" s="676"/>
      <c r="K15" s="682"/>
      <c r="L15" s="655"/>
      <c r="M15" s="680"/>
      <c r="N15" s="655"/>
      <c r="O15" s="655"/>
      <c r="P15" s="690"/>
      <c r="Q15" s="676"/>
      <c r="R15" s="112" t="s">
        <v>102</v>
      </c>
      <c r="S15" s="112" t="s">
        <v>103</v>
      </c>
      <c r="T15" s="112" t="s">
        <v>104</v>
      </c>
      <c r="U15" s="112" t="s">
        <v>105</v>
      </c>
      <c r="V15" s="112" t="s">
        <v>10</v>
      </c>
      <c r="W15" s="112" t="s">
        <v>106</v>
      </c>
      <c r="X15" s="112" t="s">
        <v>93</v>
      </c>
      <c r="Y15" s="143" t="s">
        <v>206</v>
      </c>
      <c r="AC15" s="161"/>
    </row>
    <row r="16" spans="1:56" x14ac:dyDescent="0.3">
      <c r="A16" s="237">
        <v>1</v>
      </c>
      <c r="B16" s="345" t="s">
        <v>137</v>
      </c>
      <c r="C16" s="346" t="s">
        <v>214</v>
      </c>
      <c r="D16" s="347">
        <v>2</v>
      </c>
      <c r="E16" s="347">
        <v>2</v>
      </c>
      <c r="F16" s="326"/>
      <c r="G16" s="326"/>
      <c r="H16" s="348"/>
      <c r="I16" s="348" t="s">
        <v>108</v>
      </c>
      <c r="J16" s="349">
        <v>6</v>
      </c>
      <c r="K16" s="270"/>
      <c r="L16" s="271"/>
      <c r="M16" s="271"/>
      <c r="N16" s="271"/>
      <c r="O16" s="271"/>
      <c r="P16" s="271"/>
      <c r="Q16" s="272"/>
      <c r="R16" s="564" t="str">
        <f t="shared" ref="R16:R21" si="2">IF(ISNUMBER(A16),LEFT(C16,FIND(".",C16)-1),"")</f>
        <v>DD</v>
      </c>
      <c r="S16" s="564">
        <f t="shared" ref="S16:S21" si="3">IF(ISNUMBER(A16),SUM(D16:H16,K16:O16),"")</f>
        <v>4</v>
      </c>
      <c r="T16" s="564">
        <f t="shared" ref="T16:T21" si="4">IF(ISNUMBER(A16),SUM(D16,K16),"")</f>
        <v>2</v>
      </c>
      <c r="U16" s="564">
        <f t="shared" ref="U16:U21" si="5">IF(ISNUMBER(A16),SUM(E16:F16,L16:M16),"")</f>
        <v>2</v>
      </c>
      <c r="V16" s="564">
        <f t="shared" ref="V16:V21" si="6">IF(ISNUMBER(A16),IF(AND(ISBLANK(D16),ISBLANK(E16)),2,1),"")</f>
        <v>1</v>
      </c>
      <c r="W16" s="564" t="s">
        <v>95</v>
      </c>
      <c r="X16" s="564">
        <f t="shared" ref="X16:X21" si="7">IF(ISNUMBER(A16),SUM(J16,Q16),"")</f>
        <v>6</v>
      </c>
      <c r="Y16" s="562" t="str">
        <f>IF(ISNUMBER(A16),CONCATENATE(I16,P16),"")</f>
        <v>E</v>
      </c>
      <c r="AC16" s="161"/>
    </row>
    <row r="17" spans="1:29" ht="26" x14ac:dyDescent="0.3">
      <c r="A17" s="397">
        <v>2</v>
      </c>
      <c r="B17" s="350" t="s">
        <v>138</v>
      </c>
      <c r="C17" s="537" t="s">
        <v>139</v>
      </c>
      <c r="D17" s="351">
        <v>2</v>
      </c>
      <c r="E17" s="352">
        <v>2</v>
      </c>
      <c r="F17" s="276"/>
      <c r="G17" s="276"/>
      <c r="H17" s="276"/>
      <c r="I17" s="276" t="s">
        <v>108</v>
      </c>
      <c r="J17" s="277">
        <v>6</v>
      </c>
      <c r="K17" s="278"/>
      <c r="L17" s="279"/>
      <c r="M17" s="279"/>
      <c r="N17" s="279"/>
      <c r="O17" s="279"/>
      <c r="P17" s="279"/>
      <c r="Q17" s="261"/>
      <c r="R17" s="564" t="str">
        <f t="shared" si="2"/>
        <v>DD</v>
      </c>
      <c r="S17" s="564">
        <f t="shared" si="3"/>
        <v>4</v>
      </c>
      <c r="T17" s="564">
        <f t="shared" si="4"/>
        <v>2</v>
      </c>
      <c r="U17" s="564">
        <f t="shared" si="5"/>
        <v>2</v>
      </c>
      <c r="V17" s="564">
        <f t="shared" si="6"/>
        <v>1</v>
      </c>
      <c r="W17" s="564" t="s">
        <v>95</v>
      </c>
      <c r="X17" s="564">
        <f t="shared" si="7"/>
        <v>6</v>
      </c>
      <c r="Y17" s="562" t="str">
        <f t="shared" ref="Y17:Y42" si="8">IF(ISNUMBER(A17),CONCATENATE(I17,P17),"")</f>
        <v>E</v>
      </c>
      <c r="AC17" s="161"/>
    </row>
    <row r="18" spans="1:29" x14ac:dyDescent="0.3">
      <c r="A18" s="243">
        <v>3</v>
      </c>
      <c r="B18" s="304" t="s">
        <v>140</v>
      </c>
      <c r="C18" s="353" t="s">
        <v>141</v>
      </c>
      <c r="D18" s="278">
        <v>2</v>
      </c>
      <c r="E18" s="279"/>
      <c r="F18" s="354">
        <v>1</v>
      </c>
      <c r="G18" s="276"/>
      <c r="H18" s="276"/>
      <c r="I18" s="276" t="s">
        <v>108</v>
      </c>
      <c r="J18" s="277">
        <v>5</v>
      </c>
      <c r="K18" s="278"/>
      <c r="L18" s="279"/>
      <c r="M18" s="279"/>
      <c r="N18" s="279"/>
      <c r="O18" s="279"/>
      <c r="P18" s="279"/>
      <c r="Q18" s="261"/>
      <c r="R18" s="112" t="str">
        <f t="shared" si="2"/>
        <v>DS</v>
      </c>
      <c r="S18" s="112">
        <f t="shared" si="3"/>
        <v>3</v>
      </c>
      <c r="T18" s="112">
        <f t="shared" si="4"/>
        <v>2</v>
      </c>
      <c r="U18" s="112">
        <f t="shared" si="5"/>
        <v>1</v>
      </c>
      <c r="V18" s="112">
        <f t="shared" si="6"/>
        <v>1</v>
      </c>
      <c r="W18" s="112" t="s">
        <v>95</v>
      </c>
      <c r="X18" s="112">
        <f t="shared" si="7"/>
        <v>5</v>
      </c>
      <c r="Y18" s="143" t="str">
        <f t="shared" si="8"/>
        <v>E</v>
      </c>
      <c r="AC18" s="161"/>
    </row>
    <row r="19" spans="1:29" x14ac:dyDescent="0.3">
      <c r="A19" s="243">
        <v>4</v>
      </c>
      <c r="B19" s="355" t="s">
        <v>212</v>
      </c>
      <c r="C19" s="356" t="s">
        <v>227</v>
      </c>
      <c r="D19" s="275">
        <v>2</v>
      </c>
      <c r="E19" s="276">
        <v>1</v>
      </c>
      <c r="F19" s="276"/>
      <c r="G19" s="276"/>
      <c r="H19" s="276"/>
      <c r="I19" s="276" t="s">
        <v>108</v>
      </c>
      <c r="J19" s="277">
        <v>5</v>
      </c>
      <c r="K19" s="282"/>
      <c r="L19" s="259"/>
      <c r="M19" s="259"/>
      <c r="N19" s="259"/>
      <c r="O19" s="259"/>
      <c r="P19" s="259"/>
      <c r="Q19" s="260"/>
      <c r="R19" s="112" t="str">
        <f t="shared" si="2"/>
        <v>DS</v>
      </c>
      <c r="S19" s="112">
        <f t="shared" si="3"/>
        <v>3</v>
      </c>
      <c r="T19" s="112">
        <f t="shared" si="4"/>
        <v>2</v>
      </c>
      <c r="U19" s="112">
        <f t="shared" si="5"/>
        <v>1</v>
      </c>
      <c r="V19" s="112">
        <f t="shared" si="6"/>
        <v>1</v>
      </c>
      <c r="W19" s="112" t="s">
        <v>95</v>
      </c>
      <c r="X19" s="112">
        <f t="shared" si="7"/>
        <v>5</v>
      </c>
      <c r="Y19" s="143" t="str">
        <f t="shared" si="8"/>
        <v>E</v>
      </c>
      <c r="Z19" s="112"/>
      <c r="AC19" s="161"/>
    </row>
    <row r="20" spans="1:29" s="166" customFormat="1" x14ac:dyDescent="0.3">
      <c r="A20" s="243">
        <v>5</v>
      </c>
      <c r="B20" s="331" t="s">
        <v>142</v>
      </c>
      <c r="C20" s="357" t="s">
        <v>143</v>
      </c>
      <c r="D20" s="294"/>
      <c r="E20" s="295">
        <v>1</v>
      </c>
      <c r="F20" s="295"/>
      <c r="G20" s="295"/>
      <c r="H20" s="295"/>
      <c r="I20" s="295" t="s">
        <v>9</v>
      </c>
      <c r="J20" s="296">
        <v>2</v>
      </c>
      <c r="K20" s="288"/>
      <c r="L20" s="289"/>
      <c r="M20" s="289"/>
      <c r="N20" s="289"/>
      <c r="O20" s="289"/>
      <c r="P20" s="289"/>
      <c r="Q20" s="290"/>
      <c r="R20" s="112" t="str">
        <f t="shared" si="2"/>
        <v>DC</v>
      </c>
      <c r="S20" s="112">
        <f t="shared" si="3"/>
        <v>1</v>
      </c>
      <c r="T20" s="112">
        <f t="shared" si="4"/>
        <v>0</v>
      </c>
      <c r="U20" s="112">
        <f t="shared" si="5"/>
        <v>1</v>
      </c>
      <c r="V20" s="112">
        <f t="shared" si="6"/>
        <v>1</v>
      </c>
      <c r="W20" s="112" t="s">
        <v>95</v>
      </c>
      <c r="X20" s="112">
        <f t="shared" si="7"/>
        <v>2</v>
      </c>
      <c r="Y20" s="143" t="str">
        <f t="shared" si="8"/>
        <v>C</v>
      </c>
      <c r="Z20" s="112"/>
      <c r="AA20" s="160"/>
      <c r="AB20" s="160"/>
      <c r="AC20" s="161"/>
    </row>
    <row r="21" spans="1:29" ht="13.5" thickBot="1" x14ac:dyDescent="0.35">
      <c r="A21" s="247">
        <v>6</v>
      </c>
      <c r="B21" s="358" t="s">
        <v>130</v>
      </c>
      <c r="C21" s="357" t="s">
        <v>225</v>
      </c>
      <c r="D21" s="294"/>
      <c r="E21" s="295">
        <v>1</v>
      </c>
      <c r="F21" s="295"/>
      <c r="G21" s="295"/>
      <c r="H21" s="295"/>
      <c r="I21" s="359" t="s">
        <v>230</v>
      </c>
      <c r="J21" s="360" t="s">
        <v>231</v>
      </c>
      <c r="K21" s="361"/>
      <c r="L21" s="180"/>
      <c r="M21" s="180"/>
      <c r="N21" s="180"/>
      <c r="O21" s="180"/>
      <c r="P21" s="180"/>
      <c r="Q21" s="262"/>
      <c r="R21" s="565" t="str">
        <f t="shared" si="2"/>
        <v>DC</v>
      </c>
      <c r="S21" s="565">
        <f t="shared" si="3"/>
        <v>1</v>
      </c>
      <c r="T21" s="565">
        <f t="shared" si="4"/>
        <v>0</v>
      </c>
      <c r="U21" s="565">
        <f t="shared" si="5"/>
        <v>1</v>
      </c>
      <c r="V21" s="565">
        <f t="shared" si="6"/>
        <v>1</v>
      </c>
      <c r="W21" s="565" t="s">
        <v>95</v>
      </c>
      <c r="X21" s="565">
        <f t="shared" si="7"/>
        <v>0</v>
      </c>
      <c r="Y21" s="566" t="str">
        <f t="shared" si="8"/>
        <v>PV</v>
      </c>
      <c r="AC21" s="161"/>
    </row>
    <row r="22" spans="1:29" x14ac:dyDescent="0.3">
      <c r="A22" s="237">
        <v>7</v>
      </c>
      <c r="B22" s="362" t="s">
        <v>144</v>
      </c>
      <c r="C22" s="363" t="s">
        <v>226</v>
      </c>
      <c r="D22" s="270"/>
      <c r="E22" s="271"/>
      <c r="F22" s="300"/>
      <c r="G22" s="300"/>
      <c r="H22" s="300"/>
      <c r="I22" s="300"/>
      <c r="J22" s="364"/>
      <c r="K22" s="365">
        <v>2</v>
      </c>
      <c r="L22" s="366">
        <v>2</v>
      </c>
      <c r="M22" s="366"/>
      <c r="N22" s="366"/>
      <c r="O22" s="366"/>
      <c r="P22" s="366" t="s">
        <v>108</v>
      </c>
      <c r="Q22" s="367">
        <v>5</v>
      </c>
      <c r="R22" s="112" t="str">
        <f t="shared" ref="R22:R28" si="9">IF(ISNUMBER(A22),LEFT(C22,FIND(".",C22)-1),"")</f>
        <v>DS</v>
      </c>
      <c r="S22" s="112">
        <f t="shared" ref="S22:S28" si="10">IF(ISNUMBER(A22),SUM(D22:H22,K22:O22),"")</f>
        <v>4</v>
      </c>
      <c r="T22" s="112">
        <f t="shared" ref="T22:T28" si="11">IF(ISNUMBER(A22),SUM(D22,K22),"")</f>
        <v>2</v>
      </c>
      <c r="U22" s="112">
        <f t="shared" ref="U22:U28" si="12">IF(ISNUMBER(A22),SUM(E22:F22,L22:M22),"")</f>
        <v>2</v>
      </c>
      <c r="V22" s="112">
        <f t="shared" ref="V22:V28" si="13">IF(ISNUMBER(A22),IF(AND(ISBLANK(D22),ISBLANK(E22)),2,1),"")</f>
        <v>2</v>
      </c>
      <c r="W22" s="112" t="s">
        <v>95</v>
      </c>
      <c r="X22" s="112">
        <f t="shared" ref="X22:X28" si="14">IF(ISNUMBER(A22),SUM(J22,Q22),"")</f>
        <v>5</v>
      </c>
      <c r="Y22" s="143" t="str">
        <f t="shared" si="8"/>
        <v>E</v>
      </c>
      <c r="AC22" s="161"/>
    </row>
    <row r="23" spans="1:29" x14ac:dyDescent="0.3">
      <c r="A23" s="243">
        <v>8</v>
      </c>
      <c r="B23" s="283" t="s">
        <v>145</v>
      </c>
      <c r="C23" s="356" t="s">
        <v>147</v>
      </c>
      <c r="D23" s="278"/>
      <c r="E23" s="279"/>
      <c r="F23" s="291"/>
      <c r="G23" s="291"/>
      <c r="H23" s="291"/>
      <c r="I23" s="291"/>
      <c r="J23" s="368"/>
      <c r="K23" s="275">
        <v>1</v>
      </c>
      <c r="L23" s="276">
        <v>2</v>
      </c>
      <c r="M23" s="276"/>
      <c r="N23" s="276"/>
      <c r="O23" s="276"/>
      <c r="P23" s="276" t="s">
        <v>108</v>
      </c>
      <c r="Q23" s="277">
        <v>4</v>
      </c>
      <c r="R23" s="564" t="str">
        <f t="shared" si="9"/>
        <v>DD</v>
      </c>
      <c r="S23" s="564">
        <f t="shared" si="10"/>
        <v>3</v>
      </c>
      <c r="T23" s="564">
        <f t="shared" si="11"/>
        <v>1</v>
      </c>
      <c r="U23" s="564">
        <f>IF(ISNUMBER(A23),SUM(E23:F23,L23:M23),"")</f>
        <v>2</v>
      </c>
      <c r="V23" s="564">
        <f t="shared" si="13"/>
        <v>2</v>
      </c>
      <c r="W23" s="564" t="s">
        <v>95</v>
      </c>
      <c r="X23" s="564">
        <f t="shared" si="14"/>
        <v>4</v>
      </c>
      <c r="Y23" s="562" t="str">
        <f t="shared" si="8"/>
        <v>E</v>
      </c>
      <c r="Z23" s="168"/>
      <c r="AC23" s="161"/>
    </row>
    <row r="24" spans="1:29" x14ac:dyDescent="0.3">
      <c r="A24" s="243">
        <v>9</v>
      </c>
      <c r="B24" s="369" t="s">
        <v>146</v>
      </c>
      <c r="C24" s="370" t="s">
        <v>149</v>
      </c>
      <c r="D24" s="278"/>
      <c r="E24" s="279"/>
      <c r="F24" s="291"/>
      <c r="G24" s="291"/>
      <c r="H24" s="291"/>
      <c r="I24" s="291"/>
      <c r="J24" s="368"/>
      <c r="K24" s="275">
        <v>2</v>
      </c>
      <c r="L24" s="276">
        <v>2</v>
      </c>
      <c r="M24" s="276"/>
      <c r="N24" s="276"/>
      <c r="O24" s="276"/>
      <c r="P24" s="276" t="s">
        <v>108</v>
      </c>
      <c r="Q24" s="277">
        <v>4</v>
      </c>
      <c r="R24" s="564" t="str">
        <f t="shared" si="9"/>
        <v>DD</v>
      </c>
      <c r="S24" s="564">
        <f t="shared" si="10"/>
        <v>4</v>
      </c>
      <c r="T24" s="564">
        <f t="shared" si="11"/>
        <v>2</v>
      </c>
      <c r="U24" s="564">
        <f t="shared" si="12"/>
        <v>2</v>
      </c>
      <c r="V24" s="564">
        <f t="shared" si="13"/>
        <v>2</v>
      </c>
      <c r="W24" s="564" t="s">
        <v>95</v>
      </c>
      <c r="X24" s="564">
        <f t="shared" si="14"/>
        <v>4</v>
      </c>
      <c r="Y24" s="562" t="str">
        <f t="shared" si="8"/>
        <v>E</v>
      </c>
      <c r="Z24" s="168"/>
      <c r="AC24" s="161"/>
    </row>
    <row r="25" spans="1:29" ht="26" x14ac:dyDescent="0.3">
      <c r="A25" s="397">
        <v>10</v>
      </c>
      <c r="B25" s="371" t="s">
        <v>148</v>
      </c>
      <c r="C25" s="538" t="s">
        <v>228</v>
      </c>
      <c r="D25" s="351"/>
      <c r="E25" s="407"/>
      <c r="F25" s="352"/>
      <c r="G25" s="352"/>
      <c r="H25" s="352"/>
      <c r="I25" s="352"/>
      <c r="J25" s="539"/>
      <c r="K25" s="294">
        <v>2</v>
      </c>
      <c r="L25" s="295">
        <v>1</v>
      </c>
      <c r="M25" s="295"/>
      <c r="N25" s="295"/>
      <c r="O25" s="295"/>
      <c r="P25" s="295" t="s">
        <v>108</v>
      </c>
      <c r="Q25" s="296">
        <v>4</v>
      </c>
      <c r="R25" s="564" t="str">
        <f t="shared" si="9"/>
        <v>DD</v>
      </c>
      <c r="S25" s="564">
        <f t="shared" si="10"/>
        <v>3</v>
      </c>
      <c r="T25" s="564">
        <f t="shared" si="11"/>
        <v>2</v>
      </c>
      <c r="U25" s="564">
        <f t="shared" si="12"/>
        <v>1</v>
      </c>
      <c r="V25" s="564">
        <f t="shared" si="13"/>
        <v>2</v>
      </c>
      <c r="W25" s="564" t="s">
        <v>95</v>
      </c>
      <c r="X25" s="564">
        <f t="shared" si="14"/>
        <v>4</v>
      </c>
      <c r="Y25" s="562" t="str">
        <f t="shared" si="8"/>
        <v>E</v>
      </c>
      <c r="Z25" s="168"/>
      <c r="AC25" s="161"/>
    </row>
    <row r="26" spans="1:29" x14ac:dyDescent="0.3">
      <c r="A26" s="243">
        <v>11</v>
      </c>
      <c r="B26" s="341" t="s">
        <v>168</v>
      </c>
      <c r="C26" s="372" t="s">
        <v>271</v>
      </c>
      <c r="D26" s="278"/>
      <c r="E26" s="279"/>
      <c r="F26" s="291"/>
      <c r="G26" s="291"/>
      <c r="H26" s="291"/>
      <c r="I26" s="291"/>
      <c r="J26" s="368"/>
      <c r="K26" s="294">
        <v>2</v>
      </c>
      <c r="L26" s="295">
        <v>1</v>
      </c>
      <c r="M26" s="295"/>
      <c r="N26" s="295"/>
      <c r="O26" s="295"/>
      <c r="P26" s="295" t="s">
        <v>9</v>
      </c>
      <c r="Q26" s="296">
        <v>4</v>
      </c>
      <c r="R26" s="565" t="str">
        <f t="shared" si="9"/>
        <v>DS</v>
      </c>
      <c r="S26" s="565">
        <f t="shared" si="10"/>
        <v>3</v>
      </c>
      <c r="T26" s="565">
        <f t="shared" si="11"/>
        <v>2</v>
      </c>
      <c r="U26" s="565">
        <f t="shared" si="12"/>
        <v>1</v>
      </c>
      <c r="V26" s="565">
        <f t="shared" si="13"/>
        <v>2</v>
      </c>
      <c r="W26" s="565" t="s">
        <v>95</v>
      </c>
      <c r="X26" s="565">
        <f t="shared" si="14"/>
        <v>4</v>
      </c>
      <c r="Y26" s="566" t="str">
        <f t="shared" si="8"/>
        <v>C</v>
      </c>
      <c r="AC26" s="161"/>
    </row>
    <row r="27" spans="1:29" ht="13.5" thickBot="1" x14ac:dyDescent="0.35">
      <c r="A27" s="178">
        <v>12</v>
      </c>
      <c r="B27" s="311" t="s">
        <v>229</v>
      </c>
      <c r="C27" s="373" t="s">
        <v>268</v>
      </c>
      <c r="D27" s="313"/>
      <c r="E27" s="213"/>
      <c r="F27" s="213"/>
      <c r="G27" s="213"/>
      <c r="H27" s="213"/>
      <c r="I27" s="213"/>
      <c r="J27" s="374"/>
      <c r="K27" s="314"/>
      <c r="L27" s="315"/>
      <c r="M27" s="315"/>
      <c r="N27" s="315"/>
      <c r="O27" s="315"/>
      <c r="P27" s="315" t="s">
        <v>9</v>
      </c>
      <c r="Q27" s="316">
        <v>3</v>
      </c>
      <c r="R27" s="564" t="str">
        <f t="shared" si="9"/>
        <v>DS</v>
      </c>
      <c r="S27" s="564">
        <f t="shared" si="10"/>
        <v>0</v>
      </c>
      <c r="T27" s="564">
        <f t="shared" si="11"/>
        <v>0</v>
      </c>
      <c r="U27" s="564">
        <f t="shared" si="12"/>
        <v>0</v>
      </c>
      <c r="V27" s="564">
        <f t="shared" si="13"/>
        <v>2</v>
      </c>
      <c r="W27" s="564" t="s">
        <v>95</v>
      </c>
      <c r="X27" s="564">
        <f t="shared" si="14"/>
        <v>3</v>
      </c>
      <c r="Y27" s="562" t="str">
        <f t="shared" si="8"/>
        <v>C</v>
      </c>
      <c r="AC27" s="161"/>
    </row>
    <row r="28" spans="1:29" s="403" customFormat="1" ht="10.5" x14ac:dyDescent="0.25">
      <c r="A28" s="807" t="s">
        <v>22</v>
      </c>
      <c r="B28" s="808"/>
      <c r="C28" s="809"/>
      <c r="D28" s="576">
        <f>SUM(D16:D27)</f>
        <v>8</v>
      </c>
      <c r="E28" s="577">
        <f>SUM(E16:E27)</f>
        <v>7</v>
      </c>
      <c r="F28" s="577">
        <f>SUM(F16:F27)</f>
        <v>1</v>
      </c>
      <c r="G28" s="577"/>
      <c r="H28" s="804"/>
      <c r="I28" s="704" t="str">
        <f>COUNTIF(I16:I27,"E")&amp;"E+ "&amp;COUNTIF(I16:I27,"C")&amp;"C+ "&amp;COUNTIF(I16:I27,"PV**")&amp;"PV"</f>
        <v>4E+ 1C+ 1PV</v>
      </c>
      <c r="J28" s="813">
        <f t="shared" ref="J28:L28" si="15">SUM(J16:J27)</f>
        <v>24</v>
      </c>
      <c r="K28" s="576">
        <f t="shared" si="15"/>
        <v>9</v>
      </c>
      <c r="L28" s="578">
        <f t="shared" si="15"/>
        <v>8</v>
      </c>
      <c r="M28" s="578"/>
      <c r="N28" s="579"/>
      <c r="O28" s="804"/>
      <c r="P28" s="704" t="str">
        <f>COUNTIF(P16:P27,"E")&amp;"E+ "&amp;COUNTIF(P16:P27,"C")&amp;"C"</f>
        <v>4E+ 2C</v>
      </c>
      <c r="Q28" s="800">
        <f>SUM(Q16:Q27)</f>
        <v>24</v>
      </c>
      <c r="R28" s="403" t="str">
        <f t="shared" si="9"/>
        <v/>
      </c>
      <c r="S28" s="403" t="str">
        <f t="shared" si="10"/>
        <v/>
      </c>
      <c r="T28" s="403" t="str">
        <f t="shared" si="11"/>
        <v/>
      </c>
      <c r="U28" s="403" t="str">
        <f t="shared" si="12"/>
        <v/>
      </c>
      <c r="V28" s="403" t="str">
        <f t="shared" si="13"/>
        <v/>
      </c>
      <c r="X28" s="403" t="str">
        <f t="shared" si="14"/>
        <v/>
      </c>
      <c r="Y28" s="580" t="str">
        <f t="shared" si="8"/>
        <v/>
      </c>
      <c r="Z28" s="575"/>
      <c r="AA28" s="575"/>
      <c r="AB28" s="575"/>
      <c r="AC28" s="581"/>
    </row>
    <row r="29" spans="1:29" s="403" customFormat="1" ht="11" thickBot="1" x14ac:dyDescent="0.3">
      <c r="A29" s="810"/>
      <c r="B29" s="811"/>
      <c r="C29" s="812"/>
      <c r="D29" s="801">
        <f>SUM(D28:G28)</f>
        <v>16</v>
      </c>
      <c r="E29" s="802"/>
      <c r="F29" s="802"/>
      <c r="G29" s="803"/>
      <c r="H29" s="805"/>
      <c r="I29" s="705"/>
      <c r="J29" s="732"/>
      <c r="K29" s="801">
        <f>SUM(K28:N28)</f>
        <v>17</v>
      </c>
      <c r="L29" s="802"/>
      <c r="M29" s="802"/>
      <c r="N29" s="803"/>
      <c r="O29" s="805"/>
      <c r="P29" s="705"/>
      <c r="Q29" s="732"/>
      <c r="R29" s="403" t="str">
        <f t="shared" ref="R29:R41" si="16">IF(ISNUMBER(A29),LEFT(C29,FIND(".",C29)-1),"")</f>
        <v/>
      </c>
      <c r="S29" s="403" t="str">
        <f t="shared" ref="S29:S41" si="17">IF(ISNUMBER(A29),SUM(D29:H29,K29:O29),"")</f>
        <v/>
      </c>
      <c r="T29" s="403" t="str">
        <f t="shared" ref="T29:T41" si="18">IF(ISNUMBER(A29),SUM(D29,K29),"")</f>
        <v/>
      </c>
      <c r="U29" s="403" t="str">
        <f t="shared" ref="U29:U41" si="19">IF(ISNUMBER(A29),SUM(E29:F29,L29:M29),"")</f>
        <v/>
      </c>
      <c r="V29" s="403" t="str">
        <f t="shared" ref="V29:V41" si="20">IF(ISNUMBER(A29),IF(AND(ISBLANK(D29),ISBLANK(E29)),2,1),"")</f>
        <v/>
      </c>
      <c r="X29" s="403" t="str">
        <f t="shared" ref="X29:X41" si="21">IF(ISNUMBER(A29),SUM(J29,Q29),"")</f>
        <v/>
      </c>
      <c r="Y29" s="580" t="str">
        <f t="shared" si="8"/>
        <v/>
      </c>
      <c r="Z29" s="575"/>
      <c r="AA29" s="575"/>
      <c r="AB29" s="575"/>
      <c r="AC29" s="581"/>
    </row>
    <row r="30" spans="1:29" x14ac:dyDescent="0.3">
      <c r="A30" s="155"/>
      <c r="B30" s="177" t="s">
        <v>232</v>
      </c>
      <c r="C30" s="155"/>
      <c r="D30" s="156"/>
      <c r="E30" s="156"/>
      <c r="F30" s="156"/>
      <c r="G30" s="156"/>
      <c r="H30" s="155"/>
      <c r="I30" s="159"/>
      <c r="J30" s="156"/>
      <c r="K30" s="156"/>
      <c r="L30" s="156"/>
      <c r="M30" s="156"/>
      <c r="N30" s="156"/>
      <c r="O30" s="155"/>
      <c r="P30" s="159"/>
      <c r="Q30" s="156"/>
      <c r="R30" s="112"/>
      <c r="S30" s="112"/>
      <c r="T30" s="112"/>
      <c r="U30" s="112"/>
      <c r="V30" s="112"/>
      <c r="W30" s="112"/>
      <c r="X30" s="112"/>
      <c r="Y30" s="143"/>
      <c r="AC30" s="161"/>
    </row>
    <row r="31" spans="1:29" ht="7.5" customHeight="1" thickBot="1" x14ac:dyDescent="0.35">
      <c r="A31" s="155"/>
      <c r="B31" s="155"/>
      <c r="C31" s="155"/>
      <c r="D31" s="156"/>
      <c r="E31" s="156"/>
      <c r="F31" s="156"/>
      <c r="G31" s="156"/>
      <c r="H31" s="156"/>
      <c r="I31" s="157"/>
      <c r="J31" s="156"/>
      <c r="K31" s="156"/>
      <c r="L31" s="156"/>
      <c r="M31" s="156"/>
      <c r="N31" s="156"/>
      <c r="O31" s="156"/>
      <c r="P31" s="157"/>
      <c r="Q31" s="156"/>
      <c r="R31" s="112" t="str">
        <f t="shared" si="16"/>
        <v/>
      </c>
      <c r="S31" s="112" t="str">
        <f t="shared" si="17"/>
        <v/>
      </c>
      <c r="T31" s="112" t="str">
        <f t="shared" si="18"/>
        <v/>
      </c>
      <c r="U31" s="112" t="str">
        <f t="shared" si="19"/>
        <v/>
      </c>
      <c r="V31" s="112" t="str">
        <f t="shared" si="20"/>
        <v/>
      </c>
      <c r="W31" s="112"/>
      <c r="X31" s="112" t="str">
        <f t="shared" si="21"/>
        <v/>
      </c>
      <c r="Y31" s="143" t="str">
        <f t="shared" si="8"/>
        <v/>
      </c>
      <c r="AC31" s="161"/>
    </row>
    <row r="32" spans="1:29" x14ac:dyDescent="0.3">
      <c r="A32" s="677" t="s">
        <v>15</v>
      </c>
      <c r="B32" s="683" t="s">
        <v>13</v>
      </c>
      <c r="C32" s="677" t="s">
        <v>275</v>
      </c>
      <c r="D32" s="686" t="s">
        <v>27</v>
      </c>
      <c r="E32" s="687"/>
      <c r="F32" s="687"/>
      <c r="G32" s="687"/>
      <c r="H32" s="687"/>
      <c r="I32" s="687"/>
      <c r="J32" s="688"/>
      <c r="K32" s="686" t="s">
        <v>28</v>
      </c>
      <c r="L32" s="687"/>
      <c r="M32" s="687"/>
      <c r="N32" s="687"/>
      <c r="O32" s="687"/>
      <c r="P32" s="687"/>
      <c r="Q32" s="688"/>
      <c r="R32" s="112" t="str">
        <f t="shared" si="16"/>
        <v/>
      </c>
      <c r="S32" s="112" t="str">
        <f t="shared" si="17"/>
        <v/>
      </c>
      <c r="T32" s="112" t="str">
        <f t="shared" si="18"/>
        <v/>
      </c>
      <c r="U32" s="112" t="str">
        <f t="shared" si="19"/>
        <v/>
      </c>
      <c r="V32" s="112" t="str">
        <f t="shared" si="20"/>
        <v/>
      </c>
      <c r="W32" s="112"/>
      <c r="X32" s="112" t="str">
        <f t="shared" si="21"/>
        <v/>
      </c>
      <c r="Y32" s="143" t="str">
        <f t="shared" si="8"/>
        <v/>
      </c>
      <c r="AC32" s="161"/>
    </row>
    <row r="33" spans="1:29" x14ac:dyDescent="0.3">
      <c r="A33" s="678"/>
      <c r="B33" s="684"/>
      <c r="C33" s="678"/>
      <c r="D33" s="793" t="s">
        <v>9</v>
      </c>
      <c r="E33" s="779" t="s">
        <v>10</v>
      </c>
      <c r="F33" s="779" t="s">
        <v>11</v>
      </c>
      <c r="G33" s="654" t="s">
        <v>12</v>
      </c>
      <c r="H33" s="779" t="s">
        <v>40</v>
      </c>
      <c r="I33" s="781" t="s">
        <v>16</v>
      </c>
      <c r="J33" s="780" t="s">
        <v>17</v>
      </c>
      <c r="K33" s="793" t="s">
        <v>9</v>
      </c>
      <c r="L33" s="779" t="s">
        <v>10</v>
      </c>
      <c r="M33" s="779" t="s">
        <v>11</v>
      </c>
      <c r="N33" s="654" t="s">
        <v>12</v>
      </c>
      <c r="O33" s="779" t="s">
        <v>40</v>
      </c>
      <c r="P33" s="781" t="s">
        <v>16</v>
      </c>
      <c r="Q33" s="780" t="s">
        <v>17</v>
      </c>
      <c r="R33" s="112" t="str">
        <f t="shared" si="16"/>
        <v/>
      </c>
      <c r="S33" s="112" t="str">
        <f t="shared" si="17"/>
        <v/>
      </c>
      <c r="T33" s="112" t="str">
        <f t="shared" si="18"/>
        <v/>
      </c>
      <c r="U33" s="112" t="str">
        <f t="shared" si="19"/>
        <v/>
      </c>
      <c r="V33" s="112" t="str">
        <f t="shared" si="20"/>
        <v/>
      </c>
      <c r="W33" s="112"/>
      <c r="X33" s="112" t="str">
        <f t="shared" si="21"/>
        <v/>
      </c>
      <c r="Y33" s="143" t="str">
        <f t="shared" si="8"/>
        <v/>
      </c>
      <c r="AC33" s="161"/>
    </row>
    <row r="34" spans="1:29" ht="11.25" customHeight="1" thickBot="1" x14ac:dyDescent="0.35">
      <c r="A34" s="678"/>
      <c r="B34" s="685"/>
      <c r="C34" s="740"/>
      <c r="D34" s="682"/>
      <c r="E34" s="655"/>
      <c r="F34" s="655"/>
      <c r="G34" s="680"/>
      <c r="H34" s="655"/>
      <c r="I34" s="690"/>
      <c r="J34" s="676"/>
      <c r="K34" s="682"/>
      <c r="L34" s="655"/>
      <c r="M34" s="655"/>
      <c r="N34" s="680"/>
      <c r="O34" s="655"/>
      <c r="P34" s="690"/>
      <c r="Q34" s="676"/>
      <c r="R34" s="112" t="str">
        <f t="shared" si="16"/>
        <v/>
      </c>
      <c r="S34" s="112" t="str">
        <f t="shared" si="17"/>
        <v/>
      </c>
      <c r="T34" s="112" t="str">
        <f t="shared" si="18"/>
        <v/>
      </c>
      <c r="U34" s="112" t="str">
        <f t="shared" si="19"/>
        <v/>
      </c>
      <c r="V34" s="112" t="str">
        <f t="shared" si="20"/>
        <v/>
      </c>
      <c r="W34" s="112"/>
      <c r="X34" s="112" t="str">
        <f t="shared" si="21"/>
        <v/>
      </c>
      <c r="Y34" s="143" t="str">
        <f t="shared" si="8"/>
        <v/>
      </c>
      <c r="AC34" s="161"/>
    </row>
    <row r="35" spans="1:29" ht="12" customHeight="1" x14ac:dyDescent="0.3">
      <c r="A35" s="375">
        <v>13</v>
      </c>
      <c r="B35" s="376" t="s">
        <v>151</v>
      </c>
      <c r="C35" s="377" t="s">
        <v>153</v>
      </c>
      <c r="D35" s="757">
        <v>2</v>
      </c>
      <c r="E35" s="489">
        <v>1</v>
      </c>
      <c r="F35" s="489"/>
      <c r="G35" s="759"/>
      <c r="H35" s="759"/>
      <c r="I35" s="759" t="s">
        <v>9</v>
      </c>
      <c r="J35" s="761">
        <v>3</v>
      </c>
      <c r="K35" s="828"/>
      <c r="L35" s="782"/>
      <c r="M35" s="784"/>
      <c r="N35" s="786"/>
      <c r="O35" s="771"/>
      <c r="P35" s="771"/>
      <c r="Q35" s="778"/>
      <c r="R35" s="564" t="str">
        <f t="shared" si="16"/>
        <v>DD</v>
      </c>
      <c r="S35" s="564">
        <f t="shared" si="17"/>
        <v>3</v>
      </c>
      <c r="T35" s="564">
        <f t="shared" si="18"/>
        <v>2</v>
      </c>
      <c r="U35" s="564">
        <f t="shared" si="19"/>
        <v>1</v>
      </c>
      <c r="V35" s="564">
        <f t="shared" si="20"/>
        <v>1</v>
      </c>
      <c r="W35" s="564" t="s">
        <v>97</v>
      </c>
      <c r="X35" s="564">
        <f t="shared" si="21"/>
        <v>3</v>
      </c>
      <c r="Y35" s="562" t="str">
        <f t="shared" si="8"/>
        <v>C</v>
      </c>
      <c r="AC35" s="161"/>
    </row>
    <row r="36" spans="1:29" ht="13.5" customHeight="1" thickBot="1" x14ac:dyDescent="0.35">
      <c r="A36" s="378">
        <v>14</v>
      </c>
      <c r="B36" s="379" t="s">
        <v>157</v>
      </c>
      <c r="C36" s="372" t="s">
        <v>251</v>
      </c>
      <c r="D36" s="764"/>
      <c r="E36" s="488"/>
      <c r="F36" s="488">
        <v>1</v>
      </c>
      <c r="G36" s="766"/>
      <c r="H36" s="766"/>
      <c r="I36" s="766"/>
      <c r="J36" s="756"/>
      <c r="K36" s="764"/>
      <c r="L36" s="783"/>
      <c r="M36" s="785"/>
      <c r="N36" s="787"/>
      <c r="O36" s="766"/>
      <c r="P36" s="766"/>
      <c r="Q36" s="756"/>
      <c r="R36" s="112"/>
      <c r="S36" s="112"/>
      <c r="T36" s="112"/>
      <c r="U36" s="112"/>
      <c r="V36" s="112"/>
      <c r="W36" s="112"/>
      <c r="X36" s="112"/>
      <c r="Y36" s="143" t="str">
        <f t="shared" si="8"/>
        <v/>
      </c>
      <c r="AC36" s="161"/>
    </row>
    <row r="37" spans="1:29" ht="13.5" customHeight="1" x14ac:dyDescent="0.3">
      <c r="A37" s="375">
        <v>15</v>
      </c>
      <c r="B37" s="380" t="s">
        <v>154</v>
      </c>
      <c r="C37" s="377" t="s">
        <v>252</v>
      </c>
      <c r="D37" s="757">
        <v>2</v>
      </c>
      <c r="E37" s="759">
        <v>1</v>
      </c>
      <c r="F37" s="771"/>
      <c r="G37" s="771"/>
      <c r="H37" s="771"/>
      <c r="I37" s="759" t="s">
        <v>108</v>
      </c>
      <c r="J37" s="761">
        <v>3</v>
      </c>
      <c r="K37" s="772"/>
      <c r="L37" s="794"/>
      <c r="M37" s="796"/>
      <c r="N37" s="798"/>
      <c r="O37" s="769"/>
      <c r="P37" s="769"/>
      <c r="Q37" s="753"/>
      <c r="R37" s="564" t="str">
        <f>IF(ISNUMBER(A37),LEFT(C37,FIND(".",C37)-1),"")</f>
        <v>DD</v>
      </c>
      <c r="S37" s="564">
        <f>IF(ISNUMBER(A37),SUM(D37:H37,K37:O37),"")</f>
        <v>3</v>
      </c>
      <c r="T37" s="564">
        <f>IF(ISNUMBER(A37),SUM(D37,K37),"")</f>
        <v>2</v>
      </c>
      <c r="U37" s="564">
        <f>IF(ISNUMBER(A37),SUM(E37:F37,L37:M37),"")</f>
        <v>1</v>
      </c>
      <c r="V37" s="564">
        <f>IF(ISNUMBER(A37),IF(AND(ISBLANK(D37),ISBLANK(E37)),2,1),"")</f>
        <v>1</v>
      </c>
      <c r="W37" s="564" t="s">
        <v>97</v>
      </c>
      <c r="X37" s="564">
        <f>IF(ISNUMBER(A37),SUM(J37,Q37),"")</f>
        <v>3</v>
      </c>
      <c r="Y37" s="562" t="str">
        <f t="shared" si="8"/>
        <v>E</v>
      </c>
      <c r="AC37" s="161"/>
    </row>
    <row r="38" spans="1:29" ht="15.75" customHeight="1" thickBot="1" x14ac:dyDescent="0.35">
      <c r="A38" s="381">
        <v>16</v>
      </c>
      <c r="B38" s="560" t="s">
        <v>267</v>
      </c>
      <c r="C38" s="382" t="s">
        <v>265</v>
      </c>
      <c r="D38" s="758"/>
      <c r="E38" s="760"/>
      <c r="F38" s="770"/>
      <c r="G38" s="770"/>
      <c r="H38" s="770"/>
      <c r="I38" s="760"/>
      <c r="J38" s="762"/>
      <c r="K38" s="773"/>
      <c r="L38" s="795"/>
      <c r="M38" s="797"/>
      <c r="N38" s="799"/>
      <c r="O38" s="770"/>
      <c r="P38" s="770"/>
      <c r="Q38" s="754"/>
      <c r="R38" s="112"/>
      <c r="S38" s="112"/>
      <c r="T38" s="112"/>
      <c r="U38" s="112"/>
      <c r="V38" s="112"/>
      <c r="W38" s="112"/>
      <c r="X38" s="112"/>
      <c r="Y38" s="143" t="str">
        <f t="shared" si="8"/>
        <v/>
      </c>
      <c r="AC38" s="161"/>
    </row>
    <row r="39" spans="1:29" ht="14.25" customHeight="1" x14ac:dyDescent="0.3">
      <c r="A39" s="375">
        <v>17</v>
      </c>
      <c r="B39" s="383" t="s">
        <v>155</v>
      </c>
      <c r="C39" s="384" t="s">
        <v>158</v>
      </c>
      <c r="D39" s="169"/>
      <c r="E39" s="170"/>
      <c r="F39" s="172"/>
      <c r="G39" s="172"/>
      <c r="H39" s="172"/>
      <c r="I39" s="170"/>
      <c r="J39" s="171"/>
      <c r="K39" s="763">
        <v>2</v>
      </c>
      <c r="L39" s="765">
        <v>1</v>
      </c>
      <c r="M39" s="767"/>
      <c r="N39" s="767"/>
      <c r="O39" s="767"/>
      <c r="P39" s="765" t="s">
        <v>108</v>
      </c>
      <c r="Q39" s="755">
        <v>3</v>
      </c>
      <c r="R39" s="564" t="str">
        <f>IF(ISNUMBER(A39),LEFT(C39,FIND(".",C39)-1),"")</f>
        <v>DD</v>
      </c>
      <c r="S39" s="564">
        <f>IF(ISNUMBER(A39),SUM(D39:H39,K39:O39),"")</f>
        <v>3</v>
      </c>
      <c r="T39" s="564">
        <f>IF(ISNUMBER(A39),SUM(D39,K39),"")</f>
        <v>2</v>
      </c>
      <c r="U39" s="564">
        <f>IF(ISNUMBER(A39),SUM(E39:F39,L39:M39),"")</f>
        <v>1</v>
      </c>
      <c r="V39" s="564">
        <f>IF(ISNUMBER(A39),IF(AND(ISBLANK(D39),ISBLANK(E39)),2,1),"")</f>
        <v>2</v>
      </c>
      <c r="W39" s="564" t="s">
        <v>97</v>
      </c>
      <c r="X39" s="564">
        <f>IF(ISNUMBER(A39),SUM(J39,Q39),"")</f>
        <v>3</v>
      </c>
      <c r="Y39" s="562" t="str">
        <f t="shared" si="8"/>
        <v>E</v>
      </c>
      <c r="AC39" s="161"/>
    </row>
    <row r="40" spans="1:29" ht="15" customHeight="1" thickBot="1" x14ac:dyDescent="0.35">
      <c r="A40" s="381">
        <v>18</v>
      </c>
      <c r="B40" s="385" t="s">
        <v>152</v>
      </c>
      <c r="C40" s="247" t="s">
        <v>253</v>
      </c>
      <c r="D40" s="169"/>
      <c r="E40" s="170"/>
      <c r="F40" s="172"/>
      <c r="G40" s="172"/>
      <c r="H40" s="172"/>
      <c r="I40" s="170"/>
      <c r="J40" s="171"/>
      <c r="K40" s="764"/>
      <c r="L40" s="766"/>
      <c r="M40" s="767"/>
      <c r="N40" s="767"/>
      <c r="O40" s="767"/>
      <c r="P40" s="766"/>
      <c r="Q40" s="756"/>
      <c r="R40" s="112"/>
      <c r="S40" s="112"/>
      <c r="T40" s="112"/>
      <c r="U40" s="112"/>
      <c r="V40" s="112"/>
      <c r="W40" s="112"/>
      <c r="X40" s="112"/>
      <c r="Y40" s="143" t="str">
        <f t="shared" si="8"/>
        <v/>
      </c>
      <c r="AC40" s="161"/>
    </row>
    <row r="41" spans="1:29" ht="12" customHeight="1" x14ac:dyDescent="0.3">
      <c r="A41" s="386">
        <v>19</v>
      </c>
      <c r="B41" s="387" t="s">
        <v>156</v>
      </c>
      <c r="C41" s="377" t="s">
        <v>266</v>
      </c>
      <c r="D41" s="757"/>
      <c r="E41" s="759"/>
      <c r="F41" s="759"/>
      <c r="G41" s="759"/>
      <c r="H41" s="759"/>
      <c r="I41" s="759"/>
      <c r="J41" s="761"/>
      <c r="K41" s="774">
        <v>1</v>
      </c>
      <c r="L41" s="487">
        <v>1</v>
      </c>
      <c r="M41" s="487"/>
      <c r="N41" s="776"/>
      <c r="O41" s="818"/>
      <c r="P41" s="818" t="s">
        <v>9</v>
      </c>
      <c r="Q41" s="768">
        <v>3</v>
      </c>
      <c r="R41" s="564" t="str">
        <f t="shared" si="16"/>
        <v>DS</v>
      </c>
      <c r="S41" s="564">
        <f t="shared" si="17"/>
        <v>2</v>
      </c>
      <c r="T41" s="564">
        <f t="shared" si="18"/>
        <v>1</v>
      </c>
      <c r="U41" s="564">
        <f t="shared" si="19"/>
        <v>1</v>
      </c>
      <c r="V41" s="564">
        <f t="shared" si="20"/>
        <v>2</v>
      </c>
      <c r="W41" s="564" t="s">
        <v>97</v>
      </c>
      <c r="X41" s="564">
        <f t="shared" si="21"/>
        <v>3</v>
      </c>
      <c r="Y41" s="562" t="str">
        <f t="shared" si="8"/>
        <v>C</v>
      </c>
      <c r="AC41" s="161"/>
    </row>
    <row r="42" spans="1:29" ht="26.5" thickBot="1" x14ac:dyDescent="0.35">
      <c r="A42" s="381">
        <v>20</v>
      </c>
      <c r="B42" s="559" t="s">
        <v>159</v>
      </c>
      <c r="C42" s="540" t="s">
        <v>254</v>
      </c>
      <c r="D42" s="758"/>
      <c r="E42" s="760"/>
      <c r="F42" s="760"/>
      <c r="G42" s="760"/>
      <c r="H42" s="760"/>
      <c r="I42" s="760"/>
      <c r="J42" s="762"/>
      <c r="K42" s="775"/>
      <c r="L42" s="486"/>
      <c r="M42" s="486">
        <v>1</v>
      </c>
      <c r="N42" s="777"/>
      <c r="O42" s="760"/>
      <c r="P42" s="760"/>
      <c r="Q42" s="762"/>
      <c r="R42" s="112"/>
      <c r="S42" s="112"/>
      <c r="T42" s="112"/>
      <c r="U42" s="112"/>
      <c r="V42" s="112"/>
      <c r="W42" s="165"/>
      <c r="X42" s="112"/>
      <c r="Y42" s="143" t="str">
        <f t="shared" si="8"/>
        <v/>
      </c>
      <c r="Z42" s="165"/>
      <c r="AC42" s="161"/>
    </row>
    <row r="43" spans="1:29" s="403" customFormat="1" ht="12.75" customHeight="1" x14ac:dyDescent="0.25">
      <c r="A43" s="807" t="s">
        <v>23</v>
      </c>
      <c r="B43" s="808"/>
      <c r="C43" s="809"/>
      <c r="D43" s="582">
        <f>SUM(D35:D42)</f>
        <v>4</v>
      </c>
      <c r="E43" s="819">
        <f>SUM(E35:E42)</f>
        <v>2</v>
      </c>
      <c r="F43" s="820"/>
      <c r="G43" s="583"/>
      <c r="H43" s="806"/>
      <c r="I43" s="704" t="str">
        <f>COUNTIF(I31:I42,"E")&amp;"E+ "&amp;COUNTIF(I31:I42,"C")&amp;"C"</f>
        <v>1E+ 1C</v>
      </c>
      <c r="J43" s="731">
        <f t="shared" ref="J43:L43" si="22">SUM(J35:J42)</f>
        <v>6</v>
      </c>
      <c r="K43" s="582">
        <f t="shared" si="22"/>
        <v>3</v>
      </c>
      <c r="L43" s="819">
        <f t="shared" si="22"/>
        <v>2</v>
      </c>
      <c r="M43" s="820"/>
      <c r="N43" s="583"/>
      <c r="O43" s="733"/>
      <c r="P43" s="704" t="str">
        <f>COUNTIF(P31:P42,"E")&amp;"E+ "&amp;COUNTIF(P31:P42,"C")&amp;"C"</f>
        <v>1E+ 1C</v>
      </c>
      <c r="Q43" s="731">
        <f>SUM(Q35:Q42)</f>
        <v>6</v>
      </c>
      <c r="R43" s="403" t="str">
        <f>IF(ISNUMBER(A43),LEFT(C43,FIND(".",C43)-1),"")</f>
        <v/>
      </c>
      <c r="S43" s="403" t="str">
        <f>IF(ISNUMBER(A43),SUM(D43:H43,K43:O43),"")</f>
        <v/>
      </c>
      <c r="T43" s="403" t="str">
        <f>IF(ISNUMBER(A43),SUM(D43,K43),"")</f>
        <v/>
      </c>
      <c r="U43" s="403" t="str">
        <f>IF(ISNUMBER(A43),SUM(E43:F43,L43:M43),"")</f>
        <v/>
      </c>
      <c r="V43" s="403" t="str">
        <f>IF(ISNUMBER(A43),IF(AND(ISBLANK(#REF!),ISBLANK(E43)),2,1),"")</f>
        <v/>
      </c>
      <c r="X43" s="403" t="str">
        <f>IF(ISNUMBER(A43),SUM(J43,Q43),"")</f>
        <v/>
      </c>
      <c r="Y43" s="574"/>
      <c r="Z43" s="574"/>
      <c r="AA43" s="575"/>
      <c r="AB43" s="575"/>
      <c r="AC43" s="581"/>
    </row>
    <row r="44" spans="1:29" s="403" customFormat="1" ht="12.75" customHeight="1" thickBot="1" x14ac:dyDescent="0.3">
      <c r="A44" s="810"/>
      <c r="B44" s="811"/>
      <c r="C44" s="812"/>
      <c r="D44" s="801">
        <f>SUM(D43:G43)</f>
        <v>6</v>
      </c>
      <c r="E44" s="802"/>
      <c r="F44" s="802"/>
      <c r="G44" s="803"/>
      <c r="H44" s="805"/>
      <c r="I44" s="705"/>
      <c r="J44" s="732"/>
      <c r="K44" s="801">
        <f>SUM(K43:N43)</f>
        <v>5</v>
      </c>
      <c r="L44" s="802"/>
      <c r="M44" s="802"/>
      <c r="N44" s="803"/>
      <c r="O44" s="734"/>
      <c r="P44" s="705"/>
      <c r="Q44" s="732"/>
      <c r="W44" s="574"/>
      <c r="Y44" s="574"/>
      <c r="Z44" s="574"/>
      <c r="AA44" s="575"/>
      <c r="AB44" s="575"/>
      <c r="AC44" s="581"/>
    </row>
    <row r="45" spans="1:29" s="403" customFormat="1" ht="12.75" customHeight="1" thickBot="1" x14ac:dyDescent="0.3">
      <c r="C45" s="146"/>
      <c r="R45" s="403" t="str">
        <f>IF(ISNUMBER(A45),LEFT(C45,FIND(".",C45)-1),"")</f>
        <v/>
      </c>
      <c r="S45" s="403" t="str">
        <f>IF(ISNUMBER(A45),SUM(D45:H45,K45:O45),"")</f>
        <v/>
      </c>
      <c r="T45" s="403" t="str">
        <f>IF(ISNUMBER(A45),SUM(D45,K45),"")</f>
        <v/>
      </c>
      <c r="U45" s="403" t="str">
        <f>IF(ISNUMBER(A45),SUM(E45:F45,L45:M45),"")</f>
        <v/>
      </c>
      <c r="V45" s="403" t="str">
        <f>IF(ISNUMBER(A45),IF(AND(ISBLANK(D45),ISBLANK(E45)),2,1),"")</f>
        <v/>
      </c>
      <c r="X45" s="403" t="str">
        <f>IF(ISNUMBER(A45),SUM(J45,Q45),"")</f>
        <v/>
      </c>
      <c r="Y45" s="574"/>
      <c r="Z45" s="584" t="s">
        <v>207</v>
      </c>
      <c r="AA45" s="584"/>
      <c r="AB45" s="575"/>
      <c r="AC45" s="581"/>
    </row>
    <row r="46" spans="1:29" s="403" customFormat="1" ht="12.75" customHeight="1" x14ac:dyDescent="0.25">
      <c r="A46" s="829" t="s">
        <v>25</v>
      </c>
      <c r="B46" s="830"/>
      <c r="C46" s="831"/>
      <c r="D46" s="585">
        <f>D28+D43</f>
        <v>12</v>
      </c>
      <c r="E46" s="586">
        <f>E28+E43</f>
        <v>9</v>
      </c>
      <c r="F46" s="586">
        <f>F28</f>
        <v>1</v>
      </c>
      <c r="G46" s="586"/>
      <c r="H46" s="816"/>
      <c r="I46" s="824" t="s">
        <v>256</v>
      </c>
      <c r="J46" s="745">
        <f>IF((J28+J43)&lt;&gt;30,"NU",30)</f>
        <v>30</v>
      </c>
      <c r="K46" s="587">
        <f>K28+K43</f>
        <v>12</v>
      </c>
      <c r="L46" s="729">
        <f>L28+L43</f>
        <v>10</v>
      </c>
      <c r="M46" s="730"/>
      <c r="N46" s="586"/>
      <c r="O46" s="816"/>
      <c r="P46" s="826" t="s">
        <v>264</v>
      </c>
      <c r="Q46" s="745">
        <f>IF((Q28+Q43)&lt;&gt;30,"NU",30)</f>
        <v>30</v>
      </c>
      <c r="W46" s="574"/>
      <c r="Y46" s="574"/>
      <c r="Z46" s="584" t="s">
        <v>208</v>
      </c>
      <c r="AA46" s="584">
        <f>D47</f>
        <v>22</v>
      </c>
      <c r="AB46" s="575"/>
      <c r="AC46" s="581"/>
    </row>
    <row r="47" spans="1:29" s="403" customFormat="1" ht="12.75" customHeight="1" thickBot="1" x14ac:dyDescent="0.3">
      <c r="A47" s="832"/>
      <c r="B47" s="833"/>
      <c r="C47" s="834"/>
      <c r="D47" s="791">
        <f>SUM(D46:G46)</f>
        <v>22</v>
      </c>
      <c r="E47" s="792"/>
      <c r="F47" s="792"/>
      <c r="G47" s="792"/>
      <c r="H47" s="817"/>
      <c r="I47" s="825"/>
      <c r="J47" s="746"/>
      <c r="K47" s="821">
        <f>SUM(K46:N46)</f>
        <v>22</v>
      </c>
      <c r="L47" s="822"/>
      <c r="M47" s="822"/>
      <c r="N47" s="823"/>
      <c r="O47" s="817"/>
      <c r="P47" s="827"/>
      <c r="Q47" s="746"/>
      <c r="R47" s="403" t="str">
        <f>IF(ISNUMBER(A47),LEFT(C47,FIND(".",C47)-1),"")</f>
        <v/>
      </c>
      <c r="S47" s="403" t="str">
        <f>IF(ISNUMBER(A47),SUM(D47:H47,K47:O47),"")</f>
        <v/>
      </c>
      <c r="T47" s="403" t="str">
        <f>IF(ISNUMBER(A47),SUM(D47,K47),"")</f>
        <v/>
      </c>
      <c r="U47" s="403" t="str">
        <f>IF(ISNUMBER(A47),SUM(E47:F47,L47:M47),"")</f>
        <v/>
      </c>
      <c r="V47" s="403" t="str">
        <f>IF(ISNUMBER(A47),IF(AND(ISBLANK(D47),ISBLANK(E47)),2,1),"")</f>
        <v/>
      </c>
      <c r="X47" s="403" t="str">
        <f>IF(ISNUMBER(A47),SUM(J47,Q47),"")</f>
        <v/>
      </c>
      <c r="Y47" s="574"/>
      <c r="Z47" s="584" t="s">
        <v>209</v>
      </c>
      <c r="AA47" s="584">
        <f>K47</f>
        <v>22</v>
      </c>
      <c r="AB47" s="575"/>
      <c r="AC47" s="581"/>
    </row>
    <row r="48" spans="1:29" s="403" customFormat="1" ht="11" thickBot="1" x14ac:dyDescent="0.3">
      <c r="A48" s="179"/>
      <c r="B48" s="155"/>
      <c r="C48" s="155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Y48" s="575"/>
      <c r="Z48" s="575"/>
      <c r="AA48" s="575"/>
      <c r="AB48" s="575"/>
      <c r="AC48" s="581"/>
    </row>
    <row r="49" spans="1:29" ht="12.75" customHeight="1" x14ac:dyDescent="0.3">
      <c r="A49" s="737" t="s">
        <v>15</v>
      </c>
      <c r="B49" s="737" t="s">
        <v>14</v>
      </c>
      <c r="C49" s="677" t="s">
        <v>275</v>
      </c>
      <c r="D49" s="741" t="s">
        <v>27</v>
      </c>
      <c r="E49" s="742"/>
      <c r="F49" s="742"/>
      <c r="G49" s="742"/>
      <c r="H49" s="742"/>
      <c r="I49" s="742"/>
      <c r="J49" s="743"/>
      <c r="K49" s="744" t="s">
        <v>28</v>
      </c>
      <c r="L49" s="742"/>
      <c r="M49" s="742"/>
      <c r="N49" s="742"/>
      <c r="O49" s="742"/>
      <c r="P49" s="742"/>
      <c r="Q49" s="743"/>
      <c r="R49" s="113" t="str">
        <f t="shared" ref="R49:R56" si="23">IF(LEN(C49)=8,LEFT(C49,2),"")</f>
        <v/>
      </c>
      <c r="S49" s="112" t="str">
        <f t="shared" ref="S49:S56" si="24">IF(ISNUMBER(A49),SUM(D49:H49,K49:O49),"")</f>
        <v/>
      </c>
      <c r="T49" s="112" t="str">
        <f t="shared" ref="T49:T56" si="25">IF(ISNUMBER(A49),SUM(D49,K49),"")</f>
        <v/>
      </c>
      <c r="U49" s="112" t="str">
        <f t="shared" ref="U49:U56" si="26">IF(ISNUMBER(A49),SUM(E49:F49,L49:M49),"")</f>
        <v/>
      </c>
      <c r="V49" s="112" t="str">
        <f t="shared" ref="V49:V56" si="27">IF(ISNUMBER(A49),IF(AND(ISBLANK(D49),ISBLANK(E49)),2,1),"")</f>
        <v/>
      </c>
      <c r="W49" s="113"/>
      <c r="X49" s="112" t="str">
        <f t="shared" ref="X49:X57" si="28">IF(ISNUMBER(A49),SUM(J49,Q49),"")</f>
        <v/>
      </c>
    </row>
    <row r="50" spans="1:29" s="403" customFormat="1" ht="12.75" customHeight="1" x14ac:dyDescent="0.3">
      <c r="A50" s="738"/>
      <c r="B50" s="738"/>
      <c r="C50" s="678"/>
      <c r="D50" s="751" t="s">
        <v>9</v>
      </c>
      <c r="E50" s="735" t="s">
        <v>10</v>
      </c>
      <c r="F50" s="735" t="s">
        <v>11</v>
      </c>
      <c r="G50" s="735" t="s">
        <v>12</v>
      </c>
      <c r="H50" s="735" t="s">
        <v>40</v>
      </c>
      <c r="I50" s="735" t="s">
        <v>16</v>
      </c>
      <c r="J50" s="747" t="s">
        <v>17</v>
      </c>
      <c r="K50" s="749" t="s">
        <v>9</v>
      </c>
      <c r="L50" s="735" t="s">
        <v>10</v>
      </c>
      <c r="M50" s="735" t="s">
        <v>11</v>
      </c>
      <c r="N50" s="735" t="s">
        <v>12</v>
      </c>
      <c r="O50" s="735" t="s">
        <v>40</v>
      </c>
      <c r="P50" s="735" t="s">
        <v>16</v>
      </c>
      <c r="Q50" s="747" t="s">
        <v>17</v>
      </c>
      <c r="R50" s="113" t="str">
        <f t="shared" si="23"/>
        <v/>
      </c>
      <c r="S50" s="112" t="str">
        <f t="shared" si="24"/>
        <v/>
      </c>
      <c r="T50" s="112" t="str">
        <f t="shared" si="25"/>
        <v/>
      </c>
      <c r="U50" s="112" t="str">
        <f t="shared" si="26"/>
        <v/>
      </c>
      <c r="V50" s="112" t="str">
        <f t="shared" si="27"/>
        <v/>
      </c>
      <c r="W50" s="113"/>
      <c r="X50" s="112" t="str">
        <f t="shared" si="28"/>
        <v/>
      </c>
      <c r="Y50" s="112"/>
      <c r="Z50" s="112"/>
      <c r="AA50" s="160"/>
      <c r="AB50" s="160"/>
      <c r="AC50" s="160"/>
    </row>
    <row r="51" spans="1:29" ht="13.5" thickBot="1" x14ac:dyDescent="0.35">
      <c r="A51" s="739"/>
      <c r="B51" s="739"/>
      <c r="C51" s="740"/>
      <c r="D51" s="752"/>
      <c r="E51" s="736"/>
      <c r="F51" s="736"/>
      <c r="G51" s="736"/>
      <c r="H51" s="736"/>
      <c r="I51" s="736"/>
      <c r="J51" s="748"/>
      <c r="K51" s="750"/>
      <c r="L51" s="736"/>
      <c r="M51" s="736"/>
      <c r="N51" s="736"/>
      <c r="O51" s="736"/>
      <c r="P51" s="736"/>
      <c r="Q51" s="748"/>
      <c r="R51" s="113" t="str">
        <f t="shared" si="23"/>
        <v/>
      </c>
      <c r="S51" s="112" t="str">
        <f t="shared" si="24"/>
        <v/>
      </c>
      <c r="T51" s="112" t="str">
        <f t="shared" si="25"/>
        <v/>
      </c>
      <c r="U51" s="112" t="str">
        <f t="shared" si="26"/>
        <v/>
      </c>
      <c r="V51" s="112" t="str">
        <f t="shared" si="27"/>
        <v/>
      </c>
      <c r="W51" s="113"/>
      <c r="X51" s="112" t="str">
        <f t="shared" si="28"/>
        <v/>
      </c>
    </row>
    <row r="52" spans="1:29" s="403" customFormat="1" x14ac:dyDescent="0.3">
      <c r="A52" s="520">
        <v>21</v>
      </c>
      <c r="B52" s="493" t="s">
        <v>250</v>
      </c>
      <c r="C52" s="521" t="s">
        <v>255</v>
      </c>
      <c r="D52" s="522"/>
      <c r="E52" s="496">
        <v>2</v>
      </c>
      <c r="F52" s="496"/>
      <c r="G52" s="496"/>
      <c r="H52" s="496"/>
      <c r="I52" s="496" t="s">
        <v>132</v>
      </c>
      <c r="J52" s="523">
        <v>3</v>
      </c>
      <c r="K52" s="524"/>
      <c r="L52" s="114"/>
      <c r="M52" s="114"/>
      <c r="N52" s="114"/>
      <c r="O52" s="114"/>
      <c r="P52" s="114"/>
      <c r="Q52" s="115"/>
      <c r="R52" s="113" t="str">
        <f t="shared" si="23"/>
        <v>DC</v>
      </c>
      <c r="S52" s="112">
        <f t="shared" si="24"/>
        <v>2</v>
      </c>
      <c r="T52" s="112">
        <f t="shared" si="25"/>
        <v>0</v>
      </c>
      <c r="U52" s="112">
        <f t="shared" si="26"/>
        <v>2</v>
      </c>
      <c r="V52" s="112">
        <f t="shared" si="27"/>
        <v>1</v>
      </c>
      <c r="W52" s="113" t="s">
        <v>99</v>
      </c>
      <c r="X52" s="112">
        <f t="shared" si="28"/>
        <v>3</v>
      </c>
      <c r="Y52" s="160"/>
      <c r="Z52" s="160"/>
      <c r="AA52" s="160"/>
      <c r="AB52" s="160"/>
      <c r="AC52" s="160"/>
    </row>
    <row r="53" spans="1:29" s="403" customFormat="1" x14ac:dyDescent="0.3">
      <c r="A53" s="547">
        <v>22</v>
      </c>
      <c r="B53" s="548" t="s">
        <v>262</v>
      </c>
      <c r="C53" s="549" t="s">
        <v>263</v>
      </c>
      <c r="D53" s="550">
        <v>2</v>
      </c>
      <c r="E53" s="551">
        <v>1</v>
      </c>
      <c r="F53" s="551"/>
      <c r="G53" s="551"/>
      <c r="H53" s="551"/>
      <c r="I53" s="551" t="s">
        <v>9</v>
      </c>
      <c r="J53" s="552">
        <v>4</v>
      </c>
      <c r="K53" s="553"/>
      <c r="L53" s="554"/>
      <c r="M53" s="554"/>
      <c r="N53" s="554"/>
      <c r="O53" s="554"/>
      <c r="P53" s="554"/>
      <c r="Q53" s="555"/>
      <c r="R53" s="490" t="str">
        <f>IF(ISNUMBER(A53),LEFT(C53,FIND(".",C53)-1),"")</f>
        <v>DRS</v>
      </c>
      <c r="S53" s="112">
        <f>IF(ISNUMBER(A53),SUM(D53:H53,K53:O53),"")</f>
        <v>3</v>
      </c>
      <c r="T53" s="112">
        <f>IF(ISNUMBER(A53),SUM(D53,K53),"")</f>
        <v>2</v>
      </c>
      <c r="U53" s="112">
        <f>IF(ISNUMBER(A53),SUM(E53:F53,L53:M53),"")</f>
        <v>1</v>
      </c>
      <c r="V53" s="112">
        <f>IF(ISNUMBER(A53),IF(AND(ISBLANK(D53),ISBLANK(E53)),2,1),"")</f>
        <v>1</v>
      </c>
      <c r="W53" s="113" t="s">
        <v>99</v>
      </c>
      <c r="X53" s="112">
        <f>IF(ISNUMBER(A53),SUM(J53,Q53),"")</f>
        <v>4</v>
      </c>
      <c r="Y53" s="160"/>
      <c r="Z53" s="160"/>
      <c r="AA53" s="160"/>
      <c r="AB53" s="160"/>
      <c r="AC53" s="160"/>
    </row>
    <row r="54" spans="1:29" x14ac:dyDescent="0.3">
      <c r="A54" s="836" t="s">
        <v>245</v>
      </c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  <c r="Q54" s="838"/>
      <c r="R54" s="113"/>
      <c r="S54" s="112"/>
      <c r="T54" s="112"/>
      <c r="U54" s="112"/>
      <c r="V54" s="112"/>
      <c r="W54" s="113"/>
      <c r="X54" s="112"/>
    </row>
    <row r="55" spans="1:29" x14ac:dyDescent="0.3">
      <c r="A55" s="525">
        <v>23</v>
      </c>
      <c r="B55" s="493" t="s">
        <v>160</v>
      </c>
      <c r="C55" s="521" t="s">
        <v>161</v>
      </c>
      <c r="D55" s="522">
        <v>2</v>
      </c>
      <c r="E55" s="496">
        <v>2</v>
      </c>
      <c r="F55" s="496"/>
      <c r="G55" s="496"/>
      <c r="H55" s="496"/>
      <c r="I55" s="496" t="s">
        <v>108</v>
      </c>
      <c r="J55" s="523">
        <v>5</v>
      </c>
      <c r="K55" s="526"/>
      <c r="L55" s="484"/>
      <c r="M55" s="484"/>
      <c r="N55" s="484"/>
      <c r="O55" s="484"/>
      <c r="P55" s="484"/>
      <c r="Q55" s="507"/>
      <c r="R55" s="113" t="str">
        <f>IF(LEN(C55)=8,LEFT(C55,2),"")</f>
        <v>DF</v>
      </c>
      <c r="S55" s="112">
        <f>IF(ISNUMBER(A55),SUM(D55:H55,K55:O55),"")</f>
        <v>4</v>
      </c>
      <c r="T55" s="112">
        <f>IF(ISNUMBER(A55),SUM(D55,K55),"")</f>
        <v>2</v>
      </c>
      <c r="U55" s="112">
        <f>IF(ISNUMBER(A55),SUM(E55:F55,L55:M55),"")</f>
        <v>2</v>
      </c>
      <c r="V55" s="112">
        <f>IF(ISNUMBER(A55),IF(AND(ISBLANK(D55),ISBLANK(E55)),2,1),"")</f>
        <v>1</v>
      </c>
      <c r="W55" s="113" t="s">
        <v>99</v>
      </c>
      <c r="X55" s="112">
        <f>IF(ISNUMBER(A55),SUM(J55,Q55),"")</f>
        <v>5</v>
      </c>
    </row>
    <row r="56" spans="1:29" ht="13.5" thickBot="1" x14ac:dyDescent="0.35">
      <c r="A56" s="527">
        <v>24</v>
      </c>
      <c r="B56" s="509" t="s">
        <v>162</v>
      </c>
      <c r="C56" s="528" t="s">
        <v>163</v>
      </c>
      <c r="D56" s="529"/>
      <c r="E56" s="530"/>
      <c r="F56" s="530"/>
      <c r="G56" s="530"/>
      <c r="H56" s="530"/>
      <c r="I56" s="511"/>
      <c r="J56" s="531"/>
      <c r="K56" s="532">
        <v>2</v>
      </c>
      <c r="L56" s="530">
        <v>2</v>
      </c>
      <c r="M56" s="530"/>
      <c r="N56" s="530"/>
      <c r="O56" s="530"/>
      <c r="P56" s="511" t="s">
        <v>108</v>
      </c>
      <c r="Q56" s="531">
        <v>5</v>
      </c>
      <c r="R56" s="113" t="str">
        <f t="shared" si="23"/>
        <v>DF</v>
      </c>
      <c r="S56" s="112">
        <f t="shared" si="24"/>
        <v>4</v>
      </c>
      <c r="T56" s="112">
        <f t="shared" si="25"/>
        <v>2</v>
      </c>
      <c r="U56" s="112">
        <f t="shared" si="26"/>
        <v>2</v>
      </c>
      <c r="V56" s="112">
        <f t="shared" si="27"/>
        <v>2</v>
      </c>
      <c r="W56" s="113" t="s">
        <v>99</v>
      </c>
      <c r="X56" s="112">
        <f t="shared" si="28"/>
        <v>5</v>
      </c>
    </row>
    <row r="57" spans="1:29" x14ac:dyDescent="0.3">
      <c r="A57" s="839" t="s">
        <v>24</v>
      </c>
      <c r="B57" s="840"/>
      <c r="C57" s="841"/>
      <c r="D57" s="533">
        <f>SUM(D52:D56)</f>
        <v>4</v>
      </c>
      <c r="E57" s="534">
        <f>SUM(E52:E56)</f>
        <v>5</v>
      </c>
      <c r="F57" s="534"/>
      <c r="G57" s="534"/>
      <c r="H57" s="843"/>
      <c r="I57" s="845" t="s">
        <v>248</v>
      </c>
      <c r="J57" s="846">
        <f>J52+J55</f>
        <v>8</v>
      </c>
      <c r="K57" s="535">
        <f>SUM(K52:K56)</f>
        <v>2</v>
      </c>
      <c r="L57" s="534">
        <f>SUM(L52:L56)</f>
        <v>2</v>
      </c>
      <c r="M57" s="534"/>
      <c r="N57" s="534"/>
      <c r="O57" s="843"/>
      <c r="P57" s="845" t="s">
        <v>136</v>
      </c>
      <c r="Q57" s="846">
        <v>5</v>
      </c>
      <c r="R57" s="113"/>
      <c r="S57" s="113"/>
      <c r="T57" s="113"/>
      <c r="U57" s="113"/>
      <c r="V57" s="113"/>
      <c r="W57" s="113"/>
      <c r="X57" s="112" t="str">
        <f t="shared" si="28"/>
        <v/>
      </c>
    </row>
    <row r="58" spans="1:29" ht="13.5" thickBot="1" x14ac:dyDescent="0.35">
      <c r="A58" s="752"/>
      <c r="B58" s="736"/>
      <c r="C58" s="842"/>
      <c r="D58" s="814">
        <f>SUM(D57:G57)</f>
        <v>9</v>
      </c>
      <c r="E58" s="815"/>
      <c r="F58" s="815"/>
      <c r="G58" s="815"/>
      <c r="H58" s="844"/>
      <c r="I58" s="815"/>
      <c r="J58" s="847"/>
      <c r="K58" s="835">
        <f>SUM(K57:N57)</f>
        <v>4</v>
      </c>
      <c r="L58" s="815"/>
      <c r="M58" s="815"/>
      <c r="N58" s="815"/>
      <c r="O58" s="844"/>
      <c r="P58" s="815"/>
      <c r="Q58" s="847"/>
      <c r="R58" s="113"/>
      <c r="S58" s="113"/>
      <c r="T58" s="113"/>
      <c r="U58" s="113"/>
      <c r="V58" s="113"/>
      <c r="W58" s="113"/>
      <c r="X58" s="113"/>
    </row>
    <row r="59" spans="1:29" x14ac:dyDescent="0.3">
      <c r="A59" s="113"/>
      <c r="B59" s="536" t="s">
        <v>218</v>
      </c>
      <c r="C59" s="139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9" ht="7.5" customHeight="1" x14ac:dyDescent="0.3">
      <c r="B60" s="177"/>
      <c r="R60" s="112" t="str">
        <f>IF(LEN(C60)=8,LEFT(C60,2),"")</f>
        <v/>
      </c>
      <c r="S60" s="112" t="str">
        <f>IF(ISNUMBER(A60),SUM(D60:H60,K60:O60),"")</f>
        <v/>
      </c>
      <c r="T60" s="112" t="str">
        <f>IF(ISNUMBER(A60),SUM(D60,K60),"")</f>
        <v/>
      </c>
      <c r="U60" s="112" t="str">
        <f>IF(ISNUMBER(A60),SUM(E60:F60,L60:M60),"")</f>
        <v/>
      </c>
      <c r="V60" s="112" t="str">
        <f>IF(ISNUMBER(A60),IF(AND(ISBLANK(D60),ISBLANK(E60)),2,1),"")</f>
        <v/>
      </c>
      <c r="W60" s="112"/>
      <c r="X60" s="112" t="str">
        <f>IF(ISNUMBER(A60),SUM(J60,Q60),"")</f>
        <v/>
      </c>
    </row>
    <row r="61" spans="1:29" s="483" customFormat="1" ht="11.5" x14ac:dyDescent="0.25">
      <c r="A61" s="480"/>
      <c r="B61" s="712" t="s">
        <v>233</v>
      </c>
      <c r="C61" s="712"/>
      <c r="D61" s="480"/>
      <c r="E61" s="480"/>
      <c r="F61" s="480"/>
      <c r="G61" s="480"/>
      <c r="H61" s="480"/>
      <c r="I61" s="691" t="s">
        <v>234</v>
      </c>
      <c r="J61" s="691"/>
      <c r="K61" s="691"/>
      <c r="L61" s="691"/>
      <c r="M61" s="691"/>
      <c r="N61" s="691"/>
      <c r="O61" s="691"/>
      <c r="P61" s="691"/>
      <c r="Q61" s="480"/>
      <c r="R61" s="480"/>
      <c r="S61" s="480"/>
      <c r="T61" s="480"/>
      <c r="U61" s="480"/>
      <c r="V61" s="480"/>
      <c r="W61" s="480"/>
      <c r="X61" s="480"/>
      <c r="Y61" s="482"/>
      <c r="Z61" s="482"/>
      <c r="AA61" s="482"/>
      <c r="AB61" s="482"/>
    </row>
    <row r="62" spans="1:29" s="483" customFormat="1" ht="11.5" x14ac:dyDescent="0.25">
      <c r="A62" s="480"/>
      <c r="B62" s="712" t="s">
        <v>235</v>
      </c>
      <c r="C62" s="712"/>
      <c r="D62" s="480"/>
      <c r="E62" s="480"/>
      <c r="F62" s="480"/>
      <c r="H62" s="712" t="s">
        <v>236</v>
      </c>
      <c r="I62" s="712"/>
      <c r="J62" s="712"/>
      <c r="K62" s="712"/>
      <c r="L62" s="712"/>
      <c r="M62" s="712"/>
      <c r="N62" s="712"/>
      <c r="O62" s="712"/>
      <c r="P62" s="712"/>
      <c r="Q62" s="480"/>
      <c r="R62" s="480"/>
      <c r="S62" s="480"/>
      <c r="T62" s="480"/>
      <c r="U62" s="480"/>
      <c r="V62" s="480"/>
      <c r="W62" s="480"/>
      <c r="X62" s="480"/>
      <c r="Y62" s="482"/>
      <c r="Z62" s="482"/>
      <c r="AA62" s="482"/>
      <c r="AB62" s="482"/>
    </row>
    <row r="63" spans="1:29" s="483" customFormat="1" ht="11.5" x14ac:dyDescent="0.25">
      <c r="A63" s="480"/>
      <c r="B63" s="480"/>
      <c r="C63" s="481"/>
      <c r="D63" s="480"/>
      <c r="E63" s="480"/>
      <c r="F63" s="480"/>
      <c r="G63" s="480"/>
      <c r="H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2"/>
      <c r="Z63" s="482"/>
      <c r="AA63" s="482"/>
      <c r="AB63" s="482"/>
    </row>
    <row r="64" spans="1:29" s="483" customFormat="1" ht="11.5" x14ac:dyDescent="0.25">
      <c r="A64" s="480"/>
      <c r="B64" s="691" t="s">
        <v>237</v>
      </c>
      <c r="C64" s="691"/>
      <c r="H64" s="691" t="s">
        <v>238</v>
      </c>
      <c r="I64" s="691"/>
      <c r="J64" s="691"/>
      <c r="K64" s="691"/>
      <c r="L64" s="691"/>
      <c r="M64" s="691"/>
      <c r="N64" s="691"/>
      <c r="O64" s="691"/>
      <c r="P64" s="691"/>
      <c r="R64" s="480"/>
      <c r="S64" s="480"/>
      <c r="T64" s="480"/>
      <c r="U64" s="480"/>
      <c r="V64" s="480"/>
      <c r="W64" s="480"/>
      <c r="X64" s="480"/>
      <c r="Y64" s="482"/>
      <c r="Z64" s="482"/>
      <c r="AA64" s="482"/>
      <c r="AB64" s="482"/>
    </row>
    <row r="65" spans="1:28" s="483" customFormat="1" ht="11.5" x14ac:dyDescent="0.25">
      <c r="A65" s="480"/>
      <c r="B65" s="712" t="s">
        <v>290</v>
      </c>
      <c r="C65" s="712"/>
      <c r="H65" s="691" t="s">
        <v>290</v>
      </c>
      <c r="I65" s="691"/>
      <c r="J65" s="691"/>
      <c r="K65" s="691"/>
      <c r="L65" s="691"/>
      <c r="M65" s="691"/>
      <c r="N65" s="691"/>
      <c r="O65" s="691"/>
      <c r="P65" s="691"/>
      <c r="R65" s="480"/>
      <c r="S65" s="480"/>
      <c r="T65" s="480"/>
      <c r="U65" s="480"/>
      <c r="V65" s="480"/>
      <c r="W65" s="480"/>
      <c r="X65" s="480"/>
      <c r="Y65" s="482"/>
      <c r="Z65" s="482"/>
      <c r="AA65" s="482"/>
      <c r="AB65" s="482"/>
    </row>
    <row r="66" spans="1:28" x14ac:dyDescent="0.3">
      <c r="R66" s="112"/>
      <c r="S66" s="112"/>
      <c r="T66" s="112"/>
      <c r="U66" s="112"/>
      <c r="V66" s="112"/>
      <c r="W66" s="112"/>
      <c r="X66" s="112"/>
    </row>
    <row r="67" spans="1:28" x14ac:dyDescent="0.3">
      <c r="R67" s="112"/>
      <c r="S67" s="112"/>
      <c r="T67" s="112"/>
      <c r="U67" s="112"/>
      <c r="V67" s="112"/>
      <c r="W67" s="112"/>
      <c r="X67" s="112"/>
    </row>
    <row r="68" spans="1:28" x14ac:dyDescent="0.3">
      <c r="R68" s="112"/>
      <c r="S68" s="112"/>
      <c r="T68" s="112"/>
      <c r="U68" s="112"/>
      <c r="V68" s="112"/>
      <c r="W68" s="112"/>
      <c r="X68" s="112"/>
    </row>
    <row r="69" spans="1:28" x14ac:dyDescent="0.3">
      <c r="R69" s="112"/>
      <c r="S69" s="112"/>
      <c r="T69" s="112"/>
      <c r="U69" s="112"/>
      <c r="V69" s="112"/>
      <c r="W69" s="112"/>
      <c r="X69" s="112"/>
    </row>
    <row r="70" spans="1:28" x14ac:dyDescent="0.3">
      <c r="R70" s="112"/>
      <c r="S70" s="112"/>
      <c r="T70" s="112"/>
      <c r="U70" s="112"/>
      <c r="V70" s="112"/>
      <c r="W70" s="112"/>
      <c r="X70" s="112"/>
    </row>
    <row r="71" spans="1:28" x14ac:dyDescent="0.3">
      <c r="R71" s="112"/>
      <c r="S71" s="112"/>
      <c r="T71" s="112"/>
      <c r="U71" s="112"/>
      <c r="V71" s="112"/>
      <c r="W71" s="112"/>
      <c r="X71" s="112"/>
    </row>
    <row r="72" spans="1:28" x14ac:dyDescent="0.3">
      <c r="R72" s="112"/>
      <c r="S72" s="112"/>
      <c r="T72" s="112"/>
      <c r="U72" s="112"/>
      <c r="V72" s="112"/>
      <c r="W72" s="112"/>
      <c r="X72" s="112"/>
    </row>
    <row r="73" spans="1:28" x14ac:dyDescent="0.3">
      <c r="R73" s="112"/>
      <c r="S73" s="112"/>
      <c r="T73" s="112"/>
      <c r="U73" s="112"/>
      <c r="V73" s="112"/>
      <c r="W73" s="112"/>
      <c r="X73" s="112"/>
    </row>
    <row r="74" spans="1:28" x14ac:dyDescent="0.3">
      <c r="R74" s="112"/>
      <c r="S74" s="112"/>
      <c r="T74" s="112"/>
      <c r="U74" s="112"/>
      <c r="V74" s="112"/>
      <c r="W74" s="112"/>
      <c r="X74" s="112"/>
    </row>
    <row r="75" spans="1:28" x14ac:dyDescent="0.3">
      <c r="R75" s="112"/>
      <c r="S75" s="112"/>
      <c r="T75" s="112"/>
      <c r="U75" s="112"/>
      <c r="V75" s="112"/>
      <c r="W75" s="112"/>
      <c r="X75" s="112"/>
    </row>
    <row r="76" spans="1:28" x14ac:dyDescent="0.3">
      <c r="R76" s="112"/>
      <c r="S76" s="112"/>
      <c r="T76" s="112"/>
      <c r="U76" s="112"/>
      <c r="V76" s="112"/>
      <c r="W76" s="112"/>
      <c r="X76" s="112"/>
    </row>
    <row r="77" spans="1:28" x14ac:dyDescent="0.3">
      <c r="R77" s="112"/>
      <c r="S77" s="112"/>
      <c r="T77" s="112"/>
      <c r="U77" s="112"/>
      <c r="V77" s="112"/>
      <c r="W77" s="112"/>
      <c r="X77" s="112"/>
    </row>
    <row r="78" spans="1:28" x14ac:dyDescent="0.3">
      <c r="R78" s="112"/>
      <c r="S78" s="112"/>
      <c r="T78" s="112"/>
      <c r="U78" s="112"/>
      <c r="V78" s="112"/>
      <c r="W78" s="112"/>
      <c r="X78" s="112"/>
    </row>
    <row r="79" spans="1:28" x14ac:dyDescent="0.3">
      <c r="R79" s="112"/>
      <c r="S79" s="112"/>
      <c r="T79" s="112"/>
      <c r="U79" s="112"/>
      <c r="V79" s="112"/>
      <c r="W79" s="112"/>
      <c r="X79" s="112"/>
    </row>
    <row r="80" spans="1:28" x14ac:dyDescent="0.3">
      <c r="R80" s="112"/>
      <c r="S80" s="112"/>
      <c r="T80" s="112"/>
      <c r="U80" s="112"/>
      <c r="V80" s="112"/>
      <c r="W80" s="112"/>
      <c r="X80" s="112"/>
    </row>
    <row r="81" spans="18:24" x14ac:dyDescent="0.3">
      <c r="R81" s="112"/>
      <c r="S81" s="112"/>
      <c r="T81" s="112"/>
      <c r="U81" s="112"/>
      <c r="V81" s="112"/>
      <c r="W81" s="112"/>
      <c r="X81" s="112"/>
    </row>
    <row r="82" spans="18:24" x14ac:dyDescent="0.3">
      <c r="R82" s="112"/>
      <c r="S82" s="112"/>
      <c r="T82" s="112"/>
      <c r="U82" s="112"/>
      <c r="V82" s="112"/>
      <c r="W82" s="112"/>
      <c r="X82" s="112"/>
    </row>
    <row r="83" spans="18:24" x14ac:dyDescent="0.3">
      <c r="R83" s="112"/>
      <c r="S83" s="112"/>
      <c r="T83" s="112"/>
      <c r="U83" s="112"/>
      <c r="V83" s="112"/>
      <c r="W83" s="112"/>
      <c r="X83" s="112"/>
    </row>
    <row r="84" spans="18:24" x14ac:dyDescent="0.3">
      <c r="R84" s="112"/>
      <c r="S84" s="112"/>
      <c r="T84" s="112"/>
      <c r="U84" s="112"/>
      <c r="V84" s="112"/>
      <c r="W84" s="112"/>
      <c r="X84" s="112"/>
    </row>
    <row r="85" spans="18:24" x14ac:dyDescent="0.3">
      <c r="R85" s="112"/>
      <c r="S85" s="112"/>
      <c r="T85" s="112"/>
      <c r="U85" s="112"/>
      <c r="V85" s="112"/>
      <c r="W85" s="112"/>
      <c r="X85" s="112"/>
    </row>
    <row r="86" spans="18:24" x14ac:dyDescent="0.3">
      <c r="R86" s="112"/>
      <c r="S86" s="112"/>
      <c r="T86" s="112"/>
      <c r="U86" s="112"/>
      <c r="V86" s="112"/>
      <c r="W86" s="112"/>
      <c r="X86" s="112"/>
    </row>
    <row r="87" spans="18:24" x14ac:dyDescent="0.3">
      <c r="R87" s="112"/>
      <c r="S87" s="112"/>
      <c r="T87" s="112"/>
      <c r="U87" s="112"/>
      <c r="V87" s="112"/>
      <c r="W87" s="112"/>
      <c r="X87" s="112"/>
    </row>
    <row r="88" spans="18:24" x14ac:dyDescent="0.3">
      <c r="R88" s="112"/>
      <c r="S88" s="112"/>
      <c r="T88" s="112"/>
      <c r="U88" s="112"/>
      <c r="V88" s="112"/>
      <c r="W88" s="112"/>
      <c r="X88" s="112"/>
    </row>
    <row r="89" spans="18:24" x14ac:dyDescent="0.3">
      <c r="R89" s="112"/>
      <c r="S89" s="112"/>
      <c r="T89" s="112"/>
      <c r="U89" s="112"/>
      <c r="V89" s="112"/>
      <c r="W89" s="112"/>
      <c r="X89" s="112"/>
    </row>
    <row r="90" spans="18:24" x14ac:dyDescent="0.3">
      <c r="R90" s="112"/>
      <c r="S90" s="112"/>
      <c r="T90" s="112"/>
      <c r="U90" s="112"/>
      <c r="V90" s="112"/>
      <c r="W90" s="112"/>
      <c r="X90" s="112"/>
    </row>
    <row r="91" spans="18:24" x14ac:dyDescent="0.3">
      <c r="R91" s="112"/>
      <c r="S91" s="112"/>
      <c r="T91" s="112"/>
      <c r="U91" s="112"/>
      <c r="V91" s="112"/>
      <c r="W91" s="112"/>
      <c r="X91" s="112"/>
    </row>
    <row r="92" spans="18:24" x14ac:dyDescent="0.3">
      <c r="R92" s="112"/>
      <c r="S92" s="112"/>
      <c r="T92" s="112"/>
      <c r="U92" s="112"/>
      <c r="V92" s="112"/>
      <c r="W92" s="112"/>
      <c r="X92" s="112"/>
    </row>
    <row r="93" spans="18:24" x14ac:dyDescent="0.3">
      <c r="R93" s="112"/>
      <c r="S93" s="112"/>
      <c r="T93" s="112"/>
      <c r="U93" s="112"/>
      <c r="V93" s="112"/>
      <c r="W93" s="112"/>
      <c r="X93" s="112"/>
    </row>
    <row r="94" spans="18:24" x14ac:dyDescent="0.3">
      <c r="R94" s="112"/>
      <c r="S94" s="112"/>
      <c r="T94" s="112"/>
      <c r="U94" s="112"/>
      <c r="V94" s="112"/>
      <c r="W94" s="112"/>
      <c r="X94" s="112"/>
    </row>
    <row r="95" spans="18:24" x14ac:dyDescent="0.3">
      <c r="R95" s="112"/>
      <c r="S95" s="112"/>
      <c r="T95" s="112"/>
      <c r="U95" s="112"/>
      <c r="V95" s="112"/>
      <c r="W95" s="112"/>
      <c r="X95" s="112"/>
    </row>
    <row r="96" spans="18:24" x14ac:dyDescent="0.3">
      <c r="R96" s="112"/>
      <c r="S96" s="112"/>
      <c r="T96" s="112"/>
      <c r="U96" s="112"/>
      <c r="V96" s="112"/>
      <c r="W96" s="112"/>
      <c r="X96" s="112"/>
    </row>
    <row r="97" spans="18:24" x14ac:dyDescent="0.3">
      <c r="R97" s="112"/>
      <c r="S97" s="112"/>
      <c r="T97" s="112"/>
      <c r="U97" s="112"/>
      <c r="V97" s="112"/>
      <c r="W97" s="112"/>
      <c r="X97" s="112"/>
    </row>
    <row r="98" spans="18:24" x14ac:dyDescent="0.3">
      <c r="R98" s="112"/>
      <c r="S98" s="112"/>
      <c r="T98" s="112"/>
      <c r="U98" s="112"/>
      <c r="V98" s="112"/>
      <c r="W98" s="112"/>
      <c r="X98" s="112"/>
    </row>
    <row r="99" spans="18:24" x14ac:dyDescent="0.3">
      <c r="R99" s="112"/>
      <c r="S99" s="112"/>
      <c r="T99" s="112"/>
      <c r="U99" s="112"/>
      <c r="V99" s="112"/>
      <c r="W99" s="112"/>
      <c r="X99" s="112"/>
    </row>
    <row r="100" spans="18:24" x14ac:dyDescent="0.3">
      <c r="R100" s="112"/>
      <c r="S100" s="112"/>
      <c r="T100" s="112"/>
      <c r="U100" s="112"/>
      <c r="V100" s="112"/>
      <c r="W100" s="112"/>
      <c r="X100" s="112"/>
    </row>
    <row r="101" spans="18:24" x14ac:dyDescent="0.3">
      <c r="R101" s="112"/>
      <c r="S101" s="112"/>
      <c r="T101" s="112"/>
      <c r="U101" s="112"/>
      <c r="V101" s="112"/>
      <c r="W101" s="112"/>
      <c r="X101" s="112"/>
    </row>
    <row r="102" spans="18:24" x14ac:dyDescent="0.3">
      <c r="R102" s="112"/>
      <c r="S102" s="112"/>
      <c r="T102" s="112"/>
      <c r="U102" s="112"/>
      <c r="V102" s="112"/>
      <c r="W102" s="112"/>
      <c r="X102" s="112"/>
    </row>
    <row r="103" spans="18:24" x14ac:dyDescent="0.3">
      <c r="R103" s="112"/>
      <c r="S103" s="112"/>
      <c r="T103" s="112"/>
      <c r="U103" s="112"/>
      <c r="V103" s="112"/>
      <c r="W103" s="112"/>
      <c r="X103" s="112"/>
    </row>
    <row r="104" spans="18:24" x14ac:dyDescent="0.3">
      <c r="R104" s="112"/>
      <c r="S104" s="112"/>
      <c r="T104" s="112"/>
      <c r="U104" s="112"/>
      <c r="V104" s="112"/>
      <c r="W104" s="112"/>
      <c r="X104" s="112"/>
    </row>
    <row r="105" spans="18:24" x14ac:dyDescent="0.3">
      <c r="R105" s="112"/>
      <c r="S105" s="112"/>
      <c r="T105" s="112"/>
      <c r="U105" s="112"/>
      <c r="V105" s="112"/>
      <c r="W105" s="112"/>
      <c r="X105" s="112"/>
    </row>
    <row r="106" spans="18:24" x14ac:dyDescent="0.3">
      <c r="R106" s="112"/>
      <c r="S106" s="112"/>
      <c r="T106" s="112"/>
      <c r="U106" s="112"/>
      <c r="V106" s="112"/>
      <c r="W106" s="112"/>
      <c r="X106" s="112"/>
    </row>
    <row r="107" spans="18:24" x14ac:dyDescent="0.3">
      <c r="R107" s="112"/>
      <c r="S107" s="112"/>
      <c r="T107" s="112"/>
      <c r="U107" s="112"/>
      <c r="V107" s="112"/>
      <c r="W107" s="112"/>
      <c r="X107" s="112"/>
    </row>
    <row r="108" spans="18:24" x14ac:dyDescent="0.3">
      <c r="R108" s="112"/>
      <c r="S108" s="112"/>
      <c r="T108" s="112"/>
      <c r="U108" s="112"/>
      <c r="V108" s="112"/>
      <c r="W108" s="112"/>
      <c r="X108" s="112"/>
    </row>
    <row r="109" spans="18:24" x14ac:dyDescent="0.3">
      <c r="R109" s="112"/>
      <c r="S109" s="112"/>
      <c r="T109" s="112"/>
      <c r="U109" s="112"/>
      <c r="V109" s="112"/>
      <c r="W109" s="112"/>
      <c r="X109" s="112"/>
    </row>
    <row r="110" spans="18:24" x14ac:dyDescent="0.3">
      <c r="R110" s="112"/>
      <c r="S110" s="112"/>
      <c r="T110" s="112"/>
      <c r="U110" s="112"/>
      <c r="V110" s="112"/>
      <c r="W110" s="112"/>
      <c r="X110" s="112"/>
    </row>
    <row r="111" spans="18:24" x14ac:dyDescent="0.3">
      <c r="R111" s="112"/>
      <c r="S111" s="112"/>
      <c r="T111" s="112"/>
      <c r="U111" s="112"/>
      <c r="V111" s="112"/>
      <c r="W111" s="112"/>
      <c r="X111" s="112"/>
    </row>
    <row r="112" spans="18:24" x14ac:dyDescent="0.3">
      <c r="R112" s="112"/>
      <c r="S112" s="112"/>
      <c r="T112" s="112"/>
      <c r="U112" s="112"/>
      <c r="V112" s="112"/>
      <c r="W112" s="112"/>
      <c r="X112" s="112"/>
    </row>
    <row r="113" spans="18:24" x14ac:dyDescent="0.3">
      <c r="R113" s="112"/>
      <c r="S113" s="112"/>
      <c r="T113" s="112"/>
      <c r="U113" s="112"/>
      <c r="V113" s="112"/>
      <c r="W113" s="112"/>
      <c r="X113" s="112"/>
    </row>
    <row r="114" spans="18:24" x14ac:dyDescent="0.3">
      <c r="R114" s="112"/>
      <c r="S114" s="112"/>
      <c r="T114" s="112"/>
      <c r="U114" s="112"/>
      <c r="V114" s="112"/>
      <c r="W114" s="112"/>
      <c r="X114" s="112"/>
    </row>
    <row r="115" spans="18:24" x14ac:dyDescent="0.3">
      <c r="R115" s="112"/>
      <c r="S115" s="112"/>
      <c r="T115" s="112"/>
      <c r="U115" s="112"/>
      <c r="V115" s="112"/>
      <c r="W115" s="112"/>
      <c r="X115" s="112"/>
    </row>
    <row r="116" spans="18:24" x14ac:dyDescent="0.3">
      <c r="R116" s="112"/>
      <c r="S116" s="112"/>
      <c r="T116" s="112"/>
      <c r="U116" s="112"/>
      <c r="V116" s="112"/>
      <c r="W116" s="112"/>
      <c r="X116" s="112"/>
    </row>
    <row r="117" spans="18:24" x14ac:dyDescent="0.3">
      <c r="R117" s="112"/>
      <c r="S117" s="112"/>
      <c r="T117" s="112"/>
      <c r="U117" s="112"/>
      <c r="V117" s="112"/>
      <c r="W117" s="112"/>
      <c r="X117" s="112"/>
    </row>
    <row r="118" spans="18:24" x14ac:dyDescent="0.3">
      <c r="R118" s="112"/>
      <c r="S118" s="112"/>
      <c r="T118" s="112"/>
      <c r="U118" s="112"/>
      <c r="V118" s="112"/>
      <c r="W118" s="112"/>
      <c r="X118" s="112"/>
    </row>
    <row r="119" spans="18:24" x14ac:dyDescent="0.3">
      <c r="R119" s="112"/>
      <c r="S119" s="112"/>
      <c r="T119" s="112"/>
      <c r="U119" s="112"/>
      <c r="V119" s="112"/>
      <c r="W119" s="112"/>
      <c r="X119" s="112"/>
    </row>
    <row r="120" spans="18:24" x14ac:dyDescent="0.3">
      <c r="R120" s="112"/>
      <c r="S120" s="112"/>
      <c r="T120" s="112"/>
      <c r="U120" s="112"/>
      <c r="V120" s="112"/>
      <c r="W120" s="112"/>
      <c r="X120" s="112"/>
    </row>
    <row r="121" spans="18:24" x14ac:dyDescent="0.3">
      <c r="R121" s="112"/>
      <c r="S121" s="112"/>
      <c r="T121" s="112"/>
      <c r="U121" s="112"/>
      <c r="V121" s="112"/>
      <c r="W121" s="112"/>
      <c r="X121" s="112"/>
    </row>
    <row r="122" spans="18:24" x14ac:dyDescent="0.3">
      <c r="R122" s="112"/>
      <c r="S122" s="112"/>
      <c r="T122" s="112"/>
      <c r="U122" s="112"/>
      <c r="V122" s="112"/>
      <c r="W122" s="112"/>
      <c r="X122" s="112"/>
    </row>
    <row r="123" spans="18:24" x14ac:dyDescent="0.3">
      <c r="R123" s="112"/>
      <c r="S123" s="112"/>
      <c r="T123" s="112"/>
      <c r="U123" s="112"/>
      <c r="V123" s="112"/>
      <c r="W123" s="112"/>
      <c r="X123" s="112"/>
    </row>
    <row r="124" spans="18:24" x14ac:dyDescent="0.3">
      <c r="R124" s="112"/>
      <c r="S124" s="112"/>
      <c r="T124" s="112"/>
      <c r="U124" s="112"/>
      <c r="V124" s="112"/>
      <c r="W124" s="112"/>
      <c r="X124" s="112"/>
    </row>
    <row r="125" spans="18:24" x14ac:dyDescent="0.3">
      <c r="R125" s="112"/>
      <c r="S125" s="112"/>
      <c r="T125" s="112"/>
      <c r="U125" s="112"/>
      <c r="V125" s="112"/>
      <c r="W125" s="112"/>
      <c r="X125" s="112"/>
    </row>
    <row r="126" spans="18:24" x14ac:dyDescent="0.3">
      <c r="R126" s="112"/>
      <c r="S126" s="112"/>
      <c r="T126" s="112"/>
      <c r="U126" s="112"/>
      <c r="V126" s="112"/>
      <c r="W126" s="112"/>
      <c r="X126" s="112"/>
    </row>
    <row r="127" spans="18:24" x14ac:dyDescent="0.3">
      <c r="R127" s="112"/>
      <c r="S127" s="112"/>
      <c r="T127" s="112"/>
      <c r="U127" s="112"/>
      <c r="V127" s="112"/>
      <c r="W127" s="112"/>
      <c r="X127" s="112"/>
    </row>
    <row r="128" spans="18:24" x14ac:dyDescent="0.3">
      <c r="R128" s="112"/>
      <c r="S128" s="112"/>
      <c r="T128" s="112"/>
      <c r="U128" s="112"/>
      <c r="V128" s="112"/>
      <c r="W128" s="112"/>
      <c r="X128" s="112"/>
    </row>
    <row r="129" spans="18:24" x14ac:dyDescent="0.3">
      <c r="R129" s="112"/>
      <c r="S129" s="112"/>
      <c r="T129" s="112"/>
      <c r="U129" s="112"/>
      <c r="V129" s="112"/>
      <c r="W129" s="112"/>
      <c r="X129" s="112"/>
    </row>
    <row r="130" spans="18:24" x14ac:dyDescent="0.3">
      <c r="R130" s="112"/>
      <c r="S130" s="112"/>
      <c r="T130" s="112"/>
      <c r="U130" s="112"/>
      <c r="V130" s="112"/>
      <c r="W130" s="112"/>
      <c r="X130" s="112"/>
    </row>
    <row r="131" spans="18:24" x14ac:dyDescent="0.3">
      <c r="R131" s="112"/>
      <c r="S131" s="112"/>
      <c r="T131" s="112"/>
      <c r="U131" s="112"/>
      <c r="V131" s="112"/>
      <c r="W131" s="112"/>
      <c r="X131" s="112"/>
    </row>
    <row r="132" spans="18:24" x14ac:dyDescent="0.3">
      <c r="R132" s="112"/>
      <c r="S132" s="112"/>
      <c r="T132" s="112"/>
      <c r="U132" s="112"/>
      <c r="V132" s="112"/>
      <c r="W132" s="112"/>
      <c r="X132" s="112"/>
    </row>
    <row r="133" spans="18:24" x14ac:dyDescent="0.3">
      <c r="R133" s="112"/>
      <c r="S133" s="112"/>
      <c r="T133" s="112"/>
      <c r="U133" s="112"/>
      <c r="V133" s="112"/>
      <c r="W133" s="112"/>
      <c r="X133" s="112"/>
    </row>
    <row r="134" spans="18:24" x14ac:dyDescent="0.3">
      <c r="R134" s="112"/>
      <c r="S134" s="112"/>
      <c r="T134" s="112"/>
      <c r="U134" s="112"/>
      <c r="V134" s="112"/>
      <c r="W134" s="112"/>
      <c r="X134" s="112"/>
    </row>
    <row r="135" spans="18:24" x14ac:dyDescent="0.3">
      <c r="R135" s="112"/>
      <c r="S135" s="112"/>
      <c r="T135" s="112"/>
      <c r="U135" s="112"/>
      <c r="V135" s="112"/>
      <c r="W135" s="112"/>
      <c r="X135" s="112"/>
    </row>
    <row r="136" spans="18:24" x14ac:dyDescent="0.3">
      <c r="R136" s="112"/>
      <c r="S136" s="112"/>
      <c r="T136" s="112"/>
      <c r="U136" s="112"/>
      <c r="V136" s="112"/>
      <c r="W136" s="112"/>
      <c r="X136" s="112"/>
    </row>
    <row r="137" spans="18:24" x14ac:dyDescent="0.3">
      <c r="R137" s="112"/>
      <c r="S137" s="112"/>
      <c r="T137" s="112"/>
      <c r="U137" s="112"/>
      <c r="V137" s="112"/>
      <c r="W137" s="112"/>
      <c r="X137" s="112"/>
    </row>
    <row r="138" spans="18:24" x14ac:dyDescent="0.3">
      <c r="R138" s="112"/>
      <c r="S138" s="112"/>
      <c r="T138" s="112"/>
      <c r="U138" s="112"/>
      <c r="V138" s="112"/>
      <c r="W138" s="112"/>
      <c r="X138" s="112"/>
    </row>
    <row r="139" spans="18:24" x14ac:dyDescent="0.3">
      <c r="R139" s="112"/>
      <c r="S139" s="112"/>
      <c r="T139" s="112"/>
      <c r="U139" s="112"/>
      <c r="V139" s="112"/>
      <c r="W139" s="112"/>
      <c r="X139" s="112"/>
    </row>
    <row r="140" spans="18:24" x14ac:dyDescent="0.3">
      <c r="R140" s="112"/>
      <c r="S140" s="112"/>
      <c r="T140" s="112"/>
      <c r="U140" s="112"/>
      <c r="V140" s="112"/>
      <c r="W140" s="112"/>
      <c r="X140" s="112"/>
    </row>
    <row r="141" spans="18:24" x14ac:dyDescent="0.3">
      <c r="R141" s="112"/>
      <c r="S141" s="112"/>
      <c r="T141" s="112"/>
      <c r="U141" s="112"/>
      <c r="V141" s="112"/>
      <c r="W141" s="112"/>
      <c r="X141" s="112"/>
    </row>
    <row r="142" spans="18:24" x14ac:dyDescent="0.3">
      <c r="R142" s="112"/>
      <c r="S142" s="112"/>
      <c r="T142" s="112"/>
      <c r="U142" s="112"/>
      <c r="V142" s="112"/>
      <c r="W142" s="112"/>
      <c r="X142" s="112"/>
    </row>
    <row r="143" spans="18:24" x14ac:dyDescent="0.3">
      <c r="R143" s="112"/>
      <c r="S143" s="112"/>
      <c r="T143" s="112"/>
      <c r="U143" s="112"/>
      <c r="V143" s="112"/>
      <c r="W143" s="112"/>
      <c r="X143" s="112"/>
    </row>
    <row r="144" spans="18:24" x14ac:dyDescent="0.3">
      <c r="R144" s="112"/>
      <c r="S144" s="112"/>
      <c r="T144" s="112"/>
      <c r="U144" s="112"/>
      <c r="V144" s="112"/>
      <c r="W144" s="112"/>
      <c r="X144" s="112"/>
    </row>
    <row r="145" spans="18:24" x14ac:dyDescent="0.3">
      <c r="R145" s="112"/>
      <c r="S145" s="112"/>
      <c r="T145" s="112"/>
      <c r="U145" s="112"/>
      <c r="V145" s="112"/>
      <c r="W145" s="112"/>
      <c r="X145" s="112"/>
    </row>
    <row r="146" spans="18:24" x14ac:dyDescent="0.3">
      <c r="R146" s="112"/>
      <c r="S146" s="112"/>
      <c r="T146" s="112"/>
      <c r="U146" s="112"/>
      <c r="V146" s="112"/>
      <c r="W146" s="112"/>
      <c r="X146" s="112"/>
    </row>
    <row r="147" spans="18:24" x14ac:dyDescent="0.3">
      <c r="R147" s="112"/>
      <c r="S147" s="112"/>
      <c r="T147" s="112"/>
      <c r="U147" s="112"/>
      <c r="V147" s="112"/>
      <c r="W147" s="112"/>
      <c r="X147" s="112"/>
    </row>
    <row r="148" spans="18:24" x14ac:dyDescent="0.3">
      <c r="R148" s="112"/>
      <c r="S148" s="112"/>
      <c r="T148" s="112"/>
      <c r="U148" s="112"/>
      <c r="V148" s="112"/>
      <c r="W148" s="112"/>
      <c r="X148" s="112"/>
    </row>
    <row r="149" spans="18:24" x14ac:dyDescent="0.3">
      <c r="R149" s="112"/>
      <c r="S149" s="112"/>
      <c r="T149" s="112"/>
      <c r="U149" s="112"/>
      <c r="V149" s="112"/>
      <c r="W149" s="112"/>
      <c r="X149" s="112"/>
    </row>
    <row r="150" spans="18:24" x14ac:dyDescent="0.3">
      <c r="R150" s="112"/>
      <c r="S150" s="112"/>
      <c r="T150" s="112"/>
      <c r="U150" s="112"/>
      <c r="V150" s="112"/>
      <c r="W150" s="112"/>
      <c r="X150" s="112"/>
    </row>
    <row r="151" spans="18:24" x14ac:dyDescent="0.3">
      <c r="R151" s="112"/>
      <c r="S151" s="112"/>
      <c r="T151" s="112"/>
      <c r="U151" s="112"/>
      <c r="V151" s="112"/>
      <c r="W151" s="112"/>
      <c r="X151" s="112"/>
    </row>
    <row r="152" spans="18:24" x14ac:dyDescent="0.3">
      <c r="R152" s="112"/>
      <c r="S152" s="112"/>
      <c r="T152" s="112"/>
      <c r="U152" s="112"/>
      <c r="V152" s="112"/>
      <c r="W152" s="112"/>
      <c r="X152" s="112"/>
    </row>
    <row r="153" spans="18:24" x14ac:dyDescent="0.3">
      <c r="R153" s="112"/>
      <c r="S153" s="112"/>
      <c r="T153" s="112"/>
      <c r="U153" s="112"/>
      <c r="V153" s="112"/>
      <c r="W153" s="112"/>
      <c r="X153" s="112"/>
    </row>
    <row r="154" spans="18:24" x14ac:dyDescent="0.3">
      <c r="R154" s="112"/>
      <c r="S154" s="112"/>
      <c r="T154" s="112"/>
      <c r="U154" s="112"/>
      <c r="V154" s="112"/>
      <c r="W154" s="112"/>
      <c r="X154" s="112"/>
    </row>
    <row r="155" spans="18:24" x14ac:dyDescent="0.3">
      <c r="R155" s="112"/>
      <c r="S155" s="112"/>
      <c r="T155" s="112"/>
      <c r="U155" s="112"/>
      <c r="V155" s="112"/>
      <c r="W155" s="112"/>
      <c r="X155" s="112"/>
    </row>
    <row r="156" spans="18:24" x14ac:dyDescent="0.3">
      <c r="R156" s="112"/>
      <c r="S156" s="112"/>
      <c r="T156" s="112"/>
      <c r="U156" s="112"/>
      <c r="V156" s="112"/>
      <c r="W156" s="112"/>
      <c r="X156" s="112"/>
    </row>
    <row r="157" spans="18:24" x14ac:dyDescent="0.3">
      <c r="R157" s="112"/>
      <c r="S157" s="112"/>
      <c r="T157" s="112"/>
      <c r="U157" s="112"/>
      <c r="V157" s="112"/>
      <c r="W157" s="112"/>
      <c r="X157" s="112"/>
    </row>
    <row r="158" spans="18:24" x14ac:dyDescent="0.3">
      <c r="R158" s="112"/>
      <c r="S158" s="112"/>
      <c r="T158" s="112"/>
      <c r="U158" s="112"/>
      <c r="V158" s="112"/>
      <c r="W158" s="112"/>
      <c r="X158" s="112"/>
    </row>
    <row r="159" spans="18:24" x14ac:dyDescent="0.3">
      <c r="R159" s="112"/>
      <c r="S159" s="112"/>
      <c r="T159" s="112"/>
      <c r="U159" s="112"/>
      <c r="V159" s="112"/>
      <c r="W159" s="112"/>
      <c r="X159" s="112"/>
    </row>
    <row r="160" spans="18:24" x14ac:dyDescent="0.3">
      <c r="R160" s="112"/>
      <c r="S160" s="112"/>
      <c r="T160" s="112"/>
      <c r="U160" s="112"/>
      <c r="V160" s="112"/>
      <c r="W160" s="112"/>
      <c r="X160" s="112"/>
    </row>
    <row r="161" spans="18:24" x14ac:dyDescent="0.3">
      <c r="R161" s="112"/>
      <c r="S161" s="112"/>
      <c r="T161" s="112"/>
      <c r="U161" s="112"/>
      <c r="V161" s="112"/>
      <c r="W161" s="112"/>
      <c r="X161" s="112"/>
    </row>
    <row r="162" spans="18:24" x14ac:dyDescent="0.3">
      <c r="R162" s="112"/>
      <c r="S162" s="112"/>
      <c r="T162" s="112"/>
      <c r="U162" s="112"/>
      <c r="V162" s="112"/>
      <c r="W162" s="112"/>
      <c r="X162" s="112"/>
    </row>
    <row r="163" spans="18:24" x14ac:dyDescent="0.3">
      <c r="R163" s="112"/>
      <c r="S163" s="112"/>
      <c r="T163" s="112"/>
      <c r="U163" s="112"/>
      <c r="V163" s="112"/>
      <c r="W163" s="112"/>
      <c r="X163" s="112"/>
    </row>
    <row r="164" spans="18:24" x14ac:dyDescent="0.3">
      <c r="R164" s="112"/>
      <c r="S164" s="112"/>
      <c r="T164" s="112"/>
      <c r="U164" s="112"/>
      <c r="V164" s="112"/>
      <c r="W164" s="112"/>
      <c r="X164" s="112"/>
    </row>
    <row r="165" spans="18:24" x14ac:dyDescent="0.3">
      <c r="R165" s="112"/>
      <c r="S165" s="112"/>
      <c r="T165" s="112"/>
      <c r="U165" s="112"/>
      <c r="V165" s="112"/>
      <c r="W165" s="112"/>
      <c r="X165" s="112"/>
    </row>
    <row r="166" spans="18:24" x14ac:dyDescent="0.3">
      <c r="R166" s="112"/>
      <c r="S166" s="112"/>
      <c r="T166" s="112"/>
      <c r="U166" s="112"/>
      <c r="V166" s="112"/>
      <c r="W166" s="112"/>
      <c r="X166" s="112"/>
    </row>
    <row r="167" spans="18:24" x14ac:dyDescent="0.3">
      <c r="R167" s="112"/>
      <c r="S167" s="112"/>
      <c r="T167" s="112"/>
      <c r="U167" s="112"/>
      <c r="V167" s="112"/>
      <c r="W167" s="112"/>
      <c r="X167" s="112"/>
    </row>
    <row r="168" spans="18:24" x14ac:dyDescent="0.3">
      <c r="R168" s="112"/>
      <c r="S168" s="112"/>
      <c r="T168" s="112"/>
      <c r="U168" s="112"/>
      <c r="V168" s="112"/>
      <c r="W168" s="112"/>
      <c r="X168" s="112"/>
    </row>
    <row r="169" spans="18:24" x14ac:dyDescent="0.3">
      <c r="R169" s="112"/>
      <c r="S169" s="112"/>
      <c r="T169" s="112"/>
      <c r="U169" s="112"/>
      <c r="V169" s="112"/>
      <c r="W169" s="112"/>
      <c r="X169" s="112"/>
    </row>
    <row r="170" spans="18:24" x14ac:dyDescent="0.3">
      <c r="R170" s="112"/>
      <c r="S170" s="112"/>
      <c r="T170" s="112"/>
      <c r="U170" s="112"/>
      <c r="V170" s="112"/>
      <c r="W170" s="112"/>
      <c r="X170" s="112"/>
    </row>
    <row r="171" spans="18:24" x14ac:dyDescent="0.3">
      <c r="R171" s="112"/>
      <c r="S171" s="112"/>
      <c r="T171" s="112"/>
      <c r="U171" s="112"/>
      <c r="V171" s="112"/>
      <c r="W171" s="112"/>
      <c r="X171" s="112"/>
    </row>
    <row r="172" spans="18:24" x14ac:dyDescent="0.3">
      <c r="R172" s="112"/>
      <c r="S172" s="112"/>
      <c r="T172" s="112"/>
      <c r="U172" s="112"/>
      <c r="V172" s="112"/>
      <c r="W172" s="112"/>
      <c r="X172" s="112"/>
    </row>
    <row r="173" spans="18:24" x14ac:dyDescent="0.3">
      <c r="R173" s="112"/>
      <c r="S173" s="112"/>
      <c r="T173" s="112"/>
      <c r="U173" s="112"/>
      <c r="V173" s="112"/>
      <c r="W173" s="112"/>
      <c r="X173" s="112"/>
    </row>
    <row r="174" spans="18:24" x14ac:dyDescent="0.3">
      <c r="R174" s="112"/>
      <c r="S174" s="112"/>
      <c r="T174" s="112"/>
      <c r="U174" s="112"/>
      <c r="V174" s="112"/>
      <c r="W174" s="112"/>
      <c r="X174" s="112"/>
    </row>
    <row r="175" spans="18:24" x14ac:dyDescent="0.3">
      <c r="R175" s="112"/>
      <c r="S175" s="112"/>
      <c r="T175" s="112"/>
      <c r="U175" s="112"/>
      <c r="V175" s="112"/>
      <c r="W175" s="112"/>
      <c r="X175" s="112"/>
    </row>
    <row r="176" spans="18:24" x14ac:dyDescent="0.3">
      <c r="R176" s="112"/>
      <c r="S176" s="112"/>
      <c r="T176" s="112"/>
      <c r="U176" s="112"/>
      <c r="V176" s="112"/>
      <c r="W176" s="112"/>
      <c r="X176" s="112"/>
    </row>
    <row r="177" spans="18:24" x14ac:dyDescent="0.3">
      <c r="R177" s="112"/>
      <c r="S177" s="112"/>
      <c r="T177" s="112"/>
      <c r="U177" s="112"/>
      <c r="V177" s="112"/>
      <c r="W177" s="112"/>
      <c r="X177" s="112"/>
    </row>
    <row r="178" spans="18:24" x14ac:dyDescent="0.3">
      <c r="R178" s="112"/>
      <c r="S178" s="112"/>
      <c r="T178" s="112"/>
      <c r="U178" s="112"/>
      <c r="V178" s="112"/>
      <c r="W178" s="112"/>
      <c r="X178" s="112"/>
    </row>
    <row r="179" spans="18:24" x14ac:dyDescent="0.3">
      <c r="R179" s="112"/>
      <c r="S179" s="112"/>
      <c r="T179" s="112"/>
      <c r="U179" s="112"/>
      <c r="V179" s="112"/>
      <c r="W179" s="112"/>
      <c r="X179" s="112"/>
    </row>
    <row r="180" spans="18:24" x14ac:dyDescent="0.3">
      <c r="R180" s="112"/>
      <c r="S180" s="112"/>
      <c r="T180" s="112"/>
      <c r="U180" s="112"/>
      <c r="V180" s="112"/>
      <c r="W180" s="112"/>
      <c r="X180" s="112"/>
    </row>
    <row r="181" spans="18:24" x14ac:dyDescent="0.3">
      <c r="R181" s="112"/>
      <c r="S181" s="112"/>
      <c r="T181" s="112"/>
      <c r="U181" s="112"/>
      <c r="V181" s="112"/>
      <c r="W181" s="112"/>
      <c r="X181" s="112"/>
    </row>
    <row r="182" spans="18:24" x14ac:dyDescent="0.3">
      <c r="R182" s="112"/>
      <c r="S182" s="112"/>
      <c r="T182" s="112"/>
      <c r="U182" s="112"/>
      <c r="V182" s="112"/>
      <c r="W182" s="112"/>
      <c r="X182" s="112"/>
    </row>
    <row r="183" spans="18:24" x14ac:dyDescent="0.3">
      <c r="R183" s="112"/>
      <c r="S183" s="112"/>
      <c r="T183" s="112"/>
      <c r="U183" s="112"/>
      <c r="V183" s="112"/>
      <c r="W183" s="112"/>
      <c r="X183" s="112"/>
    </row>
    <row r="184" spans="18:24" x14ac:dyDescent="0.3">
      <c r="R184" s="112"/>
      <c r="S184" s="112"/>
      <c r="T184" s="112"/>
      <c r="U184" s="112"/>
      <c r="V184" s="112"/>
      <c r="W184" s="112"/>
      <c r="X184" s="112"/>
    </row>
    <row r="185" spans="18:24" x14ac:dyDescent="0.3">
      <c r="R185" s="112"/>
      <c r="S185" s="112"/>
      <c r="T185" s="112"/>
      <c r="U185" s="112"/>
      <c r="V185" s="112"/>
      <c r="W185" s="112"/>
      <c r="X185" s="112"/>
    </row>
    <row r="186" spans="18:24" x14ac:dyDescent="0.3">
      <c r="R186" s="112"/>
      <c r="S186" s="112"/>
      <c r="T186" s="112"/>
      <c r="U186" s="112"/>
      <c r="V186" s="112"/>
      <c r="W186" s="112"/>
      <c r="X186" s="112"/>
    </row>
    <row r="187" spans="18:24" x14ac:dyDescent="0.3">
      <c r="R187" s="112"/>
      <c r="S187" s="112"/>
      <c r="T187" s="112"/>
      <c r="U187" s="112"/>
      <c r="V187" s="112"/>
      <c r="W187" s="112"/>
      <c r="X187" s="112"/>
    </row>
    <row r="188" spans="18:24" x14ac:dyDescent="0.3">
      <c r="R188" s="112"/>
      <c r="S188" s="112"/>
      <c r="T188" s="112"/>
      <c r="U188" s="112"/>
      <c r="V188" s="112"/>
      <c r="W188" s="112"/>
      <c r="X188" s="112"/>
    </row>
    <row r="189" spans="18:24" x14ac:dyDescent="0.3">
      <c r="R189" s="112"/>
      <c r="S189" s="112"/>
      <c r="T189" s="112"/>
      <c r="U189" s="112"/>
      <c r="V189" s="112"/>
      <c r="W189" s="112"/>
      <c r="X189" s="112"/>
    </row>
    <row r="190" spans="18:24" x14ac:dyDescent="0.3">
      <c r="R190" s="112"/>
      <c r="S190" s="112"/>
      <c r="T190" s="112"/>
      <c r="U190" s="112"/>
      <c r="V190" s="112"/>
      <c r="W190" s="112"/>
      <c r="X190" s="112"/>
    </row>
    <row r="191" spans="18:24" x14ac:dyDescent="0.3">
      <c r="R191" s="112"/>
      <c r="S191" s="112"/>
      <c r="T191" s="112"/>
      <c r="U191" s="112"/>
      <c r="V191" s="112"/>
      <c r="W191" s="112"/>
      <c r="X191" s="112"/>
    </row>
    <row r="192" spans="18:24" x14ac:dyDescent="0.3">
      <c r="R192" s="112"/>
      <c r="S192" s="112"/>
      <c r="T192" s="112"/>
      <c r="U192" s="112"/>
      <c r="V192" s="112"/>
      <c r="W192" s="112"/>
      <c r="X192" s="112"/>
    </row>
    <row r="193" spans="18:24" x14ac:dyDescent="0.3">
      <c r="R193" s="112"/>
      <c r="S193" s="112"/>
      <c r="T193" s="112"/>
      <c r="U193" s="112"/>
      <c r="V193" s="112"/>
      <c r="W193" s="112"/>
      <c r="X193" s="112"/>
    </row>
    <row r="194" spans="18:24" x14ac:dyDescent="0.3">
      <c r="R194" s="112"/>
      <c r="S194" s="112"/>
      <c r="T194" s="112"/>
      <c r="U194" s="112"/>
      <c r="V194" s="112"/>
      <c r="W194" s="112"/>
      <c r="X194" s="112"/>
    </row>
    <row r="195" spans="18:24" x14ac:dyDescent="0.3">
      <c r="R195" s="112"/>
      <c r="S195" s="112"/>
      <c r="T195" s="112"/>
      <c r="U195" s="112"/>
      <c r="V195" s="112"/>
      <c r="W195" s="112"/>
      <c r="X195" s="112"/>
    </row>
    <row r="196" spans="18:24" x14ac:dyDescent="0.3">
      <c r="R196" s="112"/>
      <c r="S196" s="112"/>
      <c r="T196" s="112"/>
      <c r="U196" s="112"/>
      <c r="V196" s="112"/>
      <c r="W196" s="112"/>
      <c r="X196" s="112"/>
    </row>
    <row r="197" spans="18:24" x14ac:dyDescent="0.3">
      <c r="R197" s="112"/>
      <c r="S197" s="112"/>
      <c r="T197" s="112"/>
      <c r="U197" s="112"/>
      <c r="V197" s="112"/>
      <c r="W197" s="112"/>
      <c r="X197" s="112"/>
    </row>
    <row r="198" spans="18:24" x14ac:dyDescent="0.3">
      <c r="R198" s="112"/>
      <c r="S198" s="112"/>
      <c r="T198" s="112"/>
      <c r="U198" s="112"/>
      <c r="V198" s="112"/>
      <c r="W198" s="112"/>
      <c r="X198" s="112"/>
    </row>
    <row r="199" spans="18:24" x14ac:dyDescent="0.3">
      <c r="R199" s="112"/>
      <c r="S199" s="112"/>
      <c r="T199" s="112"/>
      <c r="U199" s="112"/>
      <c r="V199" s="112"/>
      <c r="W199" s="112"/>
      <c r="X199" s="112"/>
    </row>
    <row r="200" spans="18:24" x14ac:dyDescent="0.3">
      <c r="R200" s="112"/>
      <c r="S200" s="112"/>
      <c r="T200" s="112"/>
      <c r="U200" s="112"/>
      <c r="V200" s="112"/>
      <c r="W200" s="112"/>
      <c r="X200" s="112"/>
    </row>
    <row r="201" spans="18:24" x14ac:dyDescent="0.3">
      <c r="R201" s="112"/>
      <c r="S201" s="112"/>
      <c r="T201" s="112"/>
      <c r="U201" s="112"/>
      <c r="V201" s="112"/>
      <c r="W201" s="112"/>
      <c r="X201" s="112"/>
    </row>
    <row r="202" spans="18:24" x14ac:dyDescent="0.3">
      <c r="R202" s="112"/>
      <c r="S202" s="112"/>
      <c r="T202" s="112"/>
      <c r="U202" s="112"/>
      <c r="V202" s="112"/>
      <c r="W202" s="112"/>
      <c r="X202" s="112"/>
    </row>
    <row r="203" spans="18:24" x14ac:dyDescent="0.3">
      <c r="R203" s="112"/>
      <c r="S203" s="112"/>
      <c r="T203" s="112"/>
      <c r="U203" s="112"/>
      <c r="V203" s="112"/>
      <c r="W203" s="112"/>
      <c r="X203" s="112"/>
    </row>
    <row r="204" spans="18:24" x14ac:dyDescent="0.3">
      <c r="R204" s="112"/>
      <c r="S204" s="112"/>
      <c r="T204" s="112"/>
      <c r="U204" s="112"/>
      <c r="V204" s="112"/>
      <c r="W204" s="112"/>
      <c r="X204" s="112"/>
    </row>
    <row r="205" spans="18:24" x14ac:dyDescent="0.3">
      <c r="R205" s="112"/>
      <c r="S205" s="112"/>
      <c r="T205" s="112"/>
      <c r="U205" s="112"/>
      <c r="V205" s="112"/>
      <c r="W205" s="112"/>
      <c r="X205" s="112"/>
    </row>
    <row r="206" spans="18:24" x14ac:dyDescent="0.3">
      <c r="R206" s="112"/>
      <c r="S206" s="112"/>
      <c r="T206" s="112"/>
      <c r="U206" s="112"/>
      <c r="V206" s="112"/>
      <c r="W206" s="112"/>
      <c r="X206" s="112"/>
    </row>
    <row r="207" spans="18:24" x14ac:dyDescent="0.3">
      <c r="R207" s="112"/>
      <c r="S207" s="112"/>
      <c r="T207" s="112"/>
      <c r="U207" s="112"/>
      <c r="V207" s="112"/>
      <c r="W207" s="112"/>
      <c r="X207" s="112"/>
    </row>
    <row r="208" spans="18:24" x14ac:dyDescent="0.3">
      <c r="R208" s="112"/>
      <c r="S208" s="112"/>
      <c r="T208" s="112"/>
      <c r="U208" s="112"/>
      <c r="V208" s="112"/>
      <c r="W208" s="112"/>
      <c r="X208" s="112"/>
    </row>
    <row r="209" spans="18:24" x14ac:dyDescent="0.3">
      <c r="R209" s="112"/>
      <c r="S209" s="112"/>
      <c r="T209" s="112"/>
      <c r="U209" s="112"/>
      <c r="V209" s="112"/>
      <c r="W209" s="112"/>
      <c r="X209" s="112"/>
    </row>
    <row r="210" spans="18:24" x14ac:dyDescent="0.3">
      <c r="R210" s="112"/>
      <c r="S210" s="112"/>
      <c r="T210" s="112"/>
      <c r="U210" s="112"/>
      <c r="V210" s="112"/>
      <c r="W210" s="112"/>
      <c r="X210" s="112"/>
    </row>
    <row r="211" spans="18:24" x14ac:dyDescent="0.3">
      <c r="R211" s="112"/>
      <c r="S211" s="112"/>
      <c r="T211" s="112"/>
      <c r="U211" s="112"/>
      <c r="V211" s="112"/>
      <c r="W211" s="112"/>
      <c r="X211" s="112"/>
    </row>
    <row r="212" spans="18:24" x14ac:dyDescent="0.3">
      <c r="R212" s="112"/>
      <c r="S212" s="112"/>
      <c r="T212" s="112"/>
      <c r="U212" s="112"/>
      <c r="V212" s="112"/>
      <c r="W212" s="112"/>
      <c r="X212" s="112"/>
    </row>
    <row r="213" spans="18:24" x14ac:dyDescent="0.3">
      <c r="R213" s="112"/>
      <c r="S213" s="112"/>
      <c r="T213" s="112"/>
      <c r="U213" s="112"/>
      <c r="V213" s="112"/>
      <c r="W213" s="112"/>
      <c r="X213" s="112"/>
    </row>
    <row r="214" spans="18:24" x14ac:dyDescent="0.3">
      <c r="R214" s="112"/>
      <c r="S214" s="112"/>
      <c r="T214" s="112"/>
      <c r="U214" s="112"/>
      <c r="V214" s="112"/>
      <c r="W214" s="112"/>
      <c r="X214" s="112"/>
    </row>
    <row r="215" spans="18:24" x14ac:dyDescent="0.3">
      <c r="R215" s="112"/>
      <c r="S215" s="112"/>
      <c r="T215" s="112"/>
      <c r="U215" s="112"/>
      <c r="V215" s="112"/>
      <c r="W215" s="112"/>
      <c r="X215" s="112"/>
    </row>
    <row r="216" spans="18:24" x14ac:dyDescent="0.3">
      <c r="R216" s="112"/>
      <c r="S216" s="112"/>
      <c r="T216" s="112"/>
      <c r="U216" s="112"/>
      <c r="V216" s="112"/>
      <c r="W216" s="112"/>
      <c r="X216" s="112"/>
    </row>
    <row r="217" spans="18:24" x14ac:dyDescent="0.3">
      <c r="R217" s="112"/>
      <c r="S217" s="112"/>
      <c r="T217" s="112"/>
      <c r="U217" s="112"/>
      <c r="V217" s="112"/>
      <c r="W217" s="112"/>
      <c r="X217" s="112"/>
    </row>
    <row r="218" spans="18:24" x14ac:dyDescent="0.3">
      <c r="R218" s="112"/>
      <c r="S218" s="112"/>
      <c r="T218" s="112"/>
      <c r="U218" s="112"/>
      <c r="V218" s="112"/>
      <c r="W218" s="112"/>
      <c r="X218" s="112"/>
    </row>
    <row r="219" spans="18:24" x14ac:dyDescent="0.3">
      <c r="R219" s="112"/>
      <c r="S219" s="112"/>
      <c r="T219" s="112"/>
      <c r="U219" s="112"/>
      <c r="V219" s="112"/>
      <c r="W219" s="112"/>
      <c r="X219" s="112"/>
    </row>
    <row r="220" spans="18:24" x14ac:dyDescent="0.3">
      <c r="R220" s="112"/>
      <c r="S220" s="112"/>
      <c r="T220" s="112"/>
      <c r="U220" s="112"/>
      <c r="V220" s="112"/>
      <c r="W220" s="112"/>
      <c r="X220" s="112"/>
    </row>
    <row r="221" spans="18:24" x14ac:dyDescent="0.3">
      <c r="R221" s="112"/>
      <c r="S221" s="112"/>
      <c r="T221" s="112"/>
      <c r="U221" s="112"/>
      <c r="V221" s="112"/>
      <c r="W221" s="112"/>
      <c r="X221" s="112"/>
    </row>
    <row r="222" spans="18:24" x14ac:dyDescent="0.3">
      <c r="R222" s="112"/>
      <c r="S222" s="112"/>
      <c r="T222" s="112"/>
      <c r="U222" s="112"/>
      <c r="V222" s="112"/>
      <c r="W222" s="112"/>
      <c r="X222" s="112"/>
    </row>
    <row r="223" spans="18:24" x14ac:dyDescent="0.3">
      <c r="R223" s="112"/>
      <c r="S223" s="112"/>
      <c r="T223" s="112"/>
      <c r="U223" s="112"/>
      <c r="V223" s="112"/>
      <c r="W223" s="112"/>
      <c r="X223" s="112"/>
    </row>
    <row r="224" spans="18:24" x14ac:dyDescent="0.3">
      <c r="R224" s="112"/>
      <c r="S224" s="112"/>
      <c r="T224" s="112"/>
      <c r="U224" s="112"/>
      <c r="V224" s="112"/>
      <c r="W224" s="112"/>
      <c r="X224" s="112"/>
    </row>
    <row r="225" spans="18:24" x14ac:dyDescent="0.3">
      <c r="R225" s="112"/>
      <c r="S225" s="112"/>
      <c r="T225" s="112"/>
      <c r="U225" s="112"/>
      <c r="V225" s="112"/>
      <c r="W225" s="112"/>
      <c r="X225" s="112"/>
    </row>
    <row r="226" spans="18:24" x14ac:dyDescent="0.3">
      <c r="R226" s="112"/>
      <c r="S226" s="112"/>
      <c r="T226" s="112"/>
      <c r="U226" s="112"/>
      <c r="V226" s="112"/>
      <c r="W226" s="112"/>
      <c r="X226" s="112"/>
    </row>
    <row r="227" spans="18:24" x14ac:dyDescent="0.3">
      <c r="R227" s="112"/>
      <c r="S227" s="112"/>
      <c r="T227" s="112"/>
      <c r="U227" s="112"/>
      <c r="V227" s="112"/>
      <c r="W227" s="112"/>
      <c r="X227" s="112"/>
    </row>
    <row r="228" spans="18:24" x14ac:dyDescent="0.3">
      <c r="R228" s="112"/>
      <c r="S228" s="112"/>
      <c r="T228" s="112"/>
      <c r="U228" s="112"/>
      <c r="V228" s="112"/>
      <c r="W228" s="112"/>
      <c r="X228" s="112"/>
    </row>
    <row r="229" spans="18:24" x14ac:dyDescent="0.3">
      <c r="R229" s="112"/>
      <c r="S229" s="112"/>
      <c r="T229" s="112"/>
      <c r="U229" s="112"/>
      <c r="V229" s="112"/>
      <c r="W229" s="112"/>
      <c r="X229" s="112"/>
    </row>
    <row r="230" spans="18:24" x14ac:dyDescent="0.3">
      <c r="R230" s="112"/>
      <c r="S230" s="112"/>
      <c r="T230" s="112"/>
      <c r="U230" s="112"/>
      <c r="V230" s="112"/>
      <c r="W230" s="112"/>
      <c r="X230" s="112"/>
    </row>
    <row r="231" spans="18:24" x14ac:dyDescent="0.3">
      <c r="R231" s="112"/>
      <c r="S231" s="112"/>
      <c r="T231" s="112"/>
      <c r="U231" s="112"/>
      <c r="V231" s="112"/>
      <c r="W231" s="112"/>
      <c r="X231" s="112"/>
    </row>
    <row r="232" spans="18:24" x14ac:dyDescent="0.3">
      <c r="R232" s="112"/>
      <c r="S232" s="112"/>
      <c r="T232" s="112"/>
      <c r="U232" s="112"/>
      <c r="V232" s="112"/>
      <c r="W232" s="112"/>
      <c r="X232" s="112"/>
    </row>
    <row r="233" spans="18:24" x14ac:dyDescent="0.3">
      <c r="R233" s="112"/>
      <c r="S233" s="112"/>
      <c r="T233" s="112"/>
      <c r="U233" s="112"/>
      <c r="V233" s="112"/>
      <c r="W233" s="112"/>
      <c r="X233" s="112"/>
    </row>
    <row r="234" spans="18:24" x14ac:dyDescent="0.3">
      <c r="R234" s="112"/>
      <c r="S234" s="112"/>
      <c r="T234" s="112"/>
      <c r="U234" s="112"/>
      <c r="V234" s="112"/>
      <c r="W234" s="112"/>
      <c r="X234" s="112"/>
    </row>
    <row r="235" spans="18:24" x14ac:dyDescent="0.3">
      <c r="R235" s="112"/>
      <c r="S235" s="112"/>
      <c r="T235" s="112"/>
      <c r="U235" s="112"/>
      <c r="V235" s="112"/>
      <c r="W235" s="112"/>
      <c r="X235" s="112"/>
    </row>
    <row r="236" spans="18:24" x14ac:dyDescent="0.3">
      <c r="R236" s="112"/>
      <c r="S236" s="112"/>
      <c r="T236" s="112"/>
      <c r="U236" s="112"/>
      <c r="V236" s="112"/>
      <c r="W236" s="112"/>
      <c r="X236" s="112"/>
    </row>
    <row r="237" spans="18:24" x14ac:dyDescent="0.3">
      <c r="R237" s="112"/>
      <c r="S237" s="112"/>
      <c r="T237" s="112"/>
      <c r="U237" s="112"/>
      <c r="V237" s="112"/>
      <c r="W237" s="112"/>
      <c r="X237" s="112"/>
    </row>
    <row r="238" spans="18:24" x14ac:dyDescent="0.3">
      <c r="R238" s="112"/>
      <c r="S238" s="112"/>
      <c r="T238" s="112"/>
      <c r="U238" s="112"/>
      <c r="V238" s="112"/>
      <c r="W238" s="112"/>
      <c r="X238" s="112"/>
    </row>
    <row r="239" spans="18:24" x14ac:dyDescent="0.3">
      <c r="R239" s="112"/>
      <c r="S239" s="112"/>
      <c r="T239" s="112"/>
      <c r="U239" s="112"/>
      <c r="V239" s="112"/>
      <c r="W239" s="112"/>
      <c r="X239" s="112"/>
    </row>
    <row r="240" spans="18:24" x14ac:dyDescent="0.3">
      <c r="R240" s="112"/>
      <c r="S240" s="112"/>
      <c r="T240" s="112"/>
      <c r="U240" s="112"/>
      <c r="V240" s="112"/>
      <c r="W240" s="112"/>
      <c r="X240" s="112"/>
    </row>
    <row r="241" spans="18:24" x14ac:dyDescent="0.3">
      <c r="R241" s="112"/>
      <c r="S241" s="112"/>
      <c r="T241" s="112"/>
      <c r="U241" s="112"/>
      <c r="V241" s="112"/>
      <c r="W241" s="112"/>
      <c r="X241" s="112"/>
    </row>
    <row r="242" spans="18:24" x14ac:dyDescent="0.3">
      <c r="R242" s="112"/>
      <c r="S242" s="112"/>
      <c r="T242" s="112"/>
      <c r="U242" s="112"/>
      <c r="V242" s="112"/>
      <c r="W242" s="112"/>
      <c r="X242" s="112"/>
    </row>
    <row r="243" spans="18:24" x14ac:dyDescent="0.3">
      <c r="R243" s="112"/>
      <c r="S243" s="112"/>
      <c r="T243" s="112"/>
      <c r="U243" s="112"/>
      <c r="V243" s="112"/>
      <c r="W243" s="112"/>
      <c r="X243" s="112"/>
    </row>
    <row r="244" spans="18:24" x14ac:dyDescent="0.3">
      <c r="R244" s="112"/>
      <c r="S244" s="112"/>
      <c r="T244" s="112"/>
      <c r="U244" s="112"/>
      <c r="V244" s="112"/>
      <c r="W244" s="112"/>
      <c r="X244" s="112"/>
    </row>
    <row r="245" spans="18:24" x14ac:dyDescent="0.3">
      <c r="R245" s="112"/>
      <c r="S245" s="112"/>
      <c r="T245" s="112"/>
      <c r="U245" s="112"/>
      <c r="V245" s="112"/>
      <c r="W245" s="112"/>
      <c r="X245" s="112"/>
    </row>
    <row r="246" spans="18:24" x14ac:dyDescent="0.3">
      <c r="R246" s="112"/>
      <c r="S246" s="112"/>
      <c r="T246" s="112"/>
      <c r="U246" s="112"/>
      <c r="V246" s="112"/>
      <c r="W246" s="112"/>
      <c r="X246" s="112"/>
    </row>
    <row r="247" spans="18:24" x14ac:dyDescent="0.3">
      <c r="R247" s="112"/>
      <c r="S247" s="112"/>
      <c r="T247" s="112"/>
      <c r="U247" s="112"/>
      <c r="V247" s="112"/>
      <c r="W247" s="112"/>
      <c r="X247" s="112"/>
    </row>
    <row r="248" spans="18:24" x14ac:dyDescent="0.3">
      <c r="R248" s="112"/>
      <c r="S248" s="112"/>
      <c r="T248" s="112"/>
      <c r="U248" s="112"/>
      <c r="V248" s="112"/>
      <c r="W248" s="112"/>
      <c r="X248" s="112"/>
    </row>
    <row r="249" spans="18:24" x14ac:dyDescent="0.3">
      <c r="R249" s="112"/>
      <c r="S249" s="112"/>
      <c r="T249" s="112"/>
      <c r="U249" s="112"/>
      <c r="V249" s="112"/>
      <c r="W249" s="112"/>
      <c r="X249" s="112"/>
    </row>
    <row r="250" spans="18:24" x14ac:dyDescent="0.3">
      <c r="R250" s="112"/>
      <c r="S250" s="112"/>
      <c r="T250" s="112"/>
      <c r="U250" s="112"/>
      <c r="V250" s="112"/>
      <c r="W250" s="112"/>
      <c r="X250" s="112"/>
    </row>
    <row r="251" spans="18:24" x14ac:dyDescent="0.3">
      <c r="R251" s="112"/>
      <c r="S251" s="112"/>
      <c r="T251" s="112"/>
      <c r="U251" s="112"/>
      <c r="V251" s="112"/>
      <c r="W251" s="112"/>
      <c r="X251" s="112"/>
    </row>
    <row r="252" spans="18:24" x14ac:dyDescent="0.3">
      <c r="R252" s="112"/>
      <c r="S252" s="112"/>
      <c r="T252" s="112"/>
      <c r="U252" s="112"/>
      <c r="V252" s="112"/>
      <c r="W252" s="112"/>
      <c r="X252" s="112"/>
    </row>
    <row r="253" spans="18:24" x14ac:dyDescent="0.3">
      <c r="R253" s="112"/>
      <c r="S253" s="112"/>
      <c r="T253" s="112"/>
      <c r="U253" s="112"/>
      <c r="V253" s="112"/>
      <c r="W253" s="112"/>
      <c r="X253" s="112"/>
    </row>
    <row r="254" spans="18:24" x14ac:dyDescent="0.3">
      <c r="R254" s="112"/>
      <c r="S254" s="112"/>
      <c r="T254" s="112"/>
      <c r="U254" s="112"/>
      <c r="V254" s="112"/>
      <c r="W254" s="112"/>
      <c r="X254" s="112"/>
    </row>
    <row r="255" spans="18:24" x14ac:dyDescent="0.3">
      <c r="R255" s="112"/>
      <c r="S255" s="112"/>
      <c r="T255" s="112"/>
      <c r="U255" s="112"/>
      <c r="V255" s="112"/>
      <c r="W255" s="112"/>
      <c r="X255" s="112"/>
    </row>
    <row r="256" spans="18:24" x14ac:dyDescent="0.3">
      <c r="R256" s="112"/>
      <c r="S256" s="112"/>
      <c r="T256" s="112"/>
      <c r="U256" s="112"/>
      <c r="V256" s="112"/>
      <c r="W256" s="112"/>
      <c r="X256" s="112"/>
    </row>
    <row r="257" spans="18:24" x14ac:dyDescent="0.3">
      <c r="R257" s="112"/>
      <c r="S257" s="112"/>
      <c r="T257" s="112"/>
      <c r="U257" s="112"/>
      <c r="V257" s="112"/>
      <c r="W257" s="112"/>
      <c r="X257" s="112"/>
    </row>
    <row r="258" spans="18:24" x14ac:dyDescent="0.3">
      <c r="R258" s="112"/>
      <c r="S258" s="112"/>
      <c r="T258" s="112"/>
      <c r="U258" s="112"/>
      <c r="V258" s="112"/>
      <c r="W258" s="112"/>
      <c r="X258" s="112"/>
    </row>
    <row r="259" spans="18:24" x14ac:dyDescent="0.3">
      <c r="R259" s="112"/>
      <c r="S259" s="112"/>
      <c r="T259" s="112"/>
      <c r="U259" s="112"/>
      <c r="V259" s="112"/>
      <c r="W259" s="112"/>
      <c r="X259" s="112"/>
    </row>
    <row r="260" spans="18:24" x14ac:dyDescent="0.3">
      <c r="R260" s="112"/>
      <c r="S260" s="112"/>
      <c r="T260" s="112"/>
      <c r="U260" s="112"/>
      <c r="V260" s="112"/>
      <c r="W260" s="112"/>
      <c r="X260" s="112"/>
    </row>
    <row r="261" spans="18:24" x14ac:dyDescent="0.3">
      <c r="R261" s="112"/>
      <c r="S261" s="112"/>
      <c r="T261" s="112"/>
      <c r="U261" s="112"/>
      <c r="V261" s="112"/>
      <c r="W261" s="112"/>
      <c r="X261" s="112"/>
    </row>
    <row r="262" spans="18:24" x14ac:dyDescent="0.3">
      <c r="R262" s="112"/>
      <c r="S262" s="112"/>
      <c r="T262" s="112"/>
      <c r="U262" s="112"/>
      <c r="V262" s="112"/>
      <c r="W262" s="112"/>
      <c r="X262" s="112"/>
    </row>
    <row r="263" spans="18:24" x14ac:dyDescent="0.3">
      <c r="R263" s="112"/>
      <c r="S263" s="112"/>
      <c r="T263" s="112"/>
      <c r="U263" s="112"/>
      <c r="V263" s="112"/>
      <c r="W263" s="112"/>
      <c r="X263" s="112"/>
    </row>
    <row r="264" spans="18:24" x14ac:dyDescent="0.3">
      <c r="R264" s="112"/>
      <c r="S264" s="112"/>
      <c r="T264" s="112"/>
      <c r="U264" s="112"/>
      <c r="V264" s="112"/>
      <c r="W264" s="112"/>
      <c r="X264" s="112"/>
    </row>
    <row r="265" spans="18:24" x14ac:dyDescent="0.3">
      <c r="R265" s="112"/>
      <c r="S265" s="112"/>
      <c r="T265" s="112"/>
      <c r="U265" s="112"/>
      <c r="V265" s="112"/>
      <c r="W265" s="112"/>
      <c r="X265" s="112"/>
    </row>
    <row r="266" spans="18:24" x14ac:dyDescent="0.3">
      <c r="R266" s="112"/>
      <c r="S266" s="112"/>
      <c r="T266" s="112"/>
      <c r="U266" s="112"/>
      <c r="V266" s="112"/>
      <c r="W266" s="112"/>
      <c r="X266" s="112"/>
    </row>
    <row r="267" spans="18:24" x14ac:dyDescent="0.3">
      <c r="R267" s="112"/>
      <c r="S267" s="112"/>
      <c r="T267" s="112"/>
      <c r="U267" s="112"/>
      <c r="V267" s="112"/>
      <c r="W267" s="112"/>
      <c r="X267" s="112"/>
    </row>
    <row r="268" spans="18:24" x14ac:dyDescent="0.3">
      <c r="R268" s="112"/>
      <c r="S268" s="112"/>
      <c r="T268" s="112"/>
      <c r="U268" s="112"/>
      <c r="V268" s="112"/>
      <c r="W268" s="112"/>
      <c r="X268" s="112"/>
    </row>
    <row r="269" spans="18:24" x14ac:dyDescent="0.3">
      <c r="R269" s="112"/>
      <c r="S269" s="112"/>
      <c r="T269" s="112"/>
      <c r="U269" s="112"/>
      <c r="V269" s="112"/>
      <c r="W269" s="112"/>
      <c r="X269" s="112"/>
    </row>
    <row r="270" spans="18:24" x14ac:dyDescent="0.3">
      <c r="R270" s="112"/>
      <c r="S270" s="112"/>
      <c r="T270" s="112"/>
      <c r="U270" s="112"/>
      <c r="V270" s="112"/>
      <c r="W270" s="112"/>
      <c r="X270" s="112"/>
    </row>
    <row r="271" spans="18:24" x14ac:dyDescent="0.3">
      <c r="R271" s="112"/>
      <c r="S271" s="112"/>
      <c r="T271" s="112"/>
      <c r="U271" s="112"/>
      <c r="V271" s="112"/>
      <c r="W271" s="112"/>
      <c r="X271" s="112"/>
    </row>
    <row r="272" spans="18:24" x14ac:dyDescent="0.3">
      <c r="R272" s="112"/>
      <c r="S272" s="112"/>
      <c r="T272" s="112"/>
      <c r="U272" s="112"/>
      <c r="V272" s="112"/>
      <c r="W272" s="112"/>
      <c r="X272" s="112"/>
    </row>
    <row r="273" spans="18:24" x14ac:dyDescent="0.3">
      <c r="R273" s="112"/>
      <c r="S273" s="112"/>
      <c r="T273" s="112"/>
      <c r="U273" s="112"/>
      <c r="V273" s="112"/>
      <c r="W273" s="112"/>
      <c r="X273" s="112"/>
    </row>
    <row r="274" spans="18:24" x14ac:dyDescent="0.3">
      <c r="R274" s="112"/>
      <c r="S274" s="112"/>
      <c r="T274" s="112"/>
      <c r="U274" s="112"/>
      <c r="V274" s="112"/>
      <c r="W274" s="112"/>
      <c r="X274" s="112"/>
    </row>
    <row r="275" spans="18:24" x14ac:dyDescent="0.3">
      <c r="R275" s="112"/>
      <c r="S275" s="112"/>
      <c r="T275" s="112"/>
      <c r="U275" s="112"/>
      <c r="V275" s="112"/>
      <c r="W275" s="112"/>
      <c r="X275" s="112"/>
    </row>
    <row r="276" spans="18:24" x14ac:dyDescent="0.3">
      <c r="R276" s="112"/>
      <c r="S276" s="112"/>
      <c r="T276" s="112"/>
      <c r="U276" s="112"/>
      <c r="V276" s="112"/>
      <c r="W276" s="112"/>
      <c r="X276" s="112"/>
    </row>
    <row r="277" spans="18:24" x14ac:dyDescent="0.3">
      <c r="R277" s="112"/>
      <c r="S277" s="112"/>
      <c r="T277" s="112"/>
      <c r="U277" s="112"/>
      <c r="V277" s="112"/>
      <c r="W277" s="112"/>
      <c r="X277" s="112"/>
    </row>
    <row r="278" spans="18:24" x14ac:dyDescent="0.3">
      <c r="R278" s="112"/>
      <c r="S278" s="112"/>
      <c r="T278" s="112"/>
      <c r="U278" s="112"/>
      <c r="V278" s="112"/>
      <c r="W278" s="112"/>
      <c r="X278" s="112"/>
    </row>
    <row r="279" spans="18:24" x14ac:dyDescent="0.3">
      <c r="R279" s="112"/>
      <c r="S279" s="112"/>
      <c r="T279" s="112"/>
      <c r="U279" s="112"/>
      <c r="V279" s="112"/>
      <c r="W279" s="112"/>
      <c r="X279" s="112"/>
    </row>
    <row r="280" spans="18:24" x14ac:dyDescent="0.3">
      <c r="R280" s="112"/>
      <c r="S280" s="112"/>
      <c r="T280" s="112"/>
      <c r="U280" s="112"/>
      <c r="V280" s="112"/>
      <c r="W280" s="112"/>
      <c r="X280" s="112"/>
    </row>
    <row r="281" spans="18:24" x14ac:dyDescent="0.3">
      <c r="R281" s="112"/>
      <c r="S281" s="112"/>
      <c r="T281" s="112"/>
      <c r="U281" s="112"/>
      <c r="V281" s="112"/>
      <c r="W281" s="112"/>
      <c r="X281" s="112"/>
    </row>
    <row r="282" spans="18:24" x14ac:dyDescent="0.3">
      <c r="R282" s="112"/>
      <c r="S282" s="112"/>
      <c r="T282" s="112"/>
      <c r="U282" s="112"/>
      <c r="V282" s="112"/>
      <c r="W282" s="112"/>
      <c r="X282" s="112"/>
    </row>
    <row r="283" spans="18:24" x14ac:dyDescent="0.3">
      <c r="R283" s="112"/>
      <c r="S283" s="112"/>
      <c r="T283" s="112"/>
      <c r="U283" s="112"/>
      <c r="V283" s="112"/>
      <c r="W283" s="112"/>
      <c r="X283" s="112"/>
    </row>
    <row r="284" spans="18:24" x14ac:dyDescent="0.3">
      <c r="R284" s="112"/>
      <c r="S284" s="112"/>
      <c r="T284" s="112"/>
      <c r="U284" s="112"/>
      <c r="V284" s="112"/>
      <c r="W284" s="112"/>
      <c r="X284" s="112"/>
    </row>
    <row r="285" spans="18:24" x14ac:dyDescent="0.3">
      <c r="R285" s="112"/>
      <c r="S285" s="112"/>
      <c r="T285" s="112"/>
      <c r="U285" s="112"/>
      <c r="V285" s="112"/>
      <c r="W285" s="112"/>
      <c r="X285" s="112"/>
    </row>
    <row r="286" spans="18:24" x14ac:dyDescent="0.3">
      <c r="R286" s="112"/>
      <c r="S286" s="112"/>
      <c r="T286" s="112"/>
      <c r="U286" s="112"/>
      <c r="V286" s="112"/>
      <c r="W286" s="112"/>
      <c r="X286" s="112"/>
    </row>
    <row r="287" spans="18:24" x14ac:dyDescent="0.3">
      <c r="R287" s="112"/>
      <c r="S287" s="112"/>
      <c r="T287" s="112"/>
      <c r="U287" s="112"/>
      <c r="V287" s="112"/>
      <c r="W287" s="112"/>
      <c r="X287" s="112"/>
    </row>
    <row r="288" spans="18:24" x14ac:dyDescent="0.3">
      <c r="R288" s="112"/>
      <c r="S288" s="112"/>
      <c r="T288" s="112"/>
      <c r="U288" s="112"/>
      <c r="V288" s="112"/>
      <c r="W288" s="112"/>
      <c r="X288" s="112"/>
    </row>
    <row r="289" spans="18:24" x14ac:dyDescent="0.3">
      <c r="R289" s="112"/>
      <c r="S289" s="112"/>
      <c r="T289" s="112"/>
      <c r="U289" s="112"/>
      <c r="V289" s="112"/>
      <c r="W289" s="112"/>
      <c r="X289" s="112"/>
    </row>
    <row r="290" spans="18:24" x14ac:dyDescent="0.3">
      <c r="R290" s="112"/>
      <c r="S290" s="112"/>
      <c r="T290" s="112"/>
      <c r="U290" s="112"/>
      <c r="V290" s="112"/>
      <c r="W290" s="112"/>
      <c r="X290" s="112"/>
    </row>
    <row r="291" spans="18:24" x14ac:dyDescent="0.3">
      <c r="R291" s="112"/>
      <c r="S291" s="112"/>
      <c r="T291" s="112"/>
      <c r="U291" s="112"/>
      <c r="V291" s="112"/>
      <c r="W291" s="112"/>
      <c r="X291" s="112"/>
    </row>
    <row r="292" spans="18:24" x14ac:dyDescent="0.3">
      <c r="R292" s="112"/>
      <c r="S292" s="112"/>
      <c r="T292" s="112"/>
      <c r="U292" s="112"/>
      <c r="V292" s="112"/>
      <c r="W292" s="112"/>
      <c r="X292" s="112"/>
    </row>
    <row r="293" spans="18:24" x14ac:dyDescent="0.3">
      <c r="R293" s="112"/>
      <c r="S293" s="112"/>
      <c r="T293" s="112"/>
      <c r="U293" s="112"/>
      <c r="V293" s="112"/>
      <c r="W293" s="112"/>
      <c r="X293" s="112"/>
    </row>
    <row r="294" spans="18:24" x14ac:dyDescent="0.3">
      <c r="R294" s="112"/>
      <c r="S294" s="112"/>
      <c r="T294" s="112"/>
      <c r="U294" s="112"/>
      <c r="V294" s="112"/>
      <c r="W294" s="112"/>
      <c r="X294" s="112"/>
    </row>
    <row r="295" spans="18:24" x14ac:dyDescent="0.3">
      <c r="R295" s="112"/>
      <c r="S295" s="112"/>
      <c r="T295" s="112"/>
      <c r="U295" s="112"/>
      <c r="V295" s="112"/>
      <c r="W295" s="112"/>
      <c r="X295" s="112"/>
    </row>
    <row r="296" spans="18:24" x14ac:dyDescent="0.3">
      <c r="R296" s="112"/>
      <c r="S296" s="112"/>
      <c r="T296" s="112"/>
      <c r="U296" s="112"/>
      <c r="V296" s="112"/>
      <c r="W296" s="112"/>
      <c r="X296" s="112"/>
    </row>
    <row r="297" spans="18:24" x14ac:dyDescent="0.3">
      <c r="R297" s="112"/>
      <c r="S297" s="112"/>
      <c r="T297" s="112"/>
      <c r="U297" s="112"/>
      <c r="V297" s="112"/>
      <c r="W297" s="112"/>
      <c r="X297" s="112"/>
    </row>
    <row r="298" spans="18:24" x14ac:dyDescent="0.3">
      <c r="R298" s="112"/>
      <c r="S298" s="112"/>
      <c r="T298" s="112"/>
      <c r="U298" s="112"/>
      <c r="V298" s="112"/>
      <c r="W298" s="112"/>
      <c r="X298" s="112"/>
    </row>
    <row r="299" spans="18:24" x14ac:dyDescent="0.3">
      <c r="R299" s="112"/>
      <c r="S299" s="112"/>
      <c r="T299" s="112"/>
      <c r="U299" s="112"/>
      <c r="V299" s="112"/>
      <c r="W299" s="112"/>
      <c r="X299" s="112"/>
    </row>
    <row r="300" spans="18:24" x14ac:dyDescent="0.3">
      <c r="R300" s="112"/>
      <c r="S300" s="112"/>
      <c r="T300" s="112"/>
      <c r="U300" s="112"/>
      <c r="V300" s="112"/>
      <c r="W300" s="112"/>
      <c r="X300" s="112"/>
    </row>
    <row r="301" spans="18:24" x14ac:dyDescent="0.3">
      <c r="R301" s="112"/>
      <c r="S301" s="112"/>
      <c r="T301" s="112"/>
      <c r="U301" s="112"/>
      <c r="V301" s="112"/>
      <c r="W301" s="112"/>
      <c r="X301" s="112"/>
    </row>
    <row r="302" spans="18:24" x14ac:dyDescent="0.3">
      <c r="R302" s="112"/>
      <c r="S302" s="112"/>
      <c r="T302" s="112"/>
      <c r="U302" s="112"/>
      <c r="V302" s="112"/>
      <c r="W302" s="112"/>
      <c r="X302" s="112"/>
    </row>
    <row r="303" spans="18:24" x14ac:dyDescent="0.3">
      <c r="R303" s="112"/>
      <c r="S303" s="112"/>
      <c r="T303" s="112"/>
      <c r="U303" s="112"/>
      <c r="V303" s="112"/>
      <c r="W303" s="112"/>
      <c r="X303" s="112"/>
    </row>
    <row r="304" spans="18:24" x14ac:dyDescent="0.3">
      <c r="R304" s="112"/>
      <c r="S304" s="112"/>
      <c r="T304" s="112"/>
      <c r="U304" s="112"/>
      <c r="V304" s="112"/>
      <c r="W304" s="112"/>
      <c r="X304" s="112"/>
    </row>
    <row r="305" spans="18:24" x14ac:dyDescent="0.3">
      <c r="R305" s="112"/>
      <c r="S305" s="112"/>
      <c r="T305" s="112"/>
      <c r="U305" s="112"/>
      <c r="V305" s="112"/>
      <c r="W305" s="112"/>
      <c r="X305" s="112"/>
    </row>
    <row r="306" spans="18:24" x14ac:dyDescent="0.3">
      <c r="R306" s="112"/>
      <c r="S306" s="112"/>
      <c r="T306" s="112"/>
      <c r="U306" s="112"/>
      <c r="V306" s="112"/>
      <c r="W306" s="112"/>
      <c r="X306" s="112"/>
    </row>
    <row r="307" spans="18:24" x14ac:dyDescent="0.3">
      <c r="R307" s="112"/>
      <c r="S307" s="112"/>
      <c r="T307" s="112"/>
      <c r="U307" s="112"/>
      <c r="V307" s="112"/>
      <c r="W307" s="112"/>
      <c r="X307" s="112"/>
    </row>
    <row r="308" spans="18:24" x14ac:dyDescent="0.3">
      <c r="R308" s="112"/>
      <c r="S308" s="112"/>
      <c r="T308" s="112"/>
      <c r="U308" s="112"/>
      <c r="V308" s="112"/>
      <c r="W308" s="112"/>
      <c r="X308" s="112"/>
    </row>
    <row r="309" spans="18:24" x14ac:dyDescent="0.3">
      <c r="R309" s="112"/>
      <c r="S309" s="112"/>
      <c r="T309" s="112"/>
      <c r="U309" s="112"/>
      <c r="V309" s="112"/>
      <c r="W309" s="112"/>
      <c r="X309" s="112"/>
    </row>
    <row r="310" spans="18:24" x14ac:dyDescent="0.3">
      <c r="R310" s="112"/>
      <c r="S310" s="112"/>
      <c r="T310" s="112"/>
      <c r="U310" s="112"/>
      <c r="V310" s="112"/>
      <c r="W310" s="112"/>
      <c r="X310" s="112"/>
    </row>
    <row r="311" spans="18:24" x14ac:dyDescent="0.3">
      <c r="R311" s="112"/>
      <c r="S311" s="112"/>
      <c r="T311" s="112"/>
      <c r="U311" s="112"/>
      <c r="V311" s="112"/>
      <c r="W311" s="112"/>
      <c r="X311" s="112"/>
    </row>
    <row r="312" spans="18:24" x14ac:dyDescent="0.3">
      <c r="R312" s="112"/>
      <c r="S312" s="112"/>
      <c r="T312" s="112"/>
      <c r="U312" s="112"/>
      <c r="V312" s="112"/>
      <c r="W312" s="112"/>
      <c r="X312" s="112"/>
    </row>
    <row r="313" spans="18:24" x14ac:dyDescent="0.3">
      <c r="R313" s="112"/>
      <c r="S313" s="112"/>
      <c r="T313" s="112"/>
      <c r="U313" s="112"/>
      <c r="V313" s="112"/>
      <c r="W313" s="112"/>
      <c r="X313" s="112"/>
    </row>
    <row r="314" spans="18:24" x14ac:dyDescent="0.3">
      <c r="R314" s="112"/>
      <c r="S314" s="112"/>
      <c r="T314" s="112"/>
      <c r="U314" s="112"/>
      <c r="V314" s="112"/>
      <c r="W314" s="112"/>
      <c r="X314" s="112"/>
    </row>
    <row r="315" spans="18:24" x14ac:dyDescent="0.3">
      <c r="R315" s="112"/>
      <c r="S315" s="112"/>
      <c r="T315" s="112"/>
      <c r="U315" s="112"/>
      <c r="V315" s="112"/>
      <c r="W315" s="112"/>
      <c r="X315" s="112"/>
    </row>
    <row r="316" spans="18:24" x14ac:dyDescent="0.3">
      <c r="R316" s="112"/>
      <c r="S316" s="112"/>
      <c r="T316" s="112"/>
      <c r="U316" s="112"/>
      <c r="V316" s="112"/>
      <c r="W316" s="112"/>
      <c r="X316" s="112"/>
    </row>
    <row r="317" spans="18:24" x14ac:dyDescent="0.3">
      <c r="R317" s="112"/>
      <c r="S317" s="112"/>
      <c r="T317" s="112"/>
      <c r="U317" s="112"/>
      <c r="V317" s="112"/>
      <c r="W317" s="112"/>
      <c r="X317" s="112"/>
    </row>
    <row r="318" spans="18:24" x14ac:dyDescent="0.3">
      <c r="R318" s="112"/>
      <c r="S318" s="112"/>
      <c r="T318" s="112"/>
      <c r="U318" s="112"/>
      <c r="V318" s="112"/>
      <c r="W318" s="112"/>
      <c r="X318" s="112"/>
    </row>
    <row r="319" spans="18:24" x14ac:dyDescent="0.3">
      <c r="R319" s="112"/>
      <c r="S319" s="112"/>
      <c r="T319" s="112"/>
      <c r="U319" s="112"/>
      <c r="V319" s="112"/>
      <c r="W319" s="112"/>
      <c r="X319" s="112"/>
    </row>
    <row r="320" spans="18:24" x14ac:dyDescent="0.3">
      <c r="R320" s="112"/>
      <c r="S320" s="112"/>
      <c r="T320" s="112"/>
      <c r="U320" s="112"/>
      <c r="V320" s="112"/>
      <c r="W320" s="112"/>
      <c r="X320" s="112"/>
    </row>
    <row r="321" spans="18:24" x14ac:dyDescent="0.3">
      <c r="R321" s="112"/>
      <c r="S321" s="112"/>
      <c r="T321" s="112"/>
      <c r="U321" s="112"/>
      <c r="V321" s="112"/>
      <c r="W321" s="112"/>
      <c r="X321" s="112"/>
    </row>
    <row r="322" spans="18:24" x14ac:dyDescent="0.3">
      <c r="R322" s="112"/>
      <c r="S322" s="112"/>
      <c r="T322" s="112"/>
      <c r="U322" s="112"/>
      <c r="V322" s="112"/>
      <c r="W322" s="112"/>
      <c r="X322" s="112"/>
    </row>
    <row r="323" spans="18:24" x14ac:dyDescent="0.3">
      <c r="R323" s="112"/>
      <c r="S323" s="112"/>
      <c r="T323" s="112"/>
      <c r="U323" s="112"/>
      <c r="V323" s="112"/>
      <c r="W323" s="112"/>
      <c r="X323" s="112"/>
    </row>
    <row r="324" spans="18:24" x14ac:dyDescent="0.3">
      <c r="R324" s="112"/>
      <c r="S324" s="112"/>
      <c r="T324" s="112"/>
      <c r="U324" s="112"/>
      <c r="V324" s="112"/>
      <c r="W324" s="112"/>
      <c r="X324" s="112"/>
    </row>
    <row r="325" spans="18:24" x14ac:dyDescent="0.3">
      <c r="R325" s="112"/>
      <c r="S325" s="112"/>
      <c r="T325" s="112"/>
      <c r="U325" s="112"/>
      <c r="V325" s="112"/>
      <c r="W325" s="112"/>
      <c r="X325" s="112"/>
    </row>
    <row r="326" spans="18:24" x14ac:dyDescent="0.3">
      <c r="R326" s="112"/>
      <c r="S326" s="112"/>
      <c r="T326" s="112"/>
      <c r="U326" s="112"/>
      <c r="V326" s="112"/>
      <c r="W326" s="112"/>
      <c r="X326" s="112"/>
    </row>
    <row r="327" spans="18:24" x14ac:dyDescent="0.3">
      <c r="R327" s="112"/>
      <c r="S327" s="112"/>
      <c r="T327" s="112"/>
      <c r="U327" s="112"/>
      <c r="V327" s="112"/>
      <c r="W327" s="112"/>
      <c r="X327" s="112"/>
    </row>
    <row r="328" spans="18:24" x14ac:dyDescent="0.3">
      <c r="R328" s="112"/>
      <c r="S328" s="112"/>
      <c r="T328" s="112"/>
      <c r="U328" s="112"/>
      <c r="V328" s="112"/>
      <c r="W328" s="112"/>
      <c r="X328" s="112"/>
    </row>
    <row r="329" spans="18:24" x14ac:dyDescent="0.3">
      <c r="R329" s="112"/>
      <c r="S329" s="112"/>
      <c r="T329" s="112"/>
      <c r="U329" s="112"/>
      <c r="V329" s="112"/>
      <c r="W329" s="112"/>
      <c r="X329" s="112"/>
    </row>
    <row r="330" spans="18:24" x14ac:dyDescent="0.3">
      <c r="R330" s="112"/>
      <c r="S330" s="112"/>
      <c r="T330" s="112"/>
      <c r="U330" s="112"/>
      <c r="V330" s="112"/>
      <c r="W330" s="112"/>
      <c r="X330" s="112"/>
    </row>
    <row r="331" spans="18:24" x14ac:dyDescent="0.3">
      <c r="R331" s="112"/>
      <c r="S331" s="112"/>
      <c r="T331" s="112"/>
      <c r="U331" s="112"/>
      <c r="V331" s="112"/>
      <c r="W331" s="112"/>
      <c r="X331" s="112"/>
    </row>
    <row r="332" spans="18:24" x14ac:dyDescent="0.3">
      <c r="R332" s="112"/>
      <c r="S332" s="112"/>
      <c r="T332" s="112"/>
      <c r="U332" s="112"/>
      <c r="V332" s="112"/>
      <c r="W332" s="112"/>
      <c r="X332" s="112"/>
    </row>
    <row r="333" spans="18:24" x14ac:dyDescent="0.3">
      <c r="R333" s="112"/>
      <c r="S333" s="112"/>
      <c r="T333" s="112"/>
      <c r="U333" s="112"/>
      <c r="V333" s="112"/>
      <c r="W333" s="112"/>
      <c r="X333" s="112"/>
    </row>
    <row r="334" spans="18:24" x14ac:dyDescent="0.3">
      <c r="R334" s="112"/>
      <c r="S334" s="112"/>
      <c r="T334" s="112"/>
      <c r="U334" s="112"/>
      <c r="V334" s="112"/>
      <c r="W334" s="112"/>
      <c r="X334" s="112"/>
    </row>
    <row r="335" spans="18:24" x14ac:dyDescent="0.3">
      <c r="R335" s="112"/>
      <c r="S335" s="112"/>
      <c r="T335" s="112"/>
      <c r="U335" s="112"/>
      <c r="V335" s="112"/>
      <c r="W335" s="112"/>
      <c r="X335" s="112"/>
    </row>
    <row r="336" spans="18:24" x14ac:dyDescent="0.3">
      <c r="R336" s="112"/>
      <c r="S336" s="112"/>
      <c r="T336" s="112"/>
      <c r="U336" s="112"/>
      <c r="V336" s="112"/>
      <c r="W336" s="112"/>
      <c r="X336" s="112"/>
    </row>
    <row r="337" spans="18:24" x14ac:dyDescent="0.3">
      <c r="R337" s="112"/>
      <c r="S337" s="112"/>
      <c r="T337" s="112"/>
      <c r="U337" s="112"/>
      <c r="V337" s="112"/>
      <c r="W337" s="112"/>
      <c r="X337" s="112"/>
    </row>
    <row r="338" spans="18:24" x14ac:dyDescent="0.3">
      <c r="R338" s="112"/>
      <c r="S338" s="112"/>
      <c r="T338" s="112"/>
      <c r="U338" s="112"/>
      <c r="V338" s="112"/>
      <c r="W338" s="112"/>
      <c r="X338" s="112"/>
    </row>
    <row r="339" spans="18:24" x14ac:dyDescent="0.3">
      <c r="R339" s="112"/>
      <c r="S339" s="112"/>
      <c r="T339" s="112"/>
      <c r="U339" s="112"/>
      <c r="V339" s="112"/>
      <c r="W339" s="112"/>
      <c r="X339" s="112"/>
    </row>
    <row r="340" spans="18:24" x14ac:dyDescent="0.3">
      <c r="R340" s="112"/>
      <c r="S340" s="112"/>
      <c r="T340" s="112"/>
      <c r="U340" s="112"/>
      <c r="V340" s="112"/>
      <c r="W340" s="112"/>
      <c r="X340" s="112"/>
    </row>
    <row r="341" spans="18:24" x14ac:dyDescent="0.3">
      <c r="R341" s="112"/>
      <c r="S341" s="112"/>
      <c r="T341" s="112"/>
      <c r="U341" s="112"/>
      <c r="V341" s="112"/>
      <c r="W341" s="112"/>
      <c r="X341" s="112"/>
    </row>
    <row r="342" spans="18:24" x14ac:dyDescent="0.3">
      <c r="R342" s="112"/>
      <c r="S342" s="112"/>
      <c r="T342" s="112"/>
      <c r="U342" s="112"/>
      <c r="V342" s="112"/>
      <c r="W342" s="112"/>
      <c r="X342" s="112"/>
    </row>
    <row r="343" spans="18:24" x14ac:dyDescent="0.3">
      <c r="R343" s="112"/>
      <c r="S343" s="112"/>
      <c r="T343" s="112"/>
      <c r="U343" s="112"/>
      <c r="V343" s="112"/>
      <c r="W343" s="112"/>
      <c r="X343" s="112"/>
    </row>
    <row r="344" spans="18:24" x14ac:dyDescent="0.3">
      <c r="R344" s="112"/>
      <c r="S344" s="112"/>
      <c r="T344" s="112"/>
      <c r="U344" s="112"/>
      <c r="V344" s="112"/>
      <c r="W344" s="112"/>
      <c r="X344" s="112"/>
    </row>
    <row r="345" spans="18:24" x14ac:dyDescent="0.3">
      <c r="R345" s="112"/>
      <c r="S345" s="112"/>
      <c r="T345" s="112"/>
      <c r="U345" s="112"/>
      <c r="V345" s="112"/>
      <c r="W345" s="112"/>
      <c r="X345" s="112"/>
    </row>
    <row r="346" spans="18:24" x14ac:dyDescent="0.3">
      <c r="R346" s="112"/>
      <c r="S346" s="112"/>
      <c r="T346" s="112"/>
      <c r="U346" s="112"/>
      <c r="V346" s="112"/>
      <c r="W346" s="112"/>
      <c r="X346" s="112"/>
    </row>
    <row r="347" spans="18:24" x14ac:dyDescent="0.3">
      <c r="R347" s="112"/>
      <c r="S347" s="112"/>
      <c r="T347" s="112"/>
      <c r="U347" s="112"/>
      <c r="V347" s="112"/>
      <c r="W347" s="112"/>
      <c r="X347" s="112"/>
    </row>
    <row r="348" spans="18:24" x14ac:dyDescent="0.3">
      <c r="R348" s="112"/>
      <c r="S348" s="112"/>
      <c r="T348" s="112"/>
      <c r="U348" s="112"/>
      <c r="V348" s="112"/>
      <c r="W348" s="112"/>
      <c r="X348" s="112"/>
    </row>
    <row r="349" spans="18:24" x14ac:dyDescent="0.3">
      <c r="R349" s="112"/>
      <c r="S349" s="112"/>
      <c r="T349" s="112"/>
      <c r="U349" s="112"/>
      <c r="V349" s="112"/>
      <c r="W349" s="112"/>
      <c r="X349" s="112"/>
    </row>
    <row r="350" spans="18:24" x14ac:dyDescent="0.3">
      <c r="R350" s="112"/>
      <c r="S350" s="112"/>
      <c r="T350" s="112"/>
      <c r="U350" s="112"/>
      <c r="V350" s="112"/>
      <c r="W350" s="112"/>
      <c r="X350" s="112"/>
    </row>
    <row r="351" spans="18:24" x14ac:dyDescent="0.3">
      <c r="R351" s="112"/>
      <c r="S351" s="112"/>
      <c r="T351" s="112"/>
      <c r="U351" s="112"/>
      <c r="V351" s="112"/>
      <c r="W351" s="112"/>
      <c r="X351" s="112"/>
    </row>
    <row r="352" spans="18:24" x14ac:dyDescent="0.3">
      <c r="R352" s="112"/>
      <c r="S352" s="112"/>
      <c r="T352" s="112"/>
      <c r="U352" s="112"/>
      <c r="V352" s="112"/>
      <c r="W352" s="112"/>
      <c r="X352" s="112"/>
    </row>
    <row r="353" spans="18:24" x14ac:dyDescent="0.3">
      <c r="R353" s="112"/>
      <c r="S353" s="112"/>
      <c r="T353" s="112"/>
      <c r="U353" s="112"/>
      <c r="V353" s="112"/>
      <c r="W353" s="112"/>
      <c r="X353" s="112"/>
    </row>
    <row r="354" spans="18:24" x14ac:dyDescent="0.3">
      <c r="R354" s="112"/>
      <c r="S354" s="112"/>
      <c r="T354" s="112"/>
      <c r="U354" s="112"/>
      <c r="V354" s="112"/>
      <c r="W354" s="112"/>
      <c r="X354" s="112"/>
    </row>
    <row r="355" spans="18:24" x14ac:dyDescent="0.3">
      <c r="R355" s="112"/>
      <c r="S355" s="112"/>
      <c r="T355" s="112"/>
      <c r="U355" s="112"/>
      <c r="V355" s="112"/>
      <c r="W355" s="112"/>
      <c r="X355" s="112"/>
    </row>
    <row r="356" spans="18:24" x14ac:dyDescent="0.3">
      <c r="R356" s="112"/>
      <c r="S356" s="112"/>
      <c r="T356" s="112"/>
      <c r="U356" s="112"/>
      <c r="V356" s="112"/>
      <c r="W356" s="112"/>
      <c r="X356" s="112"/>
    </row>
    <row r="357" spans="18:24" x14ac:dyDescent="0.3">
      <c r="R357" s="112"/>
      <c r="S357" s="112"/>
      <c r="T357" s="112"/>
      <c r="U357" s="112"/>
      <c r="V357" s="112"/>
      <c r="W357" s="112"/>
      <c r="X357" s="112"/>
    </row>
    <row r="358" spans="18:24" x14ac:dyDescent="0.3">
      <c r="R358" s="112"/>
      <c r="S358" s="112"/>
      <c r="T358" s="112"/>
      <c r="U358" s="112"/>
      <c r="V358" s="112"/>
      <c r="W358" s="112"/>
      <c r="X358" s="112"/>
    </row>
    <row r="359" spans="18:24" x14ac:dyDescent="0.3">
      <c r="R359" s="112"/>
      <c r="S359" s="112"/>
      <c r="T359" s="112"/>
      <c r="U359" s="112"/>
      <c r="V359" s="112"/>
      <c r="W359" s="112"/>
      <c r="X359" s="112"/>
    </row>
    <row r="360" spans="18:24" x14ac:dyDescent="0.3">
      <c r="R360" s="112"/>
      <c r="S360" s="112"/>
      <c r="T360" s="112"/>
      <c r="U360" s="112"/>
      <c r="V360" s="112"/>
      <c r="W360" s="112"/>
      <c r="X360" s="112"/>
    </row>
    <row r="361" spans="18:24" x14ac:dyDescent="0.3">
      <c r="R361" s="112"/>
      <c r="S361" s="112"/>
      <c r="T361" s="112"/>
      <c r="U361" s="112"/>
      <c r="V361" s="112"/>
      <c r="W361" s="112"/>
      <c r="X361" s="112"/>
    </row>
    <row r="362" spans="18:24" x14ac:dyDescent="0.3">
      <c r="R362" s="112"/>
      <c r="S362" s="112"/>
      <c r="T362" s="112"/>
      <c r="U362" s="112"/>
      <c r="V362" s="112"/>
      <c r="W362" s="112"/>
      <c r="X362" s="112"/>
    </row>
    <row r="363" spans="18:24" x14ac:dyDescent="0.3">
      <c r="R363" s="112"/>
      <c r="S363" s="112"/>
      <c r="T363" s="112"/>
      <c r="U363" s="112"/>
      <c r="V363" s="112"/>
      <c r="W363" s="112"/>
      <c r="X363" s="112"/>
    </row>
    <row r="364" spans="18:24" x14ac:dyDescent="0.3">
      <c r="R364" s="112"/>
      <c r="S364" s="112"/>
      <c r="T364" s="112"/>
      <c r="U364" s="112"/>
      <c r="V364" s="112"/>
      <c r="W364" s="112"/>
      <c r="X364" s="112"/>
    </row>
    <row r="365" spans="18:24" x14ac:dyDescent="0.3">
      <c r="R365" s="112"/>
      <c r="S365" s="112"/>
      <c r="T365" s="112"/>
      <c r="U365" s="112"/>
      <c r="V365" s="112"/>
      <c r="W365" s="112"/>
      <c r="X365" s="112"/>
    </row>
    <row r="366" spans="18:24" x14ac:dyDescent="0.3">
      <c r="R366" s="112"/>
      <c r="S366" s="112"/>
      <c r="T366" s="112"/>
      <c r="U366" s="112"/>
      <c r="V366" s="112"/>
      <c r="W366" s="112"/>
      <c r="X366" s="112"/>
    </row>
    <row r="367" spans="18:24" x14ac:dyDescent="0.3">
      <c r="R367" s="112"/>
      <c r="S367" s="112"/>
      <c r="T367" s="112"/>
      <c r="U367" s="112"/>
      <c r="V367" s="112"/>
      <c r="W367" s="112"/>
      <c r="X367" s="112"/>
    </row>
    <row r="368" spans="18:24" x14ac:dyDescent="0.3">
      <c r="R368" s="112"/>
      <c r="S368" s="112"/>
      <c r="T368" s="112"/>
      <c r="U368" s="112"/>
      <c r="V368" s="112"/>
      <c r="W368" s="112"/>
      <c r="X368" s="112"/>
    </row>
    <row r="369" spans="18:24" x14ac:dyDescent="0.3">
      <c r="R369" s="112"/>
      <c r="S369" s="112"/>
      <c r="T369" s="112"/>
      <c r="U369" s="112"/>
      <c r="V369" s="112"/>
      <c r="W369" s="112"/>
      <c r="X369" s="112"/>
    </row>
    <row r="370" spans="18:24" x14ac:dyDescent="0.3">
      <c r="R370" s="112"/>
      <c r="S370" s="112"/>
      <c r="T370" s="112"/>
      <c r="U370" s="112"/>
      <c r="V370" s="112"/>
      <c r="W370" s="112"/>
      <c r="X370" s="112"/>
    </row>
    <row r="371" spans="18:24" x14ac:dyDescent="0.3">
      <c r="R371" s="112"/>
      <c r="S371" s="112"/>
      <c r="T371" s="112"/>
      <c r="U371" s="112"/>
      <c r="V371" s="112"/>
      <c r="W371" s="112"/>
      <c r="X371" s="112"/>
    </row>
    <row r="372" spans="18:24" x14ac:dyDescent="0.3">
      <c r="R372" s="112"/>
      <c r="S372" s="112"/>
      <c r="T372" s="112"/>
      <c r="U372" s="112"/>
      <c r="V372" s="112"/>
      <c r="W372" s="112"/>
      <c r="X372" s="112"/>
    </row>
    <row r="373" spans="18:24" x14ac:dyDescent="0.3">
      <c r="R373" s="112"/>
      <c r="S373" s="112"/>
      <c r="T373" s="112"/>
      <c r="U373" s="112"/>
      <c r="V373" s="112"/>
      <c r="W373" s="112"/>
      <c r="X373" s="112"/>
    </row>
    <row r="374" spans="18:24" x14ac:dyDescent="0.3">
      <c r="R374" s="112"/>
      <c r="S374" s="112"/>
      <c r="T374" s="112"/>
      <c r="U374" s="112"/>
      <c r="V374" s="112"/>
      <c r="W374" s="112"/>
      <c r="X374" s="112"/>
    </row>
    <row r="375" spans="18:24" x14ac:dyDescent="0.3">
      <c r="R375" s="112"/>
      <c r="S375" s="112"/>
      <c r="T375" s="112"/>
      <c r="U375" s="112"/>
      <c r="V375" s="112"/>
      <c r="W375" s="112"/>
      <c r="X375" s="112"/>
    </row>
    <row r="376" spans="18:24" x14ac:dyDescent="0.3">
      <c r="R376" s="112"/>
      <c r="S376" s="112"/>
      <c r="T376" s="112"/>
      <c r="U376" s="112"/>
      <c r="V376" s="112"/>
      <c r="W376" s="112"/>
      <c r="X376" s="112"/>
    </row>
    <row r="377" spans="18:24" x14ac:dyDescent="0.3">
      <c r="R377" s="112"/>
      <c r="S377" s="112"/>
      <c r="T377" s="112"/>
      <c r="U377" s="112"/>
      <c r="V377" s="112"/>
      <c r="W377" s="112"/>
      <c r="X377" s="112"/>
    </row>
    <row r="378" spans="18:24" x14ac:dyDescent="0.3">
      <c r="R378" s="112"/>
      <c r="S378" s="112"/>
      <c r="T378" s="112"/>
      <c r="U378" s="112"/>
      <c r="V378" s="112"/>
      <c r="W378" s="112"/>
      <c r="X378" s="112"/>
    </row>
    <row r="379" spans="18:24" x14ac:dyDescent="0.3">
      <c r="R379" s="112"/>
      <c r="S379" s="112"/>
      <c r="T379" s="112"/>
      <c r="U379" s="112"/>
      <c r="V379" s="112"/>
      <c r="W379" s="112"/>
      <c r="X379" s="112"/>
    </row>
    <row r="380" spans="18:24" x14ac:dyDescent="0.3">
      <c r="R380" s="112"/>
      <c r="S380" s="112"/>
      <c r="T380" s="112"/>
      <c r="U380" s="112"/>
      <c r="V380" s="112"/>
      <c r="W380" s="112"/>
      <c r="X380" s="112"/>
    </row>
    <row r="381" spans="18:24" x14ac:dyDescent="0.3">
      <c r="R381" s="112"/>
      <c r="S381" s="112"/>
      <c r="T381" s="112"/>
      <c r="U381" s="112"/>
      <c r="V381" s="112"/>
      <c r="W381" s="112"/>
      <c r="X381" s="112"/>
    </row>
    <row r="382" spans="18:24" x14ac:dyDescent="0.3">
      <c r="R382" s="112"/>
      <c r="S382" s="112"/>
      <c r="T382" s="112"/>
      <c r="U382" s="112"/>
      <c r="V382" s="112"/>
      <c r="W382" s="112"/>
      <c r="X382" s="112"/>
    </row>
    <row r="383" spans="18:24" x14ac:dyDescent="0.3">
      <c r="R383" s="112"/>
      <c r="S383" s="112"/>
      <c r="T383" s="112"/>
      <c r="U383" s="112"/>
      <c r="V383" s="112"/>
      <c r="W383" s="112"/>
      <c r="X383" s="112"/>
    </row>
    <row r="384" spans="18:24" x14ac:dyDescent="0.3">
      <c r="R384" s="112"/>
      <c r="S384" s="112"/>
      <c r="T384" s="112"/>
      <c r="U384" s="112"/>
      <c r="V384" s="112"/>
      <c r="W384" s="112"/>
      <c r="X384" s="112"/>
    </row>
    <row r="385" spans="18:24" x14ac:dyDescent="0.3">
      <c r="R385" s="112"/>
      <c r="S385" s="112"/>
      <c r="T385" s="112"/>
      <c r="U385" s="112"/>
      <c r="V385" s="112"/>
      <c r="W385" s="112"/>
      <c r="X385" s="112"/>
    </row>
    <row r="386" spans="18:24" x14ac:dyDescent="0.3">
      <c r="R386" s="112"/>
      <c r="S386" s="112"/>
      <c r="T386" s="112"/>
      <c r="U386" s="112"/>
      <c r="V386" s="112"/>
      <c r="W386" s="112"/>
      <c r="X386" s="112"/>
    </row>
    <row r="387" spans="18:24" x14ac:dyDescent="0.3">
      <c r="R387" s="112"/>
      <c r="S387" s="112"/>
      <c r="T387" s="112"/>
      <c r="U387" s="112"/>
      <c r="V387" s="112"/>
      <c r="W387" s="112"/>
      <c r="X387" s="112"/>
    </row>
    <row r="388" spans="18:24" x14ac:dyDescent="0.3">
      <c r="R388" s="112"/>
      <c r="S388" s="112"/>
      <c r="T388" s="112"/>
      <c r="U388" s="112"/>
      <c r="V388" s="112"/>
      <c r="W388" s="112"/>
      <c r="X388" s="112"/>
    </row>
    <row r="389" spans="18:24" x14ac:dyDescent="0.3">
      <c r="R389" s="112"/>
      <c r="S389" s="112"/>
      <c r="T389" s="112"/>
      <c r="U389" s="112"/>
      <c r="V389" s="112"/>
      <c r="W389" s="112"/>
      <c r="X389" s="112"/>
    </row>
    <row r="390" spans="18:24" x14ac:dyDescent="0.3">
      <c r="R390" s="112"/>
      <c r="S390" s="112"/>
      <c r="T390" s="112"/>
      <c r="U390" s="112"/>
      <c r="V390" s="112"/>
      <c r="W390" s="112"/>
      <c r="X390" s="112"/>
    </row>
    <row r="391" spans="18:24" x14ac:dyDescent="0.3">
      <c r="R391" s="112"/>
      <c r="S391" s="112"/>
      <c r="T391" s="112"/>
      <c r="U391" s="112"/>
      <c r="V391" s="112"/>
      <c r="W391" s="112"/>
      <c r="X391" s="112"/>
    </row>
    <row r="392" spans="18:24" x14ac:dyDescent="0.3">
      <c r="R392" s="112"/>
      <c r="S392" s="112"/>
      <c r="T392" s="112"/>
      <c r="U392" s="112"/>
      <c r="V392" s="112"/>
      <c r="W392" s="112"/>
      <c r="X392" s="112"/>
    </row>
    <row r="393" spans="18:24" x14ac:dyDescent="0.3">
      <c r="R393" s="112"/>
      <c r="S393" s="112"/>
      <c r="T393" s="112"/>
      <c r="U393" s="112"/>
      <c r="V393" s="112"/>
      <c r="W393" s="112"/>
      <c r="X393" s="112"/>
    </row>
    <row r="394" spans="18:24" x14ac:dyDescent="0.3">
      <c r="R394" s="112"/>
      <c r="S394" s="112"/>
      <c r="T394" s="112"/>
      <c r="U394" s="112"/>
      <c r="V394" s="112"/>
      <c r="W394" s="112"/>
      <c r="X394" s="112"/>
    </row>
    <row r="395" spans="18:24" x14ac:dyDescent="0.3">
      <c r="R395" s="112"/>
      <c r="S395" s="112"/>
      <c r="T395" s="112"/>
      <c r="U395" s="112"/>
      <c r="V395" s="112"/>
      <c r="W395" s="112"/>
      <c r="X395" s="112"/>
    </row>
    <row r="396" spans="18:24" x14ac:dyDescent="0.3">
      <c r="R396" s="112"/>
      <c r="S396" s="112"/>
      <c r="T396" s="112"/>
      <c r="U396" s="112"/>
      <c r="V396" s="112"/>
      <c r="W396" s="112"/>
      <c r="X396" s="112"/>
    </row>
    <row r="397" spans="18:24" x14ac:dyDescent="0.3">
      <c r="R397" s="112"/>
      <c r="S397" s="112"/>
      <c r="T397" s="112"/>
      <c r="U397" s="112"/>
      <c r="V397" s="112"/>
      <c r="W397" s="112"/>
      <c r="X397" s="112"/>
    </row>
    <row r="398" spans="18:24" x14ac:dyDescent="0.3">
      <c r="R398" s="112"/>
      <c r="S398" s="112"/>
      <c r="T398" s="112"/>
      <c r="U398" s="112"/>
      <c r="V398" s="112"/>
      <c r="W398" s="112"/>
      <c r="X398" s="112"/>
    </row>
    <row r="399" spans="18:24" x14ac:dyDescent="0.3">
      <c r="R399" s="112"/>
      <c r="S399" s="112"/>
      <c r="T399" s="112"/>
      <c r="U399" s="112"/>
      <c r="V399" s="112"/>
      <c r="W399" s="112"/>
      <c r="X399" s="112"/>
    </row>
    <row r="400" spans="18:24" x14ac:dyDescent="0.3">
      <c r="R400" s="112"/>
      <c r="S400" s="112"/>
      <c r="T400" s="112"/>
      <c r="U400" s="112"/>
      <c r="V400" s="112"/>
      <c r="W400" s="112"/>
      <c r="X400" s="112"/>
    </row>
    <row r="401" spans="18:24" x14ac:dyDescent="0.3">
      <c r="R401" s="112"/>
      <c r="S401" s="112"/>
      <c r="T401" s="112"/>
      <c r="U401" s="112"/>
      <c r="V401" s="112"/>
      <c r="W401" s="112"/>
      <c r="X401" s="112"/>
    </row>
    <row r="402" spans="18:24" x14ac:dyDescent="0.3">
      <c r="R402" s="112"/>
      <c r="S402" s="112"/>
      <c r="T402" s="112"/>
      <c r="U402" s="112"/>
      <c r="V402" s="112"/>
      <c r="W402" s="112"/>
      <c r="X402" s="112"/>
    </row>
    <row r="403" spans="18:24" x14ac:dyDescent="0.3">
      <c r="R403" s="112"/>
      <c r="S403" s="112"/>
      <c r="T403" s="112"/>
      <c r="U403" s="112"/>
      <c r="V403" s="112"/>
      <c r="W403" s="112"/>
      <c r="X403" s="112"/>
    </row>
    <row r="404" spans="18:24" x14ac:dyDescent="0.3">
      <c r="R404" s="112"/>
      <c r="S404" s="112"/>
      <c r="T404" s="112"/>
      <c r="U404" s="112"/>
      <c r="V404" s="112"/>
      <c r="W404" s="112"/>
      <c r="X404" s="112"/>
    </row>
    <row r="405" spans="18:24" x14ac:dyDescent="0.3">
      <c r="R405" s="112"/>
      <c r="S405" s="112"/>
      <c r="T405" s="112"/>
      <c r="U405" s="112"/>
      <c r="V405" s="112"/>
      <c r="W405" s="112"/>
      <c r="X405" s="112"/>
    </row>
    <row r="406" spans="18:24" x14ac:dyDescent="0.3">
      <c r="R406" s="112"/>
      <c r="S406" s="112"/>
      <c r="T406" s="112"/>
      <c r="U406" s="112"/>
      <c r="V406" s="112"/>
      <c r="W406" s="112"/>
      <c r="X406" s="112"/>
    </row>
    <row r="407" spans="18:24" x14ac:dyDescent="0.3">
      <c r="R407" s="112"/>
      <c r="S407" s="112"/>
      <c r="T407" s="112"/>
      <c r="U407" s="112"/>
      <c r="V407" s="112"/>
      <c r="W407" s="112"/>
      <c r="X407" s="112"/>
    </row>
    <row r="408" spans="18:24" x14ac:dyDescent="0.3">
      <c r="R408" s="112"/>
      <c r="S408" s="112"/>
      <c r="T408" s="112"/>
      <c r="U408" s="112"/>
      <c r="V408" s="112"/>
      <c r="W408" s="112"/>
      <c r="X408" s="112"/>
    </row>
    <row r="409" spans="18:24" x14ac:dyDescent="0.3">
      <c r="R409" s="112"/>
      <c r="S409" s="112"/>
      <c r="T409" s="112"/>
      <c r="U409" s="112"/>
      <c r="V409" s="112"/>
      <c r="W409" s="112"/>
      <c r="X409" s="112"/>
    </row>
    <row r="410" spans="18:24" x14ac:dyDescent="0.3">
      <c r="R410" s="112"/>
      <c r="S410" s="112"/>
      <c r="T410" s="112"/>
      <c r="U410" s="112"/>
      <c r="V410" s="112"/>
      <c r="W410" s="112"/>
      <c r="X410" s="112"/>
    </row>
    <row r="411" spans="18:24" x14ac:dyDescent="0.3">
      <c r="R411" s="112"/>
      <c r="S411" s="112"/>
      <c r="T411" s="112"/>
      <c r="U411" s="112"/>
      <c r="V411" s="112"/>
      <c r="W411" s="112"/>
      <c r="X411" s="112"/>
    </row>
    <row r="412" spans="18:24" x14ac:dyDescent="0.3">
      <c r="R412" s="112"/>
      <c r="S412" s="112"/>
      <c r="T412" s="112"/>
      <c r="U412" s="112"/>
      <c r="V412" s="112"/>
      <c r="W412" s="112"/>
      <c r="X412" s="112"/>
    </row>
    <row r="413" spans="18:24" x14ac:dyDescent="0.3">
      <c r="R413" s="112"/>
      <c r="S413" s="112"/>
      <c r="T413" s="112"/>
      <c r="U413" s="112"/>
      <c r="V413" s="112"/>
      <c r="W413" s="112"/>
      <c r="X413" s="112"/>
    </row>
    <row r="414" spans="18:24" x14ac:dyDescent="0.3">
      <c r="R414" s="112"/>
      <c r="S414" s="112"/>
      <c r="T414" s="112"/>
      <c r="U414" s="112"/>
      <c r="V414" s="112"/>
      <c r="W414" s="112"/>
      <c r="X414" s="112"/>
    </row>
    <row r="415" spans="18:24" x14ac:dyDescent="0.3">
      <c r="R415" s="112"/>
      <c r="S415" s="112"/>
      <c r="T415" s="112"/>
      <c r="U415" s="112"/>
      <c r="V415" s="112"/>
      <c r="W415" s="112"/>
      <c r="X415" s="112"/>
    </row>
    <row r="416" spans="18:24" x14ac:dyDescent="0.3">
      <c r="R416" s="112"/>
      <c r="S416" s="112"/>
      <c r="T416" s="112"/>
      <c r="U416" s="112"/>
      <c r="V416" s="112"/>
      <c r="W416" s="112"/>
      <c r="X416" s="112"/>
    </row>
    <row r="417" spans="18:24" x14ac:dyDescent="0.3">
      <c r="R417" s="112"/>
      <c r="S417" s="112"/>
      <c r="T417" s="112"/>
      <c r="U417" s="112"/>
      <c r="V417" s="112"/>
      <c r="W417" s="112"/>
      <c r="X417" s="112"/>
    </row>
    <row r="418" spans="18:24" x14ac:dyDescent="0.3">
      <c r="R418" s="112"/>
      <c r="S418" s="112"/>
      <c r="T418" s="112"/>
      <c r="U418" s="112"/>
      <c r="V418" s="112"/>
      <c r="W418" s="112"/>
      <c r="X418" s="112"/>
    </row>
    <row r="419" spans="18:24" x14ac:dyDescent="0.3">
      <c r="R419" s="112"/>
      <c r="S419" s="112"/>
      <c r="T419" s="112"/>
      <c r="U419" s="112"/>
      <c r="V419" s="112"/>
      <c r="W419" s="112"/>
      <c r="X419" s="112"/>
    </row>
    <row r="420" spans="18:24" x14ac:dyDescent="0.3">
      <c r="R420" s="112"/>
      <c r="S420" s="112"/>
      <c r="T420" s="112"/>
      <c r="U420" s="112"/>
      <c r="V420" s="112"/>
      <c r="W420" s="112"/>
      <c r="X420" s="112"/>
    </row>
    <row r="421" spans="18:24" x14ac:dyDescent="0.3">
      <c r="R421" s="112"/>
      <c r="S421" s="112"/>
      <c r="T421" s="112"/>
      <c r="U421" s="112"/>
      <c r="V421" s="112"/>
      <c r="W421" s="112"/>
      <c r="X421" s="112"/>
    </row>
    <row r="422" spans="18:24" x14ac:dyDescent="0.3">
      <c r="R422" s="112"/>
      <c r="S422" s="112"/>
      <c r="T422" s="112"/>
      <c r="U422" s="112"/>
      <c r="V422" s="112"/>
      <c r="W422" s="112"/>
      <c r="X422" s="112"/>
    </row>
    <row r="423" spans="18:24" x14ac:dyDescent="0.3">
      <c r="R423" s="112"/>
      <c r="S423" s="112"/>
      <c r="T423" s="112"/>
      <c r="U423" s="112"/>
      <c r="V423" s="112"/>
      <c r="W423" s="112"/>
      <c r="X423" s="112"/>
    </row>
    <row r="424" spans="18:24" x14ac:dyDescent="0.3">
      <c r="R424" s="112"/>
      <c r="S424" s="112"/>
      <c r="T424" s="112"/>
      <c r="U424" s="112"/>
      <c r="V424" s="112"/>
      <c r="W424" s="112"/>
      <c r="X424" s="112"/>
    </row>
    <row r="425" spans="18:24" x14ac:dyDescent="0.3">
      <c r="R425" s="112"/>
      <c r="S425" s="112"/>
      <c r="T425" s="112"/>
      <c r="U425" s="112"/>
      <c r="V425" s="112"/>
      <c r="W425" s="112"/>
      <c r="X425" s="112"/>
    </row>
    <row r="426" spans="18:24" x14ac:dyDescent="0.3">
      <c r="R426" s="112"/>
      <c r="S426" s="112"/>
      <c r="T426" s="112"/>
      <c r="U426" s="112"/>
      <c r="V426" s="112"/>
      <c r="W426" s="112"/>
      <c r="X426" s="112"/>
    </row>
    <row r="427" spans="18:24" x14ac:dyDescent="0.3">
      <c r="R427" s="112"/>
      <c r="S427" s="112"/>
      <c r="T427" s="112"/>
      <c r="U427" s="112"/>
      <c r="V427" s="112"/>
      <c r="W427" s="112"/>
      <c r="X427" s="112"/>
    </row>
    <row r="428" spans="18:24" x14ac:dyDescent="0.3">
      <c r="R428" s="112"/>
      <c r="S428" s="112"/>
      <c r="T428" s="112"/>
      <c r="U428" s="112"/>
      <c r="V428" s="112"/>
      <c r="W428" s="112"/>
      <c r="X428" s="112"/>
    </row>
    <row r="429" spans="18:24" x14ac:dyDescent="0.3">
      <c r="R429" s="112"/>
      <c r="S429" s="112"/>
      <c r="T429" s="112"/>
      <c r="U429" s="112"/>
      <c r="V429" s="112"/>
      <c r="W429" s="112"/>
      <c r="X429" s="112"/>
    </row>
    <row r="430" spans="18:24" x14ac:dyDescent="0.3">
      <c r="R430" s="112"/>
      <c r="S430" s="112"/>
      <c r="T430" s="112"/>
      <c r="U430" s="112"/>
      <c r="V430" s="112"/>
      <c r="W430" s="112"/>
      <c r="X430" s="112"/>
    </row>
    <row r="431" spans="18:24" x14ac:dyDescent="0.3">
      <c r="R431" s="112"/>
      <c r="S431" s="112"/>
      <c r="T431" s="112"/>
      <c r="U431" s="112"/>
      <c r="V431" s="112"/>
      <c r="W431" s="112"/>
      <c r="X431" s="112"/>
    </row>
    <row r="432" spans="18:24" x14ac:dyDescent="0.3">
      <c r="R432" s="112"/>
      <c r="S432" s="112"/>
      <c r="T432" s="112"/>
      <c r="U432" s="112"/>
      <c r="V432" s="112"/>
      <c r="W432" s="112"/>
      <c r="X432" s="112"/>
    </row>
    <row r="433" spans="18:24" x14ac:dyDescent="0.3">
      <c r="R433" s="112"/>
      <c r="S433" s="112"/>
      <c r="T433" s="112"/>
      <c r="U433" s="112"/>
      <c r="V433" s="112"/>
      <c r="W433" s="112"/>
      <c r="X433" s="112"/>
    </row>
    <row r="434" spans="18:24" x14ac:dyDescent="0.3">
      <c r="R434" s="112"/>
      <c r="S434" s="112"/>
      <c r="T434" s="112"/>
      <c r="U434" s="112"/>
      <c r="V434" s="112"/>
      <c r="W434" s="112"/>
      <c r="X434" s="112"/>
    </row>
    <row r="435" spans="18:24" x14ac:dyDescent="0.3">
      <c r="R435" s="112"/>
      <c r="S435" s="112"/>
      <c r="T435" s="112"/>
      <c r="U435" s="112"/>
      <c r="V435" s="112"/>
      <c r="W435" s="112"/>
      <c r="X435" s="112"/>
    </row>
    <row r="436" spans="18:24" x14ac:dyDescent="0.3">
      <c r="R436" s="112"/>
      <c r="S436" s="112"/>
      <c r="T436" s="112"/>
      <c r="U436" s="112"/>
      <c r="V436" s="112"/>
      <c r="W436" s="112"/>
      <c r="X436" s="112"/>
    </row>
    <row r="437" spans="18:24" x14ac:dyDescent="0.3">
      <c r="R437" s="112"/>
      <c r="S437" s="112"/>
      <c r="T437" s="112"/>
      <c r="U437" s="112"/>
      <c r="V437" s="112"/>
      <c r="W437" s="112"/>
      <c r="X437" s="112"/>
    </row>
    <row r="438" spans="18:24" x14ac:dyDescent="0.3">
      <c r="R438" s="112"/>
      <c r="S438" s="112"/>
      <c r="T438" s="112"/>
      <c r="U438" s="112"/>
      <c r="V438" s="112"/>
      <c r="W438" s="112"/>
      <c r="X438" s="112"/>
    </row>
    <row r="439" spans="18:24" x14ac:dyDescent="0.3">
      <c r="R439" s="112"/>
      <c r="S439" s="112"/>
      <c r="T439" s="112"/>
      <c r="U439" s="112"/>
      <c r="V439" s="112"/>
      <c r="W439" s="112"/>
      <c r="X439" s="112"/>
    </row>
    <row r="440" spans="18:24" x14ac:dyDescent="0.3">
      <c r="R440" s="112"/>
      <c r="S440" s="112"/>
      <c r="T440" s="112"/>
      <c r="U440" s="112"/>
      <c r="V440" s="112"/>
      <c r="W440" s="112"/>
      <c r="X440" s="112"/>
    </row>
    <row r="441" spans="18:24" x14ac:dyDescent="0.3">
      <c r="R441" s="112"/>
      <c r="S441" s="112"/>
      <c r="T441" s="112"/>
      <c r="U441" s="112"/>
      <c r="V441" s="112"/>
      <c r="W441" s="112"/>
      <c r="X441" s="112"/>
    </row>
    <row r="442" spans="18:24" x14ac:dyDescent="0.3">
      <c r="R442" s="112"/>
      <c r="S442" s="112"/>
      <c r="T442" s="112"/>
      <c r="U442" s="112"/>
      <c r="V442" s="112"/>
      <c r="W442" s="112"/>
      <c r="X442" s="112"/>
    </row>
    <row r="443" spans="18:24" x14ac:dyDescent="0.3">
      <c r="R443" s="112"/>
      <c r="S443" s="112"/>
      <c r="T443" s="112"/>
      <c r="U443" s="112"/>
      <c r="V443" s="112"/>
      <c r="W443" s="112"/>
      <c r="X443" s="112"/>
    </row>
    <row r="444" spans="18:24" x14ac:dyDescent="0.3">
      <c r="R444" s="112"/>
      <c r="S444" s="112"/>
      <c r="T444" s="112"/>
      <c r="U444" s="112"/>
      <c r="V444" s="112"/>
      <c r="W444" s="112"/>
      <c r="X444" s="112"/>
    </row>
    <row r="445" spans="18:24" x14ac:dyDescent="0.3">
      <c r="R445" s="112"/>
      <c r="S445" s="112"/>
      <c r="T445" s="112"/>
      <c r="U445" s="112"/>
      <c r="V445" s="112"/>
      <c r="W445" s="112"/>
      <c r="X445" s="112"/>
    </row>
    <row r="446" spans="18:24" x14ac:dyDescent="0.3">
      <c r="R446" s="112"/>
      <c r="S446" s="112"/>
      <c r="T446" s="112"/>
      <c r="U446" s="112"/>
      <c r="V446" s="112"/>
      <c r="W446" s="112"/>
      <c r="X446" s="112"/>
    </row>
    <row r="447" spans="18:24" x14ac:dyDescent="0.3">
      <c r="R447" s="112"/>
      <c r="S447" s="112"/>
      <c r="T447" s="112"/>
      <c r="U447" s="112"/>
      <c r="V447" s="112"/>
      <c r="W447" s="112"/>
      <c r="X447" s="112"/>
    </row>
    <row r="448" spans="18:24" x14ac:dyDescent="0.3">
      <c r="R448" s="112"/>
      <c r="S448" s="112"/>
      <c r="T448" s="112"/>
      <c r="U448" s="112"/>
      <c r="V448" s="112"/>
      <c r="W448" s="112"/>
      <c r="X448" s="112"/>
    </row>
    <row r="449" spans="18:24" x14ac:dyDescent="0.3">
      <c r="R449" s="112"/>
      <c r="S449" s="112"/>
      <c r="T449" s="112"/>
      <c r="U449" s="112"/>
      <c r="V449" s="112"/>
      <c r="W449" s="112"/>
      <c r="X449" s="112"/>
    </row>
    <row r="450" spans="18:24" x14ac:dyDescent="0.3">
      <c r="R450" s="112"/>
      <c r="S450" s="112"/>
      <c r="T450" s="112"/>
      <c r="U450" s="112"/>
      <c r="V450" s="112"/>
      <c r="W450" s="112"/>
      <c r="X450" s="112"/>
    </row>
    <row r="451" spans="18:24" x14ac:dyDescent="0.3">
      <c r="R451" s="112"/>
      <c r="S451" s="112"/>
      <c r="T451" s="112"/>
      <c r="U451" s="112"/>
      <c r="V451" s="112"/>
      <c r="W451" s="112"/>
      <c r="X451" s="112"/>
    </row>
    <row r="452" spans="18:24" x14ac:dyDescent="0.3">
      <c r="R452" s="112"/>
      <c r="S452" s="112"/>
      <c r="T452" s="112"/>
      <c r="U452" s="112"/>
      <c r="V452" s="112"/>
      <c r="W452" s="112"/>
      <c r="X452" s="112"/>
    </row>
    <row r="453" spans="18:24" x14ac:dyDescent="0.3">
      <c r="R453" s="112"/>
      <c r="S453" s="112"/>
      <c r="T453" s="112"/>
      <c r="U453" s="112"/>
      <c r="V453" s="112"/>
      <c r="W453" s="112"/>
      <c r="X453" s="112"/>
    </row>
    <row r="454" spans="18:24" x14ac:dyDescent="0.3">
      <c r="R454" s="112"/>
      <c r="S454" s="112"/>
      <c r="T454" s="112"/>
      <c r="U454" s="112"/>
      <c r="V454" s="112"/>
      <c r="W454" s="112"/>
      <c r="X454" s="112"/>
    </row>
    <row r="455" spans="18:24" x14ac:dyDescent="0.3">
      <c r="R455" s="112"/>
      <c r="S455" s="112"/>
      <c r="T455" s="112"/>
      <c r="U455" s="112"/>
      <c r="V455" s="112"/>
      <c r="W455" s="112"/>
      <c r="X455" s="112"/>
    </row>
    <row r="456" spans="18:24" x14ac:dyDescent="0.3">
      <c r="R456" s="112"/>
      <c r="S456" s="112"/>
      <c r="T456" s="112"/>
      <c r="U456" s="112"/>
      <c r="V456" s="112"/>
      <c r="W456" s="112"/>
      <c r="X456" s="112"/>
    </row>
    <row r="457" spans="18:24" x14ac:dyDescent="0.3">
      <c r="R457" s="112"/>
      <c r="S457" s="112"/>
      <c r="T457" s="112"/>
      <c r="U457" s="112"/>
      <c r="V457" s="112"/>
      <c r="W457" s="112"/>
      <c r="X457" s="112"/>
    </row>
    <row r="458" spans="18:24" x14ac:dyDescent="0.3">
      <c r="R458" s="112"/>
      <c r="S458" s="112"/>
      <c r="T458" s="112"/>
      <c r="U458" s="112"/>
      <c r="V458" s="112"/>
      <c r="W458" s="112"/>
      <c r="X458" s="112"/>
    </row>
    <row r="459" spans="18:24" x14ac:dyDescent="0.3">
      <c r="R459" s="112"/>
      <c r="S459" s="112"/>
      <c r="T459" s="112"/>
      <c r="U459" s="112"/>
      <c r="V459" s="112"/>
      <c r="W459" s="112"/>
      <c r="X459" s="112"/>
    </row>
    <row r="460" spans="18:24" x14ac:dyDescent="0.3">
      <c r="R460" s="112"/>
      <c r="S460" s="112"/>
      <c r="T460" s="112"/>
      <c r="U460" s="112"/>
      <c r="V460" s="112"/>
      <c r="W460" s="112"/>
      <c r="X460" s="112"/>
    </row>
    <row r="461" spans="18:24" x14ac:dyDescent="0.3">
      <c r="R461" s="112"/>
      <c r="S461" s="112"/>
      <c r="T461" s="112"/>
      <c r="U461" s="112"/>
      <c r="V461" s="112"/>
      <c r="W461" s="112"/>
      <c r="X461" s="112"/>
    </row>
    <row r="462" spans="18:24" x14ac:dyDescent="0.3">
      <c r="R462" s="112"/>
      <c r="S462" s="112"/>
      <c r="T462" s="112"/>
      <c r="U462" s="112"/>
      <c r="V462" s="112"/>
      <c r="W462" s="112"/>
      <c r="X462" s="112"/>
    </row>
    <row r="463" spans="18:24" x14ac:dyDescent="0.3">
      <c r="R463" s="112"/>
      <c r="S463" s="112"/>
      <c r="T463" s="112"/>
      <c r="U463" s="112"/>
      <c r="V463" s="112"/>
      <c r="W463" s="112"/>
      <c r="X463" s="112"/>
    </row>
    <row r="464" spans="18:24" x14ac:dyDescent="0.3">
      <c r="R464" s="112"/>
      <c r="S464" s="112"/>
      <c r="T464" s="112"/>
      <c r="U464" s="112"/>
      <c r="V464" s="112"/>
      <c r="W464" s="112"/>
      <c r="X464" s="112"/>
    </row>
    <row r="465" spans="18:24" x14ac:dyDescent="0.3">
      <c r="R465" s="112"/>
      <c r="S465" s="112"/>
      <c r="T465" s="112"/>
      <c r="U465" s="112"/>
      <c r="V465" s="112"/>
      <c r="W465" s="112"/>
      <c r="X465" s="112"/>
    </row>
    <row r="466" spans="18:24" x14ac:dyDescent="0.3">
      <c r="R466" s="112"/>
      <c r="S466" s="112"/>
      <c r="T466" s="112"/>
      <c r="U466" s="112"/>
      <c r="V466" s="112"/>
      <c r="W466" s="112"/>
      <c r="X466" s="112"/>
    </row>
    <row r="467" spans="18:24" x14ac:dyDescent="0.3">
      <c r="R467" s="112"/>
      <c r="S467" s="112"/>
      <c r="T467" s="112"/>
      <c r="U467" s="112"/>
      <c r="V467" s="112"/>
      <c r="W467" s="112"/>
      <c r="X467" s="112"/>
    </row>
    <row r="468" spans="18:24" x14ac:dyDescent="0.3">
      <c r="R468" s="112"/>
      <c r="S468" s="112"/>
      <c r="T468" s="112"/>
      <c r="U468" s="112"/>
      <c r="V468" s="112"/>
      <c r="W468" s="112"/>
      <c r="X468" s="112"/>
    </row>
    <row r="469" spans="18:24" x14ac:dyDescent="0.3">
      <c r="R469" s="112"/>
      <c r="S469" s="112"/>
      <c r="T469" s="112"/>
      <c r="U469" s="112"/>
      <c r="V469" s="112"/>
      <c r="W469" s="112"/>
      <c r="X469" s="112"/>
    </row>
    <row r="470" spans="18:24" x14ac:dyDescent="0.3">
      <c r="R470" s="112"/>
      <c r="S470" s="112"/>
      <c r="T470" s="112"/>
      <c r="U470" s="112"/>
      <c r="V470" s="112"/>
      <c r="W470" s="112"/>
      <c r="X470" s="112"/>
    </row>
    <row r="471" spans="18:24" x14ac:dyDescent="0.3">
      <c r="R471" s="112"/>
      <c r="S471" s="112"/>
      <c r="T471" s="112"/>
      <c r="U471" s="112"/>
      <c r="V471" s="112"/>
      <c r="W471" s="112"/>
      <c r="X471" s="112"/>
    </row>
    <row r="472" spans="18:24" x14ac:dyDescent="0.3">
      <c r="R472" s="112"/>
      <c r="S472" s="112"/>
      <c r="T472" s="112"/>
      <c r="U472" s="112"/>
      <c r="V472" s="112"/>
      <c r="W472" s="112"/>
      <c r="X472" s="112"/>
    </row>
    <row r="473" spans="18:24" x14ac:dyDescent="0.3">
      <c r="R473" s="112"/>
      <c r="S473" s="112"/>
      <c r="T473" s="112"/>
      <c r="U473" s="112"/>
      <c r="V473" s="112"/>
      <c r="W473" s="112"/>
      <c r="X473" s="112"/>
    </row>
    <row r="474" spans="18:24" x14ac:dyDescent="0.3">
      <c r="R474" s="112"/>
      <c r="S474" s="112"/>
      <c r="T474" s="112"/>
      <c r="U474" s="112"/>
      <c r="V474" s="112"/>
      <c r="W474" s="112"/>
      <c r="X474" s="112"/>
    </row>
    <row r="475" spans="18:24" x14ac:dyDescent="0.3">
      <c r="R475" s="112"/>
      <c r="S475" s="112"/>
      <c r="T475" s="112"/>
      <c r="U475" s="112"/>
      <c r="V475" s="112"/>
      <c r="W475" s="112"/>
      <c r="X475" s="112"/>
    </row>
    <row r="476" spans="18:24" x14ac:dyDescent="0.3">
      <c r="R476" s="112"/>
      <c r="S476" s="112"/>
      <c r="T476" s="112"/>
      <c r="U476" s="112"/>
      <c r="V476" s="112"/>
      <c r="W476" s="112"/>
      <c r="X476" s="112"/>
    </row>
    <row r="477" spans="18:24" x14ac:dyDescent="0.3">
      <c r="R477" s="112"/>
      <c r="S477" s="112"/>
      <c r="T477" s="112"/>
      <c r="U477" s="112"/>
      <c r="V477" s="112"/>
      <c r="W477" s="112"/>
      <c r="X477" s="112"/>
    </row>
    <row r="478" spans="18:24" x14ac:dyDescent="0.3">
      <c r="R478" s="112"/>
      <c r="S478" s="112"/>
      <c r="T478" s="112"/>
      <c r="U478" s="112"/>
      <c r="V478" s="112"/>
      <c r="W478" s="112"/>
      <c r="X478" s="112"/>
    </row>
    <row r="479" spans="18:24" x14ac:dyDescent="0.3">
      <c r="R479" s="112"/>
      <c r="S479" s="112"/>
      <c r="T479" s="112"/>
      <c r="U479" s="112"/>
      <c r="V479" s="112"/>
      <c r="W479" s="112"/>
      <c r="X479" s="112"/>
    </row>
    <row r="480" spans="18:24" x14ac:dyDescent="0.3">
      <c r="R480" s="112"/>
      <c r="S480" s="112"/>
      <c r="T480" s="112"/>
      <c r="U480" s="112"/>
      <c r="V480" s="112"/>
      <c r="W480" s="112"/>
      <c r="X480" s="112"/>
    </row>
    <row r="481" spans="18:24" x14ac:dyDescent="0.3">
      <c r="R481" s="112"/>
      <c r="S481" s="112"/>
      <c r="T481" s="112"/>
      <c r="U481" s="112"/>
      <c r="V481" s="112"/>
      <c r="W481" s="112"/>
      <c r="X481" s="112"/>
    </row>
    <row r="482" spans="18:24" x14ac:dyDescent="0.3">
      <c r="R482" s="112"/>
      <c r="S482" s="112"/>
      <c r="T482" s="112"/>
      <c r="U482" s="112"/>
      <c r="V482" s="112"/>
      <c r="W482" s="112"/>
      <c r="X482" s="112"/>
    </row>
    <row r="483" spans="18:24" x14ac:dyDescent="0.3">
      <c r="R483" s="112"/>
      <c r="S483" s="112"/>
      <c r="T483" s="112"/>
      <c r="U483" s="112"/>
      <c r="V483" s="112"/>
      <c r="W483" s="112"/>
      <c r="X483" s="112"/>
    </row>
    <row r="484" spans="18:24" x14ac:dyDescent="0.3">
      <c r="R484" s="112"/>
      <c r="S484" s="112"/>
      <c r="T484" s="112"/>
      <c r="U484" s="112"/>
      <c r="V484" s="112"/>
      <c r="W484" s="112"/>
      <c r="X484" s="112"/>
    </row>
    <row r="485" spans="18:24" x14ac:dyDescent="0.3">
      <c r="R485" s="112"/>
      <c r="S485" s="112"/>
      <c r="T485" s="112"/>
      <c r="U485" s="112"/>
      <c r="V485" s="112"/>
      <c r="W485" s="112"/>
      <c r="X485" s="112"/>
    </row>
    <row r="486" spans="18:24" x14ac:dyDescent="0.3">
      <c r="R486" s="112"/>
      <c r="S486" s="112"/>
      <c r="T486" s="112"/>
      <c r="U486" s="112"/>
      <c r="V486" s="112"/>
      <c r="W486" s="112"/>
      <c r="X486" s="112"/>
    </row>
    <row r="487" spans="18:24" x14ac:dyDescent="0.3">
      <c r="R487" s="112"/>
      <c r="S487" s="112"/>
      <c r="T487" s="112"/>
      <c r="U487" s="112"/>
      <c r="V487" s="112"/>
      <c r="W487" s="112"/>
      <c r="X487" s="112"/>
    </row>
    <row r="488" spans="18:24" x14ac:dyDescent="0.3">
      <c r="R488" s="112"/>
      <c r="S488" s="112"/>
      <c r="T488" s="112"/>
      <c r="U488" s="112"/>
      <c r="V488" s="112"/>
      <c r="W488" s="112"/>
      <c r="X488" s="112"/>
    </row>
    <row r="489" spans="18:24" x14ac:dyDescent="0.3">
      <c r="R489" s="112"/>
      <c r="S489" s="112"/>
      <c r="T489" s="112"/>
      <c r="U489" s="112"/>
      <c r="V489" s="112"/>
      <c r="W489" s="112"/>
      <c r="X489" s="112"/>
    </row>
    <row r="490" spans="18:24" x14ac:dyDescent="0.3">
      <c r="R490" s="112"/>
      <c r="S490" s="112"/>
      <c r="T490" s="112"/>
      <c r="U490" s="112"/>
      <c r="V490" s="112"/>
      <c r="W490" s="112"/>
      <c r="X490" s="112"/>
    </row>
    <row r="491" spans="18:24" x14ac:dyDescent="0.3">
      <c r="R491" s="112"/>
      <c r="S491" s="112"/>
      <c r="T491" s="112"/>
      <c r="U491" s="112"/>
      <c r="V491" s="112"/>
      <c r="W491" s="112"/>
      <c r="X491" s="112"/>
    </row>
    <row r="492" spans="18:24" x14ac:dyDescent="0.3">
      <c r="R492" s="112"/>
      <c r="S492" s="112"/>
      <c r="T492" s="112"/>
      <c r="U492" s="112"/>
      <c r="V492" s="112"/>
      <c r="W492" s="112"/>
      <c r="X492" s="112"/>
    </row>
    <row r="493" spans="18:24" x14ac:dyDescent="0.3">
      <c r="R493" s="112"/>
      <c r="S493" s="112"/>
      <c r="T493" s="112"/>
      <c r="U493" s="112"/>
      <c r="V493" s="112"/>
      <c r="W493" s="112"/>
      <c r="X493" s="112"/>
    </row>
    <row r="494" spans="18:24" x14ac:dyDescent="0.3">
      <c r="R494" s="112"/>
      <c r="S494" s="112"/>
      <c r="T494" s="112"/>
      <c r="U494" s="112"/>
      <c r="V494" s="112"/>
      <c r="W494" s="112"/>
      <c r="X494" s="112"/>
    </row>
    <row r="495" spans="18:24" x14ac:dyDescent="0.3">
      <c r="R495" s="112"/>
      <c r="S495" s="112"/>
      <c r="T495" s="112"/>
      <c r="U495" s="112"/>
      <c r="V495" s="112"/>
      <c r="W495" s="112"/>
      <c r="X495" s="112"/>
    </row>
    <row r="496" spans="18:24" x14ac:dyDescent="0.3">
      <c r="R496" s="112"/>
      <c r="S496" s="112"/>
      <c r="T496" s="112"/>
      <c r="U496" s="112"/>
      <c r="V496" s="112"/>
      <c r="W496" s="112"/>
      <c r="X496" s="112"/>
    </row>
    <row r="497" spans="18:24" x14ac:dyDescent="0.3">
      <c r="R497" s="112"/>
      <c r="S497" s="112"/>
      <c r="T497" s="112"/>
      <c r="U497" s="112"/>
      <c r="V497" s="112"/>
      <c r="W497" s="112"/>
      <c r="X497" s="112"/>
    </row>
    <row r="498" spans="18:24" x14ac:dyDescent="0.3">
      <c r="R498" s="112"/>
      <c r="S498" s="112"/>
      <c r="T498" s="112"/>
      <c r="U498" s="112"/>
      <c r="V498" s="112"/>
      <c r="W498" s="112"/>
      <c r="X498" s="112"/>
    </row>
    <row r="499" spans="18:24" x14ac:dyDescent="0.3">
      <c r="R499" s="112"/>
      <c r="S499" s="112"/>
      <c r="T499" s="112"/>
      <c r="U499" s="112"/>
      <c r="V499" s="112"/>
      <c r="W499" s="112"/>
      <c r="X499" s="112"/>
    </row>
    <row r="500" spans="18:24" x14ac:dyDescent="0.3">
      <c r="R500" s="112"/>
      <c r="S500" s="112"/>
      <c r="T500" s="112"/>
      <c r="U500" s="112"/>
      <c r="V500" s="112"/>
      <c r="W500" s="112"/>
      <c r="X500" s="112"/>
    </row>
    <row r="501" spans="18:24" x14ac:dyDescent="0.3">
      <c r="R501" s="112"/>
      <c r="S501" s="112"/>
      <c r="T501" s="112"/>
      <c r="U501" s="112"/>
      <c r="V501" s="112"/>
      <c r="W501" s="112"/>
      <c r="X501" s="112"/>
    </row>
    <row r="502" spans="18:24" x14ac:dyDescent="0.3">
      <c r="R502" s="112"/>
      <c r="S502" s="112"/>
      <c r="T502" s="112"/>
      <c r="U502" s="112"/>
      <c r="V502" s="112"/>
      <c r="W502" s="112"/>
      <c r="X502" s="112"/>
    </row>
    <row r="503" spans="18:24" x14ac:dyDescent="0.3">
      <c r="R503" s="112"/>
      <c r="S503" s="112"/>
      <c r="T503" s="112"/>
      <c r="U503" s="112"/>
      <c r="V503" s="112"/>
      <c r="W503" s="112"/>
      <c r="X503" s="112"/>
    </row>
    <row r="504" spans="18:24" x14ac:dyDescent="0.3">
      <c r="R504" s="112"/>
      <c r="S504" s="112"/>
      <c r="T504" s="112"/>
      <c r="U504" s="112"/>
      <c r="V504" s="112"/>
      <c r="W504" s="112"/>
      <c r="X504" s="112"/>
    </row>
    <row r="505" spans="18:24" x14ac:dyDescent="0.3">
      <c r="R505" s="112"/>
      <c r="S505" s="112"/>
      <c r="T505" s="112"/>
      <c r="U505" s="112"/>
      <c r="V505" s="112"/>
      <c r="W505" s="112"/>
      <c r="X505" s="112"/>
    </row>
    <row r="506" spans="18:24" x14ac:dyDescent="0.3">
      <c r="R506" s="112"/>
      <c r="S506" s="112"/>
      <c r="T506" s="112"/>
      <c r="U506" s="112"/>
      <c r="V506" s="112"/>
      <c r="W506" s="112"/>
      <c r="X506" s="112"/>
    </row>
    <row r="507" spans="18:24" x14ac:dyDescent="0.3">
      <c r="R507" s="112"/>
      <c r="S507" s="112"/>
      <c r="T507" s="112"/>
      <c r="U507" s="112"/>
      <c r="V507" s="112"/>
      <c r="W507" s="112"/>
      <c r="X507" s="112"/>
    </row>
    <row r="508" spans="18:24" x14ac:dyDescent="0.3">
      <c r="R508" s="112"/>
      <c r="S508" s="112"/>
      <c r="T508" s="112"/>
      <c r="U508" s="112"/>
      <c r="V508" s="112"/>
      <c r="W508" s="112"/>
      <c r="X508" s="112"/>
    </row>
    <row r="509" spans="18:24" x14ac:dyDescent="0.3">
      <c r="R509" s="112"/>
      <c r="S509" s="112"/>
      <c r="T509" s="112"/>
      <c r="U509" s="112"/>
      <c r="V509" s="112"/>
      <c r="W509" s="112"/>
      <c r="X509" s="112"/>
    </row>
    <row r="510" spans="18:24" x14ac:dyDescent="0.3">
      <c r="R510" s="112"/>
      <c r="S510" s="112"/>
      <c r="T510" s="112"/>
      <c r="U510" s="112"/>
      <c r="V510" s="112"/>
      <c r="W510" s="112"/>
      <c r="X510" s="112"/>
    </row>
    <row r="511" spans="18:24" x14ac:dyDescent="0.3">
      <c r="R511" s="112"/>
      <c r="S511" s="112"/>
      <c r="T511" s="112"/>
      <c r="U511" s="112"/>
      <c r="V511" s="112"/>
      <c r="W511" s="112"/>
      <c r="X511" s="112"/>
    </row>
    <row r="512" spans="18:24" x14ac:dyDescent="0.3">
      <c r="R512" s="112"/>
      <c r="S512" s="112"/>
      <c r="T512" s="112"/>
      <c r="U512" s="112"/>
      <c r="V512" s="112"/>
      <c r="W512" s="112"/>
      <c r="X512" s="112"/>
    </row>
    <row r="513" spans="18:24" x14ac:dyDescent="0.3">
      <c r="R513" s="112"/>
      <c r="S513" s="112"/>
      <c r="T513" s="112"/>
      <c r="U513" s="112"/>
      <c r="V513" s="112"/>
      <c r="W513" s="112"/>
      <c r="X513" s="112"/>
    </row>
    <row r="514" spans="18:24" x14ac:dyDescent="0.3">
      <c r="R514" s="112"/>
      <c r="S514" s="112"/>
      <c r="T514" s="112"/>
      <c r="U514" s="112"/>
      <c r="V514" s="112"/>
      <c r="W514" s="112"/>
      <c r="X514" s="112"/>
    </row>
    <row r="515" spans="18:24" x14ac:dyDescent="0.3">
      <c r="R515" s="112"/>
      <c r="S515" s="112"/>
      <c r="T515" s="112"/>
      <c r="U515" s="112"/>
      <c r="V515" s="112"/>
      <c r="W515" s="112"/>
      <c r="X515" s="112"/>
    </row>
    <row r="516" spans="18:24" x14ac:dyDescent="0.3">
      <c r="R516" s="112"/>
      <c r="S516" s="112"/>
      <c r="T516" s="112"/>
      <c r="U516" s="112"/>
      <c r="V516" s="112"/>
      <c r="W516" s="112"/>
      <c r="X516" s="112"/>
    </row>
    <row r="517" spans="18:24" x14ac:dyDescent="0.3">
      <c r="R517" s="112"/>
      <c r="S517" s="112"/>
      <c r="T517" s="112"/>
      <c r="U517" s="112"/>
      <c r="V517" s="112"/>
      <c r="W517" s="112"/>
      <c r="X517" s="112"/>
    </row>
    <row r="518" spans="18:24" x14ac:dyDescent="0.3">
      <c r="R518" s="112"/>
      <c r="S518" s="112"/>
      <c r="T518" s="112"/>
      <c r="U518" s="112"/>
      <c r="V518" s="112"/>
      <c r="W518" s="112"/>
      <c r="X518" s="112"/>
    </row>
    <row r="519" spans="18:24" x14ac:dyDescent="0.3">
      <c r="R519" s="112"/>
      <c r="S519" s="112"/>
      <c r="T519" s="112"/>
      <c r="U519" s="112"/>
      <c r="V519" s="112"/>
      <c r="W519" s="112"/>
      <c r="X519" s="112"/>
    </row>
    <row r="520" spans="18:24" x14ac:dyDescent="0.3">
      <c r="R520" s="112"/>
      <c r="S520" s="112"/>
      <c r="T520" s="112"/>
      <c r="U520" s="112"/>
      <c r="V520" s="112"/>
      <c r="W520" s="112"/>
      <c r="X520" s="112"/>
    </row>
    <row r="521" spans="18:24" x14ac:dyDescent="0.3">
      <c r="R521" s="112"/>
      <c r="S521" s="112"/>
      <c r="T521" s="112"/>
      <c r="U521" s="112"/>
      <c r="V521" s="112"/>
      <c r="W521" s="112"/>
      <c r="X521" s="112"/>
    </row>
    <row r="522" spans="18:24" x14ac:dyDescent="0.3">
      <c r="R522" s="112"/>
      <c r="S522" s="112"/>
      <c r="T522" s="112"/>
      <c r="U522" s="112"/>
      <c r="V522" s="112"/>
      <c r="W522" s="112"/>
      <c r="X522" s="112"/>
    </row>
    <row r="523" spans="18:24" x14ac:dyDescent="0.3">
      <c r="R523" s="112"/>
      <c r="S523" s="112"/>
      <c r="T523" s="112"/>
      <c r="U523" s="112"/>
      <c r="V523" s="112"/>
      <c r="W523" s="112"/>
      <c r="X523" s="112"/>
    </row>
    <row r="524" spans="18:24" x14ac:dyDescent="0.3">
      <c r="R524" s="112"/>
      <c r="S524" s="112"/>
      <c r="T524" s="112"/>
      <c r="U524" s="112"/>
      <c r="V524" s="112"/>
      <c r="W524" s="112"/>
      <c r="X524" s="112"/>
    </row>
    <row r="525" spans="18:24" x14ac:dyDescent="0.3">
      <c r="R525" s="112"/>
      <c r="S525" s="112"/>
      <c r="T525" s="112"/>
      <c r="U525" s="112"/>
      <c r="V525" s="112"/>
      <c r="W525" s="112"/>
      <c r="X525" s="112"/>
    </row>
    <row r="526" spans="18:24" x14ac:dyDescent="0.3">
      <c r="R526" s="112"/>
      <c r="S526" s="112"/>
      <c r="T526" s="112"/>
      <c r="U526" s="112"/>
      <c r="V526" s="112"/>
      <c r="W526" s="112"/>
      <c r="X526" s="112"/>
    </row>
    <row r="527" spans="18:24" x14ac:dyDescent="0.3">
      <c r="R527" s="112"/>
      <c r="S527" s="112"/>
      <c r="T527" s="112"/>
      <c r="U527" s="112"/>
      <c r="V527" s="112"/>
      <c r="W527" s="112"/>
      <c r="X527" s="112"/>
    </row>
    <row r="528" spans="18:24" x14ac:dyDescent="0.3">
      <c r="R528" s="112"/>
      <c r="S528" s="112"/>
      <c r="T528" s="112"/>
      <c r="U528" s="112"/>
      <c r="V528" s="112"/>
      <c r="W528" s="112"/>
      <c r="X528" s="112"/>
    </row>
    <row r="529" spans="18:24" x14ac:dyDescent="0.3">
      <c r="R529" s="112"/>
      <c r="S529" s="112"/>
      <c r="T529" s="112"/>
      <c r="U529" s="112"/>
      <c r="V529" s="112"/>
      <c r="W529" s="112"/>
      <c r="X529" s="112"/>
    </row>
    <row r="530" spans="18:24" x14ac:dyDescent="0.3">
      <c r="R530" s="112"/>
      <c r="S530" s="112"/>
      <c r="T530" s="112"/>
      <c r="U530" s="112"/>
      <c r="V530" s="112"/>
      <c r="W530" s="112"/>
      <c r="X530" s="112"/>
    </row>
    <row r="531" spans="18:24" x14ac:dyDescent="0.3">
      <c r="R531" s="112"/>
      <c r="S531" s="112"/>
      <c r="T531" s="112"/>
      <c r="U531" s="112"/>
      <c r="V531" s="112"/>
      <c r="W531" s="112"/>
      <c r="X531" s="112"/>
    </row>
    <row r="532" spans="18:24" x14ac:dyDescent="0.3">
      <c r="R532" s="112"/>
      <c r="S532" s="112"/>
      <c r="T532" s="112"/>
      <c r="U532" s="112"/>
      <c r="V532" s="112"/>
      <c r="W532" s="112"/>
      <c r="X532" s="112"/>
    </row>
    <row r="533" spans="18:24" x14ac:dyDescent="0.3">
      <c r="R533" s="112"/>
      <c r="S533" s="112"/>
      <c r="T533" s="112"/>
      <c r="U533" s="112"/>
      <c r="V533" s="112"/>
      <c r="W533" s="112"/>
      <c r="X533" s="112"/>
    </row>
    <row r="534" spans="18:24" x14ac:dyDescent="0.3">
      <c r="R534" s="112"/>
      <c r="S534" s="112"/>
      <c r="T534" s="112"/>
      <c r="U534" s="112"/>
      <c r="V534" s="112"/>
      <c r="W534" s="112"/>
      <c r="X534" s="112"/>
    </row>
    <row r="535" spans="18:24" x14ac:dyDescent="0.3">
      <c r="R535" s="112"/>
      <c r="S535" s="112"/>
      <c r="T535" s="112"/>
      <c r="U535" s="112"/>
      <c r="V535" s="112"/>
      <c r="W535" s="112"/>
      <c r="X535" s="112"/>
    </row>
    <row r="536" spans="18:24" x14ac:dyDescent="0.3">
      <c r="R536" s="112"/>
      <c r="S536" s="112"/>
      <c r="T536" s="112"/>
      <c r="U536" s="112"/>
      <c r="V536" s="112"/>
      <c r="W536" s="112"/>
      <c r="X536" s="112"/>
    </row>
    <row r="537" spans="18:24" x14ac:dyDescent="0.3">
      <c r="R537" s="112"/>
      <c r="S537" s="112"/>
      <c r="T537" s="112"/>
      <c r="U537" s="112"/>
      <c r="V537" s="112"/>
      <c r="W537" s="112"/>
      <c r="X537" s="112"/>
    </row>
    <row r="538" spans="18:24" x14ac:dyDescent="0.3">
      <c r="R538" s="112"/>
      <c r="S538" s="112"/>
      <c r="T538" s="112"/>
      <c r="U538" s="112"/>
      <c r="V538" s="112"/>
      <c r="W538" s="112"/>
      <c r="X538" s="112"/>
    </row>
    <row r="539" spans="18:24" x14ac:dyDescent="0.3">
      <c r="R539" s="112"/>
      <c r="S539" s="112"/>
      <c r="T539" s="112"/>
      <c r="U539" s="112"/>
      <c r="V539" s="112"/>
      <c r="W539" s="112"/>
      <c r="X539" s="112"/>
    </row>
    <row r="540" spans="18:24" x14ac:dyDescent="0.3">
      <c r="R540" s="112"/>
      <c r="S540" s="112"/>
      <c r="T540" s="112"/>
      <c r="U540" s="112"/>
      <c r="V540" s="112"/>
      <c r="W540" s="112"/>
      <c r="X540" s="112"/>
    </row>
    <row r="541" spans="18:24" x14ac:dyDescent="0.3">
      <c r="R541" s="112"/>
      <c r="S541" s="112"/>
      <c r="T541" s="112"/>
      <c r="U541" s="112"/>
      <c r="V541" s="112"/>
      <c r="W541" s="112"/>
      <c r="X541" s="112"/>
    </row>
    <row r="542" spans="18:24" x14ac:dyDescent="0.3">
      <c r="R542" s="112"/>
      <c r="S542" s="112"/>
      <c r="T542" s="112"/>
      <c r="U542" s="112"/>
      <c r="V542" s="112"/>
      <c r="W542" s="112"/>
      <c r="X542" s="112"/>
    </row>
    <row r="543" spans="18:24" x14ac:dyDescent="0.3">
      <c r="R543" s="112"/>
      <c r="S543" s="112"/>
      <c r="T543" s="112"/>
      <c r="U543" s="112"/>
      <c r="V543" s="112"/>
      <c r="W543" s="112"/>
      <c r="X543" s="112"/>
    </row>
    <row r="544" spans="18:24" x14ac:dyDescent="0.3">
      <c r="R544" s="112"/>
      <c r="S544" s="112"/>
      <c r="T544" s="112"/>
      <c r="U544" s="112"/>
      <c r="V544" s="112"/>
      <c r="W544" s="112"/>
      <c r="X544" s="112"/>
    </row>
    <row r="545" spans="18:24" x14ac:dyDescent="0.3">
      <c r="R545" s="112"/>
      <c r="S545" s="112"/>
      <c r="T545" s="112"/>
      <c r="U545" s="112"/>
      <c r="V545" s="112"/>
      <c r="W545" s="112"/>
      <c r="X545" s="112"/>
    </row>
    <row r="546" spans="18:24" x14ac:dyDescent="0.3">
      <c r="R546" s="112"/>
      <c r="S546" s="112"/>
      <c r="T546" s="112"/>
      <c r="U546" s="112"/>
      <c r="V546" s="112"/>
      <c r="W546" s="112"/>
      <c r="X546" s="112"/>
    </row>
    <row r="547" spans="18:24" x14ac:dyDescent="0.3">
      <c r="R547" s="112"/>
      <c r="S547" s="112"/>
      <c r="T547" s="112"/>
      <c r="U547" s="112"/>
      <c r="V547" s="112"/>
      <c r="W547" s="112"/>
      <c r="X547" s="112"/>
    </row>
    <row r="548" spans="18:24" x14ac:dyDescent="0.3">
      <c r="R548" s="112"/>
      <c r="S548" s="112"/>
      <c r="T548" s="112"/>
      <c r="U548" s="112"/>
      <c r="V548" s="112"/>
      <c r="W548" s="112"/>
      <c r="X548" s="112"/>
    </row>
    <row r="549" spans="18:24" x14ac:dyDescent="0.3">
      <c r="R549" s="112"/>
      <c r="S549" s="112"/>
      <c r="T549" s="112"/>
      <c r="U549" s="112"/>
      <c r="V549" s="112"/>
      <c r="W549" s="112"/>
      <c r="X549" s="112"/>
    </row>
    <row r="550" spans="18:24" x14ac:dyDescent="0.3">
      <c r="R550" s="112"/>
      <c r="S550" s="112"/>
      <c r="T550" s="112"/>
      <c r="U550" s="112"/>
      <c r="V550" s="112"/>
      <c r="W550" s="112"/>
      <c r="X550" s="112"/>
    </row>
    <row r="551" spans="18:24" x14ac:dyDescent="0.3">
      <c r="R551" s="112"/>
      <c r="S551" s="112"/>
      <c r="T551" s="112"/>
      <c r="U551" s="112"/>
      <c r="V551" s="112"/>
      <c r="W551" s="112"/>
      <c r="X551" s="112"/>
    </row>
    <row r="552" spans="18:24" x14ac:dyDescent="0.3">
      <c r="R552" s="112"/>
      <c r="S552" s="112"/>
      <c r="T552" s="112"/>
      <c r="U552" s="112"/>
      <c r="V552" s="112"/>
      <c r="W552" s="112"/>
      <c r="X552" s="112"/>
    </row>
    <row r="553" spans="18:24" x14ac:dyDescent="0.3">
      <c r="R553" s="112"/>
      <c r="S553" s="112"/>
      <c r="T553" s="112"/>
      <c r="U553" s="112"/>
      <c r="V553" s="112"/>
      <c r="W553" s="112"/>
      <c r="X553" s="112"/>
    </row>
    <row r="554" spans="18:24" x14ac:dyDescent="0.3">
      <c r="R554" s="112"/>
      <c r="S554" s="112"/>
      <c r="T554" s="112"/>
      <c r="U554" s="112"/>
      <c r="V554" s="112"/>
      <c r="W554" s="112"/>
      <c r="X554" s="112"/>
    </row>
    <row r="555" spans="18:24" x14ac:dyDescent="0.3">
      <c r="R555" s="112"/>
      <c r="S555" s="112"/>
      <c r="T555" s="112"/>
      <c r="U555" s="112"/>
      <c r="V555" s="112"/>
      <c r="W555" s="112"/>
      <c r="X555" s="112"/>
    </row>
    <row r="556" spans="18:24" x14ac:dyDescent="0.3">
      <c r="R556" s="112"/>
      <c r="S556" s="112"/>
      <c r="T556" s="112"/>
      <c r="U556" s="112"/>
      <c r="V556" s="112"/>
      <c r="W556" s="112"/>
      <c r="X556" s="112"/>
    </row>
    <row r="557" spans="18:24" x14ac:dyDescent="0.3">
      <c r="R557" s="112"/>
      <c r="S557" s="112"/>
      <c r="T557" s="112"/>
      <c r="U557" s="112"/>
      <c r="V557" s="112"/>
      <c r="W557" s="112"/>
      <c r="X557" s="112"/>
    </row>
    <row r="558" spans="18:24" x14ac:dyDescent="0.3">
      <c r="R558" s="112"/>
      <c r="S558" s="112"/>
      <c r="T558" s="112"/>
      <c r="U558" s="112"/>
      <c r="V558" s="112"/>
      <c r="W558" s="112"/>
      <c r="X558" s="112"/>
    </row>
    <row r="559" spans="18:24" x14ac:dyDescent="0.3">
      <c r="R559" s="112"/>
      <c r="S559" s="112"/>
      <c r="T559" s="112"/>
      <c r="U559" s="112"/>
      <c r="V559" s="112"/>
      <c r="W559" s="112"/>
      <c r="X559" s="112"/>
    </row>
    <row r="560" spans="18:24" x14ac:dyDescent="0.3">
      <c r="R560" s="112"/>
      <c r="S560" s="112"/>
      <c r="T560" s="112"/>
      <c r="U560" s="112"/>
      <c r="V560" s="112"/>
      <c r="W560" s="112"/>
      <c r="X560" s="112"/>
    </row>
    <row r="561" spans="18:24" x14ac:dyDescent="0.3">
      <c r="R561" s="112"/>
      <c r="S561" s="112"/>
      <c r="T561" s="112"/>
      <c r="U561" s="112"/>
      <c r="V561" s="112"/>
      <c r="W561" s="112"/>
      <c r="X561" s="112"/>
    </row>
    <row r="562" spans="18:24" x14ac:dyDescent="0.3">
      <c r="R562" s="112"/>
      <c r="S562" s="112"/>
      <c r="T562" s="112"/>
      <c r="U562" s="112"/>
      <c r="V562" s="112"/>
      <c r="W562" s="112"/>
      <c r="X562" s="112"/>
    </row>
    <row r="563" spans="18:24" x14ac:dyDescent="0.3">
      <c r="R563" s="112"/>
      <c r="S563" s="112"/>
      <c r="T563" s="112"/>
      <c r="U563" s="112"/>
      <c r="V563" s="112"/>
      <c r="W563" s="112"/>
      <c r="X563" s="112"/>
    </row>
    <row r="564" spans="18:24" x14ac:dyDescent="0.3">
      <c r="R564" s="112"/>
      <c r="S564" s="112"/>
      <c r="T564" s="112"/>
      <c r="U564" s="112"/>
      <c r="V564" s="112"/>
      <c r="W564" s="112"/>
      <c r="X564" s="112"/>
    </row>
    <row r="565" spans="18:24" x14ac:dyDescent="0.3">
      <c r="R565" s="112"/>
      <c r="S565" s="112"/>
      <c r="T565" s="112"/>
      <c r="U565" s="112"/>
      <c r="V565" s="112"/>
      <c r="W565" s="112"/>
      <c r="X565" s="112"/>
    </row>
    <row r="566" spans="18:24" x14ac:dyDescent="0.3">
      <c r="R566" s="112"/>
      <c r="S566" s="112"/>
      <c r="T566" s="112"/>
      <c r="U566" s="112"/>
      <c r="V566" s="112"/>
      <c r="W566" s="112"/>
      <c r="X566" s="112"/>
    </row>
    <row r="567" spans="18:24" x14ac:dyDescent="0.3">
      <c r="R567" s="112"/>
      <c r="S567" s="112"/>
      <c r="T567" s="112"/>
      <c r="U567" s="112"/>
      <c r="V567" s="112"/>
      <c r="W567" s="112"/>
      <c r="X567" s="112"/>
    </row>
    <row r="568" spans="18:24" x14ac:dyDescent="0.3">
      <c r="R568" s="112"/>
      <c r="S568" s="112"/>
      <c r="T568" s="112"/>
      <c r="U568" s="112"/>
      <c r="V568" s="112"/>
      <c r="W568" s="112"/>
      <c r="X568" s="112"/>
    </row>
    <row r="569" spans="18:24" x14ac:dyDescent="0.3">
      <c r="R569" s="112"/>
      <c r="S569" s="112"/>
      <c r="T569" s="112"/>
      <c r="U569" s="112"/>
      <c r="V569" s="112"/>
      <c r="W569" s="112"/>
      <c r="X569" s="112"/>
    </row>
    <row r="570" spans="18:24" x14ac:dyDescent="0.3">
      <c r="R570" s="112"/>
      <c r="S570" s="112"/>
      <c r="T570" s="112"/>
      <c r="U570" s="112"/>
      <c r="V570" s="112"/>
      <c r="W570" s="112"/>
      <c r="X570" s="112"/>
    </row>
    <row r="571" spans="18:24" x14ac:dyDescent="0.3">
      <c r="R571" s="112"/>
      <c r="S571" s="112"/>
      <c r="T571" s="112"/>
      <c r="U571" s="112"/>
      <c r="V571" s="112"/>
      <c r="W571" s="112"/>
      <c r="X571" s="112"/>
    </row>
    <row r="572" spans="18:24" x14ac:dyDescent="0.3">
      <c r="R572" s="112"/>
      <c r="S572" s="112"/>
      <c r="T572" s="112"/>
      <c r="U572" s="112"/>
      <c r="V572" s="112"/>
      <c r="W572" s="112"/>
      <c r="X572" s="112"/>
    </row>
    <row r="573" spans="18:24" x14ac:dyDescent="0.3">
      <c r="R573" s="112"/>
      <c r="S573" s="112"/>
      <c r="T573" s="112"/>
      <c r="U573" s="112"/>
      <c r="V573" s="112"/>
      <c r="W573" s="112"/>
      <c r="X573" s="112"/>
    </row>
    <row r="574" spans="18:24" x14ac:dyDescent="0.3">
      <c r="R574" s="112"/>
      <c r="S574" s="112"/>
      <c r="T574" s="112"/>
      <c r="U574" s="112"/>
      <c r="V574" s="112"/>
      <c r="W574" s="112"/>
      <c r="X574" s="112"/>
    </row>
    <row r="575" spans="18:24" x14ac:dyDescent="0.3">
      <c r="R575" s="112"/>
      <c r="S575" s="112"/>
      <c r="T575" s="112"/>
      <c r="U575" s="112"/>
      <c r="V575" s="112"/>
      <c r="W575" s="112"/>
      <c r="X575" s="112"/>
    </row>
    <row r="576" spans="18:24" x14ac:dyDescent="0.3">
      <c r="R576" s="112"/>
      <c r="S576" s="112"/>
      <c r="T576" s="112"/>
      <c r="U576" s="112"/>
      <c r="V576" s="112"/>
      <c r="W576" s="112"/>
      <c r="X576" s="112"/>
    </row>
    <row r="577" spans="18:24" x14ac:dyDescent="0.3">
      <c r="R577" s="112"/>
      <c r="S577" s="112"/>
      <c r="T577" s="112"/>
      <c r="U577" s="112"/>
      <c r="V577" s="112"/>
      <c r="W577" s="112"/>
      <c r="X577" s="112"/>
    </row>
    <row r="578" spans="18:24" x14ac:dyDescent="0.3">
      <c r="R578" s="112"/>
      <c r="S578" s="112"/>
      <c r="T578" s="112"/>
      <c r="U578" s="112"/>
      <c r="V578" s="112"/>
      <c r="W578" s="112"/>
      <c r="X578" s="112"/>
    </row>
    <row r="579" spans="18:24" x14ac:dyDescent="0.3">
      <c r="R579" s="112"/>
      <c r="S579" s="112"/>
      <c r="T579" s="112"/>
      <c r="U579" s="112"/>
      <c r="V579" s="112"/>
      <c r="W579" s="112"/>
      <c r="X579" s="112"/>
    </row>
    <row r="580" spans="18:24" x14ac:dyDescent="0.3">
      <c r="R580" s="112"/>
      <c r="S580" s="112"/>
      <c r="T580" s="112"/>
      <c r="U580" s="112"/>
      <c r="V580" s="112"/>
      <c r="W580" s="112"/>
      <c r="X580" s="112"/>
    </row>
    <row r="581" spans="18:24" x14ac:dyDescent="0.3">
      <c r="R581" s="112"/>
      <c r="S581" s="112"/>
      <c r="T581" s="112"/>
      <c r="U581" s="112"/>
      <c r="V581" s="112"/>
      <c r="W581" s="112"/>
      <c r="X581" s="112"/>
    </row>
    <row r="582" spans="18:24" x14ac:dyDescent="0.3">
      <c r="R582" s="112"/>
      <c r="S582" s="112"/>
      <c r="T582" s="112"/>
      <c r="U582" s="112"/>
      <c r="V582" s="112"/>
      <c r="W582" s="112"/>
      <c r="X582" s="112"/>
    </row>
    <row r="583" spans="18:24" x14ac:dyDescent="0.3">
      <c r="R583" s="112"/>
      <c r="S583" s="112"/>
      <c r="T583" s="112"/>
      <c r="U583" s="112"/>
      <c r="V583" s="112"/>
      <c r="W583" s="112"/>
      <c r="X583" s="112"/>
    </row>
    <row r="584" spans="18:24" x14ac:dyDescent="0.3">
      <c r="R584" s="112"/>
      <c r="S584" s="112"/>
      <c r="T584" s="112"/>
      <c r="U584" s="112"/>
      <c r="V584" s="112"/>
      <c r="W584" s="112"/>
      <c r="X584" s="112"/>
    </row>
    <row r="585" spans="18:24" x14ac:dyDescent="0.3">
      <c r="R585" s="112"/>
      <c r="S585" s="112"/>
      <c r="T585" s="112"/>
      <c r="U585" s="112"/>
      <c r="V585" s="112"/>
      <c r="W585" s="112"/>
      <c r="X585" s="112"/>
    </row>
    <row r="586" spans="18:24" x14ac:dyDescent="0.3">
      <c r="R586" s="112"/>
      <c r="S586" s="112"/>
      <c r="T586" s="112"/>
      <c r="U586" s="112"/>
      <c r="V586" s="112"/>
      <c r="W586" s="112"/>
      <c r="X586" s="112"/>
    </row>
    <row r="587" spans="18:24" x14ac:dyDescent="0.3">
      <c r="R587" s="112"/>
      <c r="S587" s="112"/>
      <c r="T587" s="112"/>
      <c r="U587" s="112"/>
      <c r="V587" s="112"/>
      <c r="W587" s="112"/>
      <c r="X587" s="112"/>
    </row>
    <row r="588" spans="18:24" x14ac:dyDescent="0.3">
      <c r="R588" s="112"/>
      <c r="S588" s="112"/>
      <c r="T588" s="112"/>
      <c r="U588" s="112"/>
      <c r="V588" s="112"/>
      <c r="W588" s="112"/>
      <c r="X588" s="112"/>
    </row>
    <row r="589" spans="18:24" x14ac:dyDescent="0.3">
      <c r="R589" s="112"/>
      <c r="S589" s="112"/>
      <c r="T589" s="112"/>
      <c r="U589" s="112"/>
      <c r="V589" s="112"/>
      <c r="W589" s="112"/>
      <c r="X589" s="112"/>
    </row>
    <row r="590" spans="18:24" x14ac:dyDescent="0.3">
      <c r="R590" s="112"/>
      <c r="S590" s="112"/>
      <c r="T590" s="112"/>
      <c r="U590" s="112"/>
      <c r="V590" s="112"/>
      <c r="W590" s="112"/>
      <c r="X590" s="112"/>
    </row>
    <row r="591" spans="18:24" x14ac:dyDescent="0.3">
      <c r="R591" s="112"/>
      <c r="S591" s="112"/>
      <c r="T591" s="112"/>
      <c r="U591" s="112"/>
      <c r="V591" s="112"/>
      <c r="W591" s="112"/>
      <c r="X591" s="112"/>
    </row>
    <row r="592" spans="18:24" x14ac:dyDescent="0.3">
      <c r="R592" s="112"/>
      <c r="S592" s="112"/>
      <c r="T592" s="112"/>
      <c r="U592" s="112"/>
      <c r="V592" s="112"/>
      <c r="W592" s="112"/>
      <c r="X592" s="112"/>
    </row>
    <row r="593" spans="18:24" x14ac:dyDescent="0.3">
      <c r="R593" s="112"/>
      <c r="S593" s="112"/>
      <c r="T593" s="112"/>
      <c r="U593" s="112"/>
      <c r="V593" s="112"/>
      <c r="W593" s="112"/>
      <c r="X593" s="112"/>
    </row>
    <row r="594" spans="18:24" x14ac:dyDescent="0.3">
      <c r="R594" s="112"/>
      <c r="S594" s="112"/>
      <c r="T594" s="112"/>
      <c r="U594" s="112"/>
      <c r="V594" s="112"/>
      <c r="W594" s="112"/>
      <c r="X594" s="112"/>
    </row>
    <row r="595" spans="18:24" x14ac:dyDescent="0.3">
      <c r="R595" s="112"/>
      <c r="S595" s="112"/>
      <c r="T595" s="112"/>
      <c r="U595" s="112"/>
      <c r="V595" s="112"/>
      <c r="W595" s="112"/>
      <c r="X595" s="112"/>
    </row>
    <row r="596" spans="18:24" x14ac:dyDescent="0.3">
      <c r="R596" s="112"/>
      <c r="S596" s="112"/>
      <c r="T596" s="112"/>
      <c r="U596" s="112"/>
      <c r="V596" s="112"/>
      <c r="W596" s="112"/>
      <c r="X596" s="112"/>
    </row>
    <row r="597" spans="18:24" x14ac:dyDescent="0.3">
      <c r="R597" s="112"/>
      <c r="S597" s="112"/>
      <c r="T597" s="112"/>
      <c r="U597" s="112"/>
      <c r="V597" s="112"/>
      <c r="W597" s="112"/>
      <c r="X597" s="112"/>
    </row>
    <row r="598" spans="18:24" x14ac:dyDescent="0.3">
      <c r="R598" s="112"/>
      <c r="S598" s="112"/>
      <c r="T598" s="112"/>
      <c r="U598" s="112"/>
      <c r="V598" s="112"/>
      <c r="W598" s="112"/>
      <c r="X598" s="112"/>
    </row>
    <row r="599" spans="18:24" x14ac:dyDescent="0.3">
      <c r="R599" s="112"/>
      <c r="S599" s="112"/>
      <c r="T599" s="112"/>
      <c r="U599" s="112"/>
      <c r="V599" s="112"/>
      <c r="W599" s="112"/>
      <c r="X599" s="112"/>
    </row>
    <row r="600" spans="18:24" x14ac:dyDescent="0.3">
      <c r="R600" s="112"/>
      <c r="S600" s="112"/>
      <c r="T600" s="112"/>
      <c r="U600" s="112"/>
      <c r="V600" s="112"/>
      <c r="W600" s="112"/>
      <c r="X600" s="112"/>
    </row>
    <row r="601" spans="18:24" x14ac:dyDescent="0.3">
      <c r="R601" s="112"/>
      <c r="S601" s="112"/>
      <c r="T601" s="112"/>
      <c r="U601" s="112"/>
      <c r="V601" s="112"/>
      <c r="W601" s="112"/>
      <c r="X601" s="112"/>
    </row>
    <row r="602" spans="18:24" x14ac:dyDescent="0.3">
      <c r="R602" s="112"/>
      <c r="S602" s="112"/>
      <c r="T602" s="112"/>
      <c r="U602" s="112"/>
      <c r="V602" s="112"/>
      <c r="W602" s="112"/>
      <c r="X602" s="112"/>
    </row>
    <row r="603" spans="18:24" x14ac:dyDescent="0.3">
      <c r="R603" s="112"/>
      <c r="S603" s="112"/>
      <c r="T603" s="112"/>
      <c r="U603" s="112"/>
      <c r="V603" s="112"/>
      <c r="W603" s="112"/>
      <c r="X603" s="112"/>
    </row>
    <row r="604" spans="18:24" x14ac:dyDescent="0.3">
      <c r="R604" s="112"/>
      <c r="S604" s="112"/>
      <c r="T604" s="112"/>
      <c r="U604" s="112"/>
      <c r="V604" s="112"/>
      <c r="W604" s="112"/>
      <c r="X604" s="112"/>
    </row>
    <row r="605" spans="18:24" x14ac:dyDescent="0.3">
      <c r="R605" s="112"/>
      <c r="S605" s="112"/>
      <c r="T605" s="112"/>
      <c r="U605" s="112"/>
      <c r="V605" s="112"/>
      <c r="W605" s="112"/>
      <c r="X605" s="112"/>
    </row>
    <row r="606" spans="18:24" x14ac:dyDescent="0.3">
      <c r="R606" s="112"/>
      <c r="S606" s="112"/>
      <c r="T606" s="112"/>
      <c r="U606" s="112"/>
      <c r="V606" s="112"/>
      <c r="W606" s="112"/>
      <c r="X606" s="112"/>
    </row>
    <row r="607" spans="18:24" x14ac:dyDescent="0.3">
      <c r="R607" s="112"/>
      <c r="S607" s="112"/>
      <c r="T607" s="112"/>
      <c r="U607" s="112"/>
      <c r="V607" s="112"/>
      <c r="W607" s="112"/>
      <c r="X607" s="112"/>
    </row>
    <row r="608" spans="18:24" x14ac:dyDescent="0.3">
      <c r="R608" s="112"/>
      <c r="S608" s="112"/>
      <c r="T608" s="112"/>
      <c r="U608" s="112"/>
      <c r="V608" s="112"/>
      <c r="W608" s="112"/>
      <c r="X608" s="112"/>
    </row>
    <row r="609" spans="18:24" x14ac:dyDescent="0.3">
      <c r="R609" s="112"/>
      <c r="S609" s="112"/>
      <c r="T609" s="112"/>
      <c r="U609" s="112"/>
      <c r="V609" s="112"/>
      <c r="W609" s="112"/>
      <c r="X609" s="112"/>
    </row>
    <row r="610" spans="18:24" x14ac:dyDescent="0.3">
      <c r="R610" s="112"/>
      <c r="S610" s="112"/>
      <c r="T610" s="112"/>
      <c r="U610" s="112"/>
      <c r="V610" s="112"/>
      <c r="W610" s="112"/>
      <c r="X610" s="112"/>
    </row>
    <row r="611" spans="18:24" x14ac:dyDescent="0.3">
      <c r="R611" s="112"/>
      <c r="S611" s="112"/>
      <c r="T611" s="112"/>
      <c r="U611" s="112"/>
      <c r="V611" s="112"/>
      <c r="W611" s="112"/>
      <c r="X611" s="112"/>
    </row>
    <row r="612" spans="18:24" x14ac:dyDescent="0.3">
      <c r="R612" s="112"/>
      <c r="S612" s="112"/>
      <c r="T612" s="112"/>
      <c r="U612" s="112"/>
      <c r="V612" s="112"/>
      <c r="W612" s="112"/>
      <c r="X612" s="112"/>
    </row>
    <row r="613" spans="18:24" x14ac:dyDescent="0.3">
      <c r="R613" s="112"/>
      <c r="S613" s="112"/>
      <c r="T613" s="112"/>
      <c r="U613" s="112"/>
      <c r="V613" s="112"/>
      <c r="W613" s="112"/>
      <c r="X613" s="112"/>
    </row>
    <row r="614" spans="18:24" x14ac:dyDescent="0.3">
      <c r="R614" s="112"/>
      <c r="S614" s="112"/>
      <c r="T614" s="112"/>
      <c r="U614" s="112"/>
      <c r="V614" s="112"/>
      <c r="W614" s="112"/>
      <c r="X614" s="112"/>
    </row>
    <row r="615" spans="18:24" x14ac:dyDescent="0.3">
      <c r="R615" s="112"/>
      <c r="S615" s="112"/>
      <c r="T615" s="112"/>
      <c r="U615" s="112"/>
      <c r="V615" s="112"/>
      <c r="W615" s="112"/>
      <c r="X615" s="112"/>
    </row>
    <row r="616" spans="18:24" x14ac:dyDescent="0.3">
      <c r="R616" s="112"/>
      <c r="S616" s="112"/>
      <c r="T616" s="112"/>
      <c r="U616" s="112"/>
      <c r="V616" s="112"/>
      <c r="W616" s="112"/>
      <c r="X616" s="112"/>
    </row>
    <row r="617" spans="18:24" x14ac:dyDescent="0.3">
      <c r="R617" s="112"/>
      <c r="S617" s="112"/>
      <c r="T617" s="112"/>
      <c r="U617" s="112"/>
      <c r="V617" s="112"/>
      <c r="W617" s="112"/>
      <c r="X617" s="112"/>
    </row>
    <row r="618" spans="18:24" x14ac:dyDescent="0.3">
      <c r="R618" s="112"/>
      <c r="S618" s="112"/>
      <c r="T618" s="112"/>
      <c r="U618" s="112"/>
      <c r="V618" s="112"/>
      <c r="W618" s="112"/>
      <c r="X618" s="112"/>
    </row>
    <row r="619" spans="18:24" x14ac:dyDescent="0.3">
      <c r="R619" s="112"/>
      <c r="S619" s="112"/>
      <c r="T619" s="112"/>
      <c r="U619" s="112"/>
      <c r="V619" s="112"/>
      <c r="W619" s="112"/>
      <c r="X619" s="112"/>
    </row>
    <row r="620" spans="18:24" x14ac:dyDescent="0.3">
      <c r="R620" s="112"/>
      <c r="S620" s="112"/>
      <c r="T620" s="112"/>
      <c r="U620" s="112"/>
      <c r="V620" s="112"/>
      <c r="W620" s="112"/>
      <c r="X620" s="112"/>
    </row>
    <row r="621" spans="18:24" x14ac:dyDescent="0.3">
      <c r="R621" s="112"/>
      <c r="S621" s="112"/>
      <c r="T621" s="112"/>
      <c r="U621" s="112"/>
      <c r="V621" s="112"/>
      <c r="W621" s="112"/>
      <c r="X621" s="112"/>
    </row>
    <row r="622" spans="18:24" x14ac:dyDescent="0.3">
      <c r="R622" s="112"/>
      <c r="S622" s="112"/>
      <c r="T622" s="112"/>
      <c r="U622" s="112"/>
      <c r="V622" s="112"/>
      <c r="W622" s="112"/>
      <c r="X622" s="112"/>
    </row>
    <row r="623" spans="18:24" x14ac:dyDescent="0.3">
      <c r="R623" s="112"/>
      <c r="S623" s="112"/>
      <c r="T623" s="112"/>
      <c r="U623" s="112"/>
      <c r="V623" s="112"/>
      <c r="W623" s="112"/>
      <c r="X623" s="112"/>
    </row>
    <row r="624" spans="18:24" x14ac:dyDescent="0.3">
      <c r="R624" s="112"/>
      <c r="S624" s="112"/>
      <c r="T624" s="112"/>
      <c r="U624" s="112"/>
      <c r="V624" s="112"/>
      <c r="W624" s="112"/>
      <c r="X624" s="112"/>
    </row>
    <row r="625" spans="18:24" x14ac:dyDescent="0.3">
      <c r="R625" s="112"/>
      <c r="S625" s="112"/>
      <c r="T625" s="112"/>
      <c r="U625" s="112"/>
      <c r="V625" s="112"/>
      <c r="W625" s="112"/>
      <c r="X625" s="112"/>
    </row>
    <row r="626" spans="18:24" x14ac:dyDescent="0.3">
      <c r="R626" s="112"/>
      <c r="S626" s="112"/>
      <c r="T626" s="112"/>
      <c r="U626" s="112"/>
      <c r="V626" s="112"/>
      <c r="W626" s="112"/>
      <c r="X626" s="112"/>
    </row>
    <row r="627" spans="18:24" x14ac:dyDescent="0.3">
      <c r="R627" s="112"/>
      <c r="S627" s="112"/>
      <c r="T627" s="112"/>
      <c r="U627" s="112"/>
      <c r="V627" s="112"/>
      <c r="W627" s="112"/>
      <c r="X627" s="112"/>
    </row>
    <row r="628" spans="18:24" x14ac:dyDescent="0.3">
      <c r="R628" s="112"/>
      <c r="S628" s="112"/>
      <c r="T628" s="112"/>
      <c r="U628" s="112"/>
      <c r="V628" s="112"/>
      <c r="W628" s="112"/>
      <c r="X628" s="112"/>
    </row>
    <row r="629" spans="18:24" x14ac:dyDescent="0.3">
      <c r="R629" s="112"/>
      <c r="S629" s="112"/>
      <c r="T629" s="112"/>
      <c r="U629" s="112"/>
      <c r="V629" s="112"/>
      <c r="W629" s="112"/>
      <c r="X629" s="112"/>
    </row>
    <row r="630" spans="18:24" x14ac:dyDescent="0.3">
      <c r="R630" s="112"/>
      <c r="S630" s="112"/>
      <c r="T630" s="112"/>
      <c r="U630" s="112"/>
      <c r="V630" s="112"/>
      <c r="W630" s="112"/>
      <c r="X630" s="112"/>
    </row>
    <row r="631" spans="18:24" x14ac:dyDescent="0.3">
      <c r="R631" s="112"/>
      <c r="S631" s="112"/>
      <c r="T631" s="112"/>
      <c r="U631" s="112"/>
      <c r="V631" s="112"/>
      <c r="W631" s="112"/>
      <c r="X631" s="112"/>
    </row>
    <row r="632" spans="18:24" x14ac:dyDescent="0.3">
      <c r="R632" s="112"/>
      <c r="S632" s="112"/>
      <c r="T632" s="112"/>
      <c r="U632" s="112"/>
      <c r="V632" s="112"/>
      <c r="W632" s="112"/>
      <c r="X632" s="112"/>
    </row>
    <row r="633" spans="18:24" x14ac:dyDescent="0.3">
      <c r="R633" s="112"/>
      <c r="S633" s="112"/>
      <c r="T633" s="112"/>
      <c r="U633" s="112"/>
      <c r="V633" s="112"/>
      <c r="W633" s="112"/>
      <c r="X633" s="112"/>
    </row>
    <row r="634" spans="18:24" x14ac:dyDescent="0.3">
      <c r="R634" s="112"/>
      <c r="S634" s="112"/>
      <c r="T634" s="112"/>
      <c r="U634" s="112"/>
      <c r="V634" s="112"/>
      <c r="W634" s="112"/>
      <c r="X634" s="112"/>
    </row>
    <row r="635" spans="18:24" x14ac:dyDescent="0.3">
      <c r="R635" s="112"/>
      <c r="S635" s="112"/>
      <c r="T635" s="112"/>
      <c r="U635" s="112"/>
      <c r="V635" s="112"/>
      <c r="W635" s="112"/>
      <c r="X635" s="112"/>
    </row>
    <row r="636" spans="18:24" x14ac:dyDescent="0.3">
      <c r="R636" s="112"/>
      <c r="S636" s="112"/>
      <c r="T636" s="112"/>
      <c r="U636" s="112"/>
      <c r="V636" s="112"/>
      <c r="W636" s="112"/>
      <c r="X636" s="112"/>
    </row>
    <row r="637" spans="18:24" x14ac:dyDescent="0.3">
      <c r="R637" s="112"/>
      <c r="S637" s="112"/>
      <c r="T637" s="112"/>
      <c r="U637" s="112"/>
      <c r="V637" s="112"/>
      <c r="W637" s="112"/>
      <c r="X637" s="112"/>
    </row>
    <row r="638" spans="18:24" x14ac:dyDescent="0.3">
      <c r="R638" s="112"/>
      <c r="S638" s="112"/>
      <c r="T638" s="112"/>
      <c r="U638" s="112"/>
      <c r="V638" s="112"/>
      <c r="W638" s="112"/>
      <c r="X638" s="112"/>
    </row>
    <row r="639" spans="18:24" x14ac:dyDescent="0.3">
      <c r="R639" s="112"/>
      <c r="S639" s="112"/>
      <c r="T639" s="112"/>
      <c r="U639" s="112"/>
      <c r="V639" s="112"/>
      <c r="W639" s="112"/>
      <c r="X639" s="112"/>
    </row>
    <row r="640" spans="18:24" x14ac:dyDescent="0.3">
      <c r="R640" s="112"/>
      <c r="S640" s="112"/>
      <c r="T640" s="112"/>
      <c r="U640" s="112"/>
      <c r="V640" s="112"/>
      <c r="W640" s="112"/>
      <c r="X640" s="112"/>
    </row>
    <row r="641" spans="18:24" x14ac:dyDescent="0.3">
      <c r="R641" s="112"/>
      <c r="S641" s="112"/>
      <c r="T641" s="112"/>
      <c r="U641" s="112"/>
      <c r="V641" s="112"/>
      <c r="W641" s="112"/>
      <c r="X641" s="112"/>
    </row>
    <row r="642" spans="18:24" x14ac:dyDescent="0.3">
      <c r="R642" s="112"/>
      <c r="S642" s="112"/>
      <c r="T642" s="112"/>
      <c r="U642" s="112"/>
      <c r="V642" s="112"/>
      <c r="W642" s="112"/>
      <c r="X642" s="112"/>
    </row>
    <row r="643" spans="18:24" x14ac:dyDescent="0.3">
      <c r="R643" s="112"/>
      <c r="S643" s="112"/>
      <c r="T643" s="112"/>
      <c r="U643" s="112"/>
      <c r="V643" s="112"/>
      <c r="W643" s="112"/>
      <c r="X643" s="112"/>
    </row>
    <row r="644" spans="18:24" x14ac:dyDescent="0.3">
      <c r="R644" s="112"/>
      <c r="S644" s="112"/>
      <c r="T644" s="112"/>
      <c r="U644" s="112"/>
      <c r="V644" s="112"/>
      <c r="W644" s="112"/>
      <c r="X644" s="112"/>
    </row>
    <row r="645" spans="18:24" x14ac:dyDescent="0.3">
      <c r="R645" s="112"/>
      <c r="S645" s="112"/>
      <c r="T645" s="112"/>
      <c r="U645" s="112"/>
      <c r="V645" s="112"/>
      <c r="W645" s="112"/>
      <c r="X645" s="112"/>
    </row>
    <row r="646" spans="18:24" x14ac:dyDescent="0.3">
      <c r="R646" s="112"/>
      <c r="S646" s="112"/>
      <c r="T646" s="112"/>
      <c r="U646" s="112"/>
      <c r="V646" s="112"/>
      <c r="W646" s="112"/>
      <c r="X646" s="112"/>
    </row>
    <row r="647" spans="18:24" x14ac:dyDescent="0.3">
      <c r="R647" s="112"/>
      <c r="S647" s="112"/>
      <c r="T647" s="112"/>
      <c r="U647" s="112"/>
      <c r="V647" s="112"/>
      <c r="W647" s="112"/>
      <c r="X647" s="112"/>
    </row>
    <row r="648" spans="18:24" x14ac:dyDescent="0.3">
      <c r="R648" s="112"/>
      <c r="S648" s="112"/>
      <c r="T648" s="112"/>
      <c r="U648" s="112"/>
      <c r="V648" s="112"/>
      <c r="W648" s="112"/>
      <c r="X648" s="112"/>
    </row>
    <row r="649" spans="18:24" x14ac:dyDescent="0.3">
      <c r="R649" s="112"/>
      <c r="S649" s="112"/>
      <c r="T649" s="112"/>
      <c r="U649" s="112"/>
      <c r="V649" s="112"/>
      <c r="W649" s="112"/>
      <c r="X649" s="112"/>
    </row>
    <row r="650" spans="18:24" x14ac:dyDescent="0.3">
      <c r="R650" s="112"/>
      <c r="S650" s="112"/>
      <c r="T650" s="112"/>
      <c r="U650" s="112"/>
      <c r="V650" s="112"/>
      <c r="W650" s="112"/>
      <c r="X650" s="112"/>
    </row>
    <row r="651" spans="18:24" x14ac:dyDescent="0.3">
      <c r="R651" s="112"/>
      <c r="S651" s="112"/>
      <c r="T651" s="112"/>
      <c r="U651" s="112"/>
      <c r="V651" s="112"/>
      <c r="W651" s="112"/>
      <c r="X651" s="112"/>
    </row>
    <row r="652" spans="18:24" x14ac:dyDescent="0.3">
      <c r="R652" s="112"/>
      <c r="S652" s="112"/>
      <c r="T652" s="112"/>
      <c r="U652" s="112"/>
      <c r="V652" s="112"/>
      <c r="W652" s="112"/>
      <c r="X652" s="112"/>
    </row>
    <row r="653" spans="18:24" x14ac:dyDescent="0.3">
      <c r="R653" s="112"/>
      <c r="S653" s="112"/>
      <c r="T653" s="112"/>
      <c r="U653" s="112"/>
      <c r="V653" s="112"/>
      <c r="W653" s="112"/>
      <c r="X653" s="112"/>
    </row>
    <row r="654" spans="18:24" x14ac:dyDescent="0.3">
      <c r="R654" s="112"/>
      <c r="S654" s="112"/>
      <c r="T654" s="112"/>
      <c r="U654" s="112"/>
      <c r="V654" s="112"/>
      <c r="W654" s="112"/>
      <c r="X654" s="112"/>
    </row>
    <row r="655" spans="18:24" x14ac:dyDescent="0.3">
      <c r="R655" s="112"/>
      <c r="S655" s="112"/>
      <c r="T655" s="112"/>
      <c r="U655" s="112"/>
      <c r="V655" s="112"/>
      <c r="W655" s="112"/>
      <c r="X655" s="112"/>
    </row>
    <row r="656" spans="18:24" x14ac:dyDescent="0.3">
      <c r="R656" s="112"/>
      <c r="S656" s="112"/>
      <c r="T656" s="112"/>
      <c r="U656" s="112"/>
      <c r="V656" s="112"/>
      <c r="W656" s="112"/>
      <c r="X656" s="112"/>
    </row>
    <row r="657" spans="18:24" x14ac:dyDescent="0.3">
      <c r="R657" s="112"/>
      <c r="S657" s="112"/>
      <c r="T657" s="112"/>
      <c r="U657" s="112"/>
      <c r="V657" s="112"/>
      <c r="W657" s="112"/>
      <c r="X657" s="112"/>
    </row>
    <row r="658" spans="18:24" x14ac:dyDescent="0.3">
      <c r="R658" s="112"/>
      <c r="S658" s="112"/>
      <c r="T658" s="112"/>
      <c r="U658" s="112"/>
      <c r="V658" s="112"/>
      <c r="W658" s="112"/>
      <c r="X658" s="112"/>
    </row>
    <row r="659" spans="18:24" x14ac:dyDescent="0.3">
      <c r="R659" s="112"/>
      <c r="S659" s="112"/>
      <c r="T659" s="112"/>
      <c r="U659" s="112"/>
      <c r="V659" s="112"/>
      <c r="W659" s="112"/>
      <c r="X659" s="112"/>
    </row>
    <row r="660" spans="18:24" x14ac:dyDescent="0.3">
      <c r="R660" s="112"/>
      <c r="S660" s="112"/>
      <c r="T660" s="112"/>
      <c r="U660" s="112"/>
      <c r="V660" s="112"/>
      <c r="W660" s="112"/>
      <c r="X660" s="112"/>
    </row>
    <row r="661" spans="18:24" x14ac:dyDescent="0.3">
      <c r="R661" s="112"/>
      <c r="S661" s="112"/>
      <c r="T661" s="112"/>
      <c r="U661" s="112"/>
      <c r="V661" s="112"/>
      <c r="W661" s="112"/>
      <c r="X661" s="112"/>
    </row>
    <row r="662" spans="18:24" x14ac:dyDescent="0.3">
      <c r="R662" s="112"/>
      <c r="S662" s="112"/>
      <c r="T662" s="112"/>
      <c r="U662" s="112"/>
      <c r="V662" s="112"/>
      <c r="W662" s="112"/>
      <c r="X662" s="112"/>
    </row>
    <row r="663" spans="18:24" x14ac:dyDescent="0.3">
      <c r="R663" s="112"/>
      <c r="S663" s="112"/>
      <c r="T663" s="112"/>
      <c r="U663" s="112"/>
      <c r="V663" s="112"/>
      <c r="W663" s="112"/>
      <c r="X663" s="112"/>
    </row>
    <row r="664" spans="18:24" x14ac:dyDescent="0.3">
      <c r="R664" s="112"/>
      <c r="S664" s="112"/>
      <c r="T664" s="112"/>
      <c r="U664" s="112"/>
      <c r="V664" s="112"/>
      <c r="W664" s="112"/>
      <c r="X664" s="112"/>
    </row>
    <row r="665" spans="18:24" x14ac:dyDescent="0.3">
      <c r="R665" s="112"/>
      <c r="S665" s="112"/>
      <c r="T665" s="112"/>
      <c r="U665" s="112"/>
      <c r="V665" s="112"/>
      <c r="W665" s="112"/>
      <c r="X665" s="112"/>
    </row>
    <row r="666" spans="18:24" x14ac:dyDescent="0.3">
      <c r="R666" s="112"/>
      <c r="S666" s="112"/>
      <c r="T666" s="112"/>
      <c r="U666" s="112"/>
      <c r="V666" s="112"/>
      <c r="W666" s="112"/>
      <c r="X666" s="112"/>
    </row>
    <row r="667" spans="18:24" x14ac:dyDescent="0.3">
      <c r="R667" s="112"/>
      <c r="S667" s="112"/>
      <c r="T667" s="112"/>
      <c r="U667" s="112"/>
      <c r="V667" s="112"/>
      <c r="W667" s="112"/>
      <c r="X667" s="112"/>
    </row>
    <row r="668" spans="18:24" x14ac:dyDescent="0.3">
      <c r="R668" s="112"/>
      <c r="S668" s="112"/>
      <c r="T668" s="112"/>
      <c r="U668" s="112"/>
      <c r="V668" s="112"/>
      <c r="W668" s="112"/>
      <c r="X668" s="112"/>
    </row>
    <row r="669" spans="18:24" x14ac:dyDescent="0.3">
      <c r="R669" s="112"/>
      <c r="S669" s="112"/>
      <c r="T669" s="112"/>
      <c r="U669" s="112"/>
      <c r="V669" s="112"/>
      <c r="W669" s="112"/>
      <c r="X669" s="112"/>
    </row>
    <row r="670" spans="18:24" x14ac:dyDescent="0.3">
      <c r="R670" s="112"/>
      <c r="S670" s="112"/>
      <c r="T670" s="112"/>
      <c r="U670" s="112"/>
      <c r="V670" s="112"/>
      <c r="W670" s="112"/>
      <c r="X670" s="112"/>
    </row>
    <row r="671" spans="18:24" x14ac:dyDescent="0.3">
      <c r="R671" s="112"/>
      <c r="S671" s="112"/>
      <c r="T671" s="112"/>
      <c r="U671" s="112"/>
      <c r="V671" s="112"/>
      <c r="W671" s="112"/>
      <c r="X671" s="112"/>
    </row>
    <row r="672" spans="18:24" x14ac:dyDescent="0.3">
      <c r="R672" s="112"/>
      <c r="S672" s="112"/>
      <c r="T672" s="112"/>
      <c r="U672" s="112"/>
      <c r="V672" s="112"/>
      <c r="W672" s="112"/>
      <c r="X672" s="112"/>
    </row>
    <row r="673" spans="18:24" x14ac:dyDescent="0.3">
      <c r="R673" s="112"/>
      <c r="S673" s="112"/>
      <c r="T673" s="112"/>
      <c r="U673" s="112"/>
      <c r="V673" s="112"/>
      <c r="W673" s="112"/>
      <c r="X673" s="112"/>
    </row>
    <row r="674" spans="18:24" x14ac:dyDescent="0.3">
      <c r="R674" s="112"/>
      <c r="S674" s="112"/>
      <c r="T674" s="112"/>
      <c r="U674" s="112"/>
      <c r="V674" s="112"/>
      <c r="W674" s="112"/>
      <c r="X674" s="112"/>
    </row>
    <row r="675" spans="18:24" x14ac:dyDescent="0.3">
      <c r="R675" s="112"/>
      <c r="S675" s="112"/>
      <c r="T675" s="112"/>
      <c r="U675" s="112"/>
      <c r="V675" s="112"/>
      <c r="W675" s="112"/>
      <c r="X675" s="112"/>
    </row>
    <row r="676" spans="18:24" x14ac:dyDescent="0.3">
      <c r="R676" s="112"/>
      <c r="S676" s="112"/>
      <c r="T676" s="112"/>
      <c r="U676" s="112"/>
      <c r="V676" s="112"/>
      <c r="W676" s="112"/>
      <c r="X676" s="112"/>
    </row>
    <row r="677" spans="18:24" x14ac:dyDescent="0.3">
      <c r="R677" s="112"/>
      <c r="S677" s="112"/>
      <c r="T677" s="112"/>
      <c r="U677" s="112"/>
      <c r="V677" s="112"/>
      <c r="W677" s="112"/>
      <c r="X677" s="112"/>
    </row>
    <row r="678" spans="18:24" x14ac:dyDescent="0.3">
      <c r="R678" s="112"/>
      <c r="S678" s="112"/>
      <c r="T678" s="112"/>
      <c r="U678" s="112"/>
      <c r="V678" s="112"/>
      <c r="W678" s="112"/>
      <c r="X678" s="112"/>
    </row>
    <row r="679" spans="18:24" x14ac:dyDescent="0.3">
      <c r="R679" s="112"/>
      <c r="S679" s="112"/>
      <c r="T679" s="112"/>
      <c r="U679" s="112"/>
      <c r="V679" s="112"/>
      <c r="W679" s="112"/>
      <c r="X679" s="112"/>
    </row>
    <row r="680" spans="18:24" x14ac:dyDescent="0.3">
      <c r="R680" s="112"/>
      <c r="S680" s="112"/>
      <c r="T680" s="112"/>
      <c r="U680" s="112"/>
      <c r="V680" s="112"/>
      <c r="W680" s="112"/>
      <c r="X680" s="112"/>
    </row>
    <row r="681" spans="18:24" x14ac:dyDescent="0.3">
      <c r="R681" s="112"/>
      <c r="S681" s="112"/>
      <c r="T681" s="112"/>
      <c r="U681" s="112"/>
      <c r="V681" s="112"/>
      <c r="W681" s="112"/>
      <c r="X681" s="112"/>
    </row>
    <row r="682" spans="18:24" x14ac:dyDescent="0.3">
      <c r="R682" s="112"/>
      <c r="S682" s="112"/>
      <c r="T682" s="112"/>
      <c r="U682" s="112"/>
      <c r="V682" s="112"/>
      <c r="W682" s="112"/>
      <c r="X682" s="112"/>
    </row>
    <row r="683" spans="18:24" x14ac:dyDescent="0.3">
      <c r="R683" s="112"/>
      <c r="S683" s="112"/>
      <c r="T683" s="112"/>
      <c r="U683" s="112"/>
      <c r="V683" s="112"/>
      <c r="W683" s="112"/>
      <c r="X683" s="112"/>
    </row>
    <row r="684" spans="18:24" x14ac:dyDescent="0.3">
      <c r="R684" s="112"/>
      <c r="S684" s="112"/>
      <c r="T684" s="112"/>
      <c r="U684" s="112"/>
      <c r="V684" s="112"/>
      <c r="W684" s="112"/>
      <c r="X684" s="112"/>
    </row>
    <row r="685" spans="18:24" x14ac:dyDescent="0.3">
      <c r="R685" s="112"/>
      <c r="S685" s="112"/>
      <c r="T685" s="112"/>
      <c r="U685" s="112"/>
      <c r="V685" s="112"/>
      <c r="W685" s="112"/>
      <c r="X685" s="112"/>
    </row>
    <row r="686" spans="18:24" x14ac:dyDescent="0.3">
      <c r="R686" s="112"/>
      <c r="S686" s="112"/>
      <c r="T686" s="112"/>
      <c r="U686" s="112"/>
      <c r="V686" s="112"/>
      <c r="W686" s="112"/>
      <c r="X686" s="112"/>
    </row>
    <row r="687" spans="18:24" x14ac:dyDescent="0.3">
      <c r="R687" s="112"/>
      <c r="S687" s="112"/>
      <c r="T687" s="112"/>
      <c r="U687" s="112"/>
      <c r="V687" s="112"/>
      <c r="W687" s="112"/>
      <c r="X687" s="112"/>
    </row>
    <row r="688" spans="18:24" x14ac:dyDescent="0.3">
      <c r="R688" s="112"/>
      <c r="S688" s="112"/>
      <c r="T688" s="112"/>
      <c r="U688" s="112"/>
      <c r="V688" s="112"/>
      <c r="W688" s="112"/>
      <c r="X688" s="112"/>
    </row>
    <row r="689" spans="18:24" x14ac:dyDescent="0.3">
      <c r="R689" s="112"/>
      <c r="S689" s="112"/>
      <c r="T689" s="112"/>
      <c r="U689" s="112"/>
      <c r="V689" s="112"/>
      <c r="W689" s="112"/>
      <c r="X689" s="112"/>
    </row>
    <row r="690" spans="18:24" x14ac:dyDescent="0.3">
      <c r="R690" s="112"/>
      <c r="S690" s="112"/>
      <c r="T690" s="112"/>
      <c r="U690" s="112"/>
      <c r="V690" s="112"/>
      <c r="W690" s="112"/>
      <c r="X690" s="112"/>
    </row>
    <row r="691" spans="18:24" x14ac:dyDescent="0.3">
      <c r="R691" s="112"/>
      <c r="S691" s="112"/>
      <c r="T691" s="112"/>
      <c r="U691" s="112"/>
      <c r="V691" s="112"/>
      <c r="W691" s="112"/>
      <c r="X691" s="112"/>
    </row>
    <row r="692" spans="18:24" x14ac:dyDescent="0.3">
      <c r="R692" s="112"/>
      <c r="S692" s="112"/>
      <c r="T692" s="112"/>
      <c r="U692" s="112"/>
      <c r="V692" s="112"/>
      <c r="W692" s="112"/>
      <c r="X692" s="112"/>
    </row>
    <row r="693" spans="18:24" x14ac:dyDescent="0.3">
      <c r="R693" s="112"/>
      <c r="S693" s="112"/>
      <c r="T693" s="112"/>
      <c r="U693" s="112"/>
      <c r="V693" s="112"/>
      <c r="W693" s="112"/>
      <c r="X693" s="112"/>
    </row>
    <row r="694" spans="18:24" x14ac:dyDescent="0.3">
      <c r="R694" s="112"/>
      <c r="S694" s="112"/>
      <c r="T694" s="112"/>
      <c r="U694" s="112"/>
      <c r="V694" s="112"/>
      <c r="W694" s="112"/>
      <c r="X694" s="112"/>
    </row>
    <row r="695" spans="18:24" x14ac:dyDescent="0.3">
      <c r="R695" s="112"/>
      <c r="S695" s="112"/>
      <c r="T695" s="112"/>
      <c r="U695" s="112"/>
      <c r="V695" s="112"/>
      <c r="W695" s="112"/>
      <c r="X695" s="112"/>
    </row>
    <row r="696" spans="18:24" x14ac:dyDescent="0.3">
      <c r="R696" s="112"/>
      <c r="S696" s="112"/>
      <c r="T696" s="112"/>
      <c r="U696" s="112"/>
      <c r="V696" s="112"/>
      <c r="W696" s="112"/>
      <c r="X696" s="112"/>
    </row>
    <row r="697" spans="18:24" x14ac:dyDescent="0.3">
      <c r="R697" s="112"/>
      <c r="S697" s="112"/>
      <c r="T697" s="112"/>
      <c r="U697" s="112"/>
      <c r="V697" s="112"/>
      <c r="W697" s="112"/>
      <c r="X697" s="112"/>
    </row>
    <row r="698" spans="18:24" x14ac:dyDescent="0.3">
      <c r="R698" s="112"/>
      <c r="S698" s="112"/>
      <c r="T698" s="112"/>
      <c r="U698" s="112"/>
      <c r="V698" s="112"/>
      <c r="W698" s="112"/>
      <c r="X698" s="112"/>
    </row>
    <row r="699" spans="18:24" x14ac:dyDescent="0.3">
      <c r="R699" s="112"/>
      <c r="S699" s="112"/>
      <c r="T699" s="112"/>
      <c r="U699" s="112"/>
      <c r="V699" s="112"/>
      <c r="W699" s="112"/>
      <c r="X699" s="112"/>
    </row>
    <row r="700" spans="18:24" x14ac:dyDescent="0.3">
      <c r="R700" s="112"/>
      <c r="S700" s="112"/>
      <c r="T700" s="112"/>
      <c r="U700" s="112"/>
      <c r="V700" s="112"/>
      <c r="W700" s="112"/>
      <c r="X700" s="112"/>
    </row>
    <row r="701" spans="18:24" x14ac:dyDescent="0.3">
      <c r="R701" s="112"/>
      <c r="S701" s="112"/>
      <c r="T701" s="112"/>
      <c r="U701" s="112"/>
      <c r="V701" s="112"/>
      <c r="W701" s="112"/>
      <c r="X701" s="112"/>
    </row>
    <row r="702" spans="18:24" x14ac:dyDescent="0.3">
      <c r="R702" s="112"/>
      <c r="S702" s="112"/>
      <c r="T702" s="112"/>
      <c r="U702" s="112"/>
      <c r="V702" s="112"/>
      <c r="W702" s="112"/>
      <c r="X702" s="112"/>
    </row>
    <row r="703" spans="18:24" x14ac:dyDescent="0.3">
      <c r="R703" s="112"/>
      <c r="S703" s="112"/>
      <c r="T703" s="112"/>
      <c r="U703" s="112"/>
      <c r="V703" s="112"/>
      <c r="W703" s="112"/>
      <c r="X703" s="112"/>
    </row>
    <row r="704" spans="18:24" x14ac:dyDescent="0.3">
      <c r="R704" s="112"/>
      <c r="S704" s="112"/>
      <c r="T704" s="112"/>
      <c r="U704" s="112"/>
      <c r="V704" s="112"/>
      <c r="W704" s="112"/>
      <c r="X704" s="112"/>
    </row>
    <row r="705" spans="18:24" x14ac:dyDescent="0.3">
      <c r="R705" s="112"/>
      <c r="S705" s="112"/>
      <c r="T705" s="112"/>
      <c r="U705" s="112"/>
      <c r="V705" s="112"/>
      <c r="W705" s="112"/>
      <c r="X705" s="112"/>
    </row>
    <row r="706" spans="18:24" x14ac:dyDescent="0.3">
      <c r="R706" s="112"/>
      <c r="S706" s="112"/>
      <c r="T706" s="112"/>
      <c r="U706" s="112"/>
      <c r="V706" s="112"/>
      <c r="W706" s="112"/>
      <c r="X706" s="112"/>
    </row>
    <row r="707" spans="18:24" x14ac:dyDescent="0.3">
      <c r="R707" s="112"/>
      <c r="S707" s="112"/>
      <c r="T707" s="112"/>
      <c r="U707" s="112"/>
      <c r="V707" s="112"/>
      <c r="W707" s="112"/>
      <c r="X707" s="112"/>
    </row>
    <row r="708" spans="18:24" x14ac:dyDescent="0.3">
      <c r="R708" s="112"/>
      <c r="S708" s="112"/>
      <c r="T708" s="112"/>
      <c r="U708" s="112"/>
      <c r="V708" s="112"/>
      <c r="W708" s="112"/>
      <c r="X708" s="112"/>
    </row>
    <row r="709" spans="18:24" x14ac:dyDescent="0.3">
      <c r="R709" s="112"/>
      <c r="S709" s="112"/>
      <c r="T709" s="112"/>
      <c r="U709" s="112"/>
      <c r="V709" s="112"/>
      <c r="W709" s="112"/>
      <c r="X709" s="112"/>
    </row>
    <row r="710" spans="18:24" x14ac:dyDescent="0.3">
      <c r="R710" s="112"/>
      <c r="S710" s="112"/>
      <c r="T710" s="112"/>
      <c r="U710" s="112"/>
      <c r="V710" s="112"/>
      <c r="W710" s="112"/>
      <c r="X710" s="112"/>
    </row>
    <row r="711" spans="18:24" x14ac:dyDescent="0.3">
      <c r="R711" s="112"/>
      <c r="S711" s="112"/>
      <c r="T711" s="112"/>
      <c r="U711" s="112"/>
      <c r="V711" s="112"/>
      <c r="W711" s="112"/>
      <c r="X711" s="112"/>
    </row>
    <row r="712" spans="18:24" x14ac:dyDescent="0.3">
      <c r="R712" s="112"/>
      <c r="S712" s="112"/>
      <c r="T712" s="112"/>
      <c r="U712" s="112"/>
      <c r="V712" s="112"/>
      <c r="W712" s="112"/>
      <c r="X712" s="112"/>
    </row>
    <row r="713" spans="18:24" x14ac:dyDescent="0.3">
      <c r="R713" s="112"/>
      <c r="S713" s="112"/>
      <c r="T713" s="112"/>
      <c r="U713" s="112"/>
      <c r="V713" s="112"/>
      <c r="W713" s="112"/>
      <c r="X713" s="112"/>
    </row>
    <row r="714" spans="18:24" x14ac:dyDescent="0.3">
      <c r="R714" s="112"/>
      <c r="S714" s="112"/>
      <c r="T714" s="112"/>
      <c r="U714" s="112"/>
      <c r="V714" s="112"/>
      <c r="W714" s="112"/>
      <c r="X714" s="112"/>
    </row>
    <row r="715" spans="18:24" x14ac:dyDescent="0.3">
      <c r="R715" s="112"/>
      <c r="S715" s="112"/>
      <c r="T715" s="112"/>
      <c r="U715" s="112"/>
      <c r="V715" s="112"/>
      <c r="W715" s="112"/>
      <c r="X715" s="112"/>
    </row>
    <row r="716" spans="18:24" x14ac:dyDescent="0.3">
      <c r="R716" s="112"/>
      <c r="S716" s="112"/>
      <c r="T716" s="112"/>
      <c r="U716" s="112"/>
      <c r="V716" s="112"/>
      <c r="W716" s="112"/>
      <c r="X716" s="112"/>
    </row>
    <row r="717" spans="18:24" x14ac:dyDescent="0.3">
      <c r="R717" s="112"/>
      <c r="S717" s="112"/>
      <c r="T717" s="112"/>
      <c r="U717" s="112"/>
      <c r="V717" s="112"/>
      <c r="W717" s="112"/>
      <c r="X717" s="112"/>
    </row>
    <row r="718" spans="18:24" x14ac:dyDescent="0.3">
      <c r="R718" s="112"/>
      <c r="S718" s="112"/>
      <c r="T718" s="112"/>
      <c r="U718" s="112"/>
      <c r="V718" s="112"/>
      <c r="W718" s="112"/>
      <c r="X718" s="112"/>
    </row>
    <row r="719" spans="18:24" x14ac:dyDescent="0.3">
      <c r="R719" s="112"/>
      <c r="S719" s="112"/>
      <c r="T719" s="112"/>
      <c r="U719" s="112"/>
      <c r="V719" s="112"/>
      <c r="W719" s="112"/>
      <c r="X719" s="112"/>
    </row>
    <row r="720" spans="18:24" x14ac:dyDescent="0.3">
      <c r="R720" s="112"/>
      <c r="S720" s="112"/>
      <c r="T720" s="112"/>
      <c r="U720" s="112"/>
      <c r="V720" s="112"/>
      <c r="W720" s="112"/>
      <c r="X720" s="112"/>
    </row>
    <row r="721" spans="18:24" x14ac:dyDescent="0.3">
      <c r="R721" s="112"/>
      <c r="S721" s="112"/>
      <c r="T721" s="112"/>
      <c r="U721" s="112"/>
      <c r="V721" s="112"/>
      <c r="W721" s="112"/>
      <c r="X721" s="112"/>
    </row>
    <row r="722" spans="18:24" x14ac:dyDescent="0.3">
      <c r="R722" s="112"/>
      <c r="S722" s="112"/>
      <c r="T722" s="112"/>
      <c r="U722" s="112"/>
      <c r="V722" s="112"/>
      <c r="W722" s="112"/>
      <c r="X722" s="112"/>
    </row>
    <row r="723" spans="18:24" x14ac:dyDescent="0.3">
      <c r="R723" s="112"/>
      <c r="S723" s="112"/>
      <c r="T723" s="112"/>
      <c r="U723" s="112"/>
      <c r="V723" s="112"/>
      <c r="W723" s="112"/>
      <c r="X723" s="112"/>
    </row>
    <row r="724" spans="18:24" x14ac:dyDescent="0.3">
      <c r="R724" s="112"/>
      <c r="S724" s="112"/>
      <c r="T724" s="112"/>
      <c r="U724" s="112"/>
      <c r="V724" s="112"/>
      <c r="W724" s="112"/>
      <c r="X724" s="112"/>
    </row>
    <row r="725" spans="18:24" x14ac:dyDescent="0.3">
      <c r="R725" s="112"/>
      <c r="S725" s="112"/>
      <c r="T725" s="112"/>
      <c r="U725" s="112"/>
      <c r="V725" s="112"/>
      <c r="W725" s="112"/>
      <c r="X725" s="112"/>
    </row>
    <row r="726" spans="18:24" x14ac:dyDescent="0.3">
      <c r="R726" s="112"/>
      <c r="S726" s="112"/>
      <c r="T726" s="112"/>
      <c r="U726" s="112"/>
      <c r="V726" s="112"/>
      <c r="W726" s="112"/>
      <c r="X726" s="112"/>
    </row>
    <row r="727" spans="18:24" x14ac:dyDescent="0.3">
      <c r="R727" s="112"/>
      <c r="S727" s="112"/>
      <c r="T727" s="112"/>
      <c r="U727" s="112"/>
      <c r="V727" s="112"/>
      <c r="W727" s="112"/>
      <c r="X727" s="112"/>
    </row>
    <row r="728" spans="18:24" x14ac:dyDescent="0.3">
      <c r="R728" s="112"/>
      <c r="S728" s="112"/>
      <c r="T728" s="112"/>
      <c r="U728" s="112"/>
      <c r="V728" s="112"/>
      <c r="W728" s="112"/>
      <c r="X728" s="112"/>
    </row>
    <row r="729" spans="18:24" x14ac:dyDescent="0.3">
      <c r="R729" s="112"/>
      <c r="S729" s="112"/>
      <c r="T729" s="112"/>
      <c r="U729" s="112"/>
      <c r="V729" s="112"/>
      <c r="W729" s="112"/>
      <c r="X729" s="112"/>
    </row>
    <row r="730" spans="18:24" x14ac:dyDescent="0.3">
      <c r="R730" s="112"/>
      <c r="S730" s="112"/>
      <c r="T730" s="112"/>
      <c r="U730" s="112"/>
      <c r="V730" s="112"/>
      <c r="W730" s="112"/>
      <c r="X730" s="112"/>
    </row>
    <row r="731" spans="18:24" x14ac:dyDescent="0.3">
      <c r="R731" s="112"/>
      <c r="S731" s="112"/>
      <c r="T731" s="112"/>
      <c r="U731" s="112"/>
      <c r="V731" s="112"/>
      <c r="W731" s="112"/>
      <c r="X731" s="112"/>
    </row>
    <row r="732" spans="18:24" x14ac:dyDescent="0.3">
      <c r="R732" s="112"/>
      <c r="S732" s="112"/>
      <c r="T732" s="112"/>
      <c r="U732" s="112"/>
      <c r="V732" s="112"/>
      <c r="W732" s="112"/>
      <c r="X732" s="112"/>
    </row>
    <row r="733" spans="18:24" x14ac:dyDescent="0.3">
      <c r="R733" s="112"/>
      <c r="S733" s="112"/>
      <c r="T733" s="112"/>
      <c r="U733" s="112"/>
      <c r="V733" s="112"/>
      <c r="W733" s="112"/>
      <c r="X733" s="112"/>
    </row>
    <row r="734" spans="18:24" x14ac:dyDescent="0.3">
      <c r="R734" s="112"/>
      <c r="S734" s="112"/>
      <c r="T734" s="112"/>
      <c r="U734" s="112"/>
      <c r="V734" s="112"/>
      <c r="W734" s="112"/>
      <c r="X734" s="112"/>
    </row>
    <row r="735" spans="18:24" x14ac:dyDescent="0.3">
      <c r="R735" s="112"/>
      <c r="S735" s="112"/>
      <c r="T735" s="112"/>
      <c r="U735" s="112"/>
      <c r="V735" s="112"/>
      <c r="W735" s="112"/>
      <c r="X735" s="112"/>
    </row>
    <row r="736" spans="18:24" x14ac:dyDescent="0.3">
      <c r="R736" s="112"/>
      <c r="S736" s="112"/>
      <c r="T736" s="112"/>
      <c r="U736" s="112"/>
      <c r="V736" s="112"/>
      <c r="W736" s="112"/>
      <c r="X736" s="112"/>
    </row>
    <row r="737" spans="18:24" x14ac:dyDescent="0.3">
      <c r="R737" s="112"/>
      <c r="S737" s="112"/>
      <c r="T737" s="112"/>
      <c r="U737" s="112"/>
      <c r="V737" s="112"/>
      <c r="W737" s="112"/>
      <c r="X737" s="112"/>
    </row>
    <row r="738" spans="18:24" x14ac:dyDescent="0.3">
      <c r="R738" s="112"/>
      <c r="S738" s="112"/>
      <c r="T738" s="112"/>
      <c r="U738" s="112"/>
      <c r="V738" s="112"/>
      <c r="W738" s="112"/>
      <c r="X738" s="112"/>
    </row>
    <row r="739" spans="18:24" x14ac:dyDescent="0.3">
      <c r="R739" s="112"/>
      <c r="S739" s="112"/>
      <c r="T739" s="112"/>
      <c r="U739" s="112"/>
      <c r="V739" s="112"/>
      <c r="W739" s="112"/>
      <c r="X739" s="112"/>
    </row>
    <row r="740" spans="18:24" x14ac:dyDescent="0.3">
      <c r="R740" s="112"/>
      <c r="S740" s="112"/>
      <c r="T740" s="112"/>
      <c r="U740" s="112"/>
      <c r="V740" s="112"/>
      <c r="W740" s="112"/>
      <c r="X740" s="112"/>
    </row>
    <row r="741" spans="18:24" x14ac:dyDescent="0.3">
      <c r="R741" s="112"/>
      <c r="S741" s="112"/>
      <c r="T741" s="112"/>
      <c r="U741" s="112"/>
      <c r="V741" s="112"/>
      <c r="W741" s="112"/>
      <c r="X741" s="112"/>
    </row>
    <row r="742" spans="18:24" x14ac:dyDescent="0.3">
      <c r="R742" s="112"/>
      <c r="S742" s="112"/>
      <c r="T742" s="112"/>
      <c r="U742" s="112"/>
      <c r="V742" s="112"/>
      <c r="W742" s="112"/>
      <c r="X742" s="112"/>
    </row>
    <row r="743" spans="18:24" x14ac:dyDescent="0.3">
      <c r="R743" s="112"/>
      <c r="S743" s="112"/>
      <c r="T743" s="112"/>
      <c r="U743" s="112"/>
      <c r="V743" s="112"/>
      <c r="W743" s="112"/>
      <c r="X743" s="112"/>
    </row>
    <row r="744" spans="18:24" x14ac:dyDescent="0.3">
      <c r="R744" s="112"/>
      <c r="S744" s="112"/>
      <c r="T744" s="112"/>
      <c r="U744" s="112"/>
      <c r="V744" s="112"/>
      <c r="W744" s="112"/>
      <c r="X744" s="112"/>
    </row>
    <row r="745" spans="18:24" x14ac:dyDescent="0.3">
      <c r="R745" s="112"/>
      <c r="S745" s="112"/>
      <c r="T745" s="112"/>
      <c r="U745" s="112"/>
      <c r="V745" s="112"/>
      <c r="W745" s="112"/>
      <c r="X745" s="112"/>
    </row>
    <row r="746" spans="18:24" x14ac:dyDescent="0.3">
      <c r="R746" s="112"/>
      <c r="S746" s="112"/>
      <c r="T746" s="112"/>
      <c r="U746" s="112"/>
      <c r="V746" s="112"/>
      <c r="W746" s="112"/>
      <c r="X746" s="112"/>
    </row>
    <row r="747" spans="18:24" x14ac:dyDescent="0.3">
      <c r="R747" s="112"/>
      <c r="S747" s="112"/>
      <c r="T747" s="112"/>
      <c r="U747" s="112"/>
      <c r="V747" s="112"/>
      <c r="W747" s="112"/>
      <c r="X747" s="112"/>
    </row>
    <row r="748" spans="18:24" x14ac:dyDescent="0.3">
      <c r="R748" s="112"/>
      <c r="S748" s="112"/>
      <c r="T748" s="112"/>
      <c r="U748" s="112"/>
      <c r="V748" s="112"/>
      <c r="W748" s="112"/>
      <c r="X748" s="112"/>
    </row>
    <row r="749" spans="18:24" x14ac:dyDescent="0.3">
      <c r="R749" s="112"/>
      <c r="S749" s="112"/>
      <c r="T749" s="112"/>
      <c r="U749" s="112"/>
      <c r="V749" s="112"/>
      <c r="W749" s="112"/>
      <c r="X749" s="112"/>
    </row>
    <row r="750" spans="18:24" x14ac:dyDescent="0.3">
      <c r="R750" s="112"/>
      <c r="S750" s="112"/>
      <c r="T750" s="112"/>
      <c r="U750" s="112"/>
      <c r="V750" s="112"/>
      <c r="W750" s="112"/>
      <c r="X750" s="112"/>
    </row>
    <row r="751" spans="18:24" x14ac:dyDescent="0.3">
      <c r="R751" s="112"/>
      <c r="S751" s="112"/>
      <c r="T751" s="112"/>
      <c r="U751" s="112"/>
      <c r="V751" s="112"/>
      <c r="W751" s="112"/>
      <c r="X751" s="112"/>
    </row>
    <row r="752" spans="18:24" x14ac:dyDescent="0.3">
      <c r="R752" s="112"/>
      <c r="S752" s="112"/>
      <c r="T752" s="112"/>
      <c r="U752" s="112"/>
      <c r="V752" s="112"/>
      <c r="W752" s="112"/>
      <c r="X752" s="112"/>
    </row>
    <row r="753" spans="18:24" x14ac:dyDescent="0.3">
      <c r="R753" s="112"/>
      <c r="S753" s="112"/>
      <c r="T753" s="112"/>
      <c r="U753" s="112"/>
      <c r="V753" s="112"/>
      <c r="W753" s="112"/>
      <c r="X753" s="112"/>
    </row>
    <row r="754" spans="18:24" x14ac:dyDescent="0.3">
      <c r="R754" s="112"/>
      <c r="S754" s="112"/>
      <c r="T754" s="112"/>
      <c r="U754" s="112"/>
      <c r="V754" s="112"/>
      <c r="W754" s="112"/>
      <c r="X754" s="112"/>
    </row>
    <row r="755" spans="18:24" x14ac:dyDescent="0.3">
      <c r="R755" s="112"/>
      <c r="S755" s="112"/>
      <c r="T755" s="112"/>
      <c r="U755" s="112"/>
      <c r="V755" s="112"/>
      <c r="W755" s="112"/>
      <c r="X755" s="112"/>
    </row>
    <row r="756" spans="18:24" x14ac:dyDescent="0.3">
      <c r="R756" s="112"/>
      <c r="S756" s="112"/>
      <c r="T756" s="112"/>
      <c r="U756" s="112"/>
      <c r="V756" s="112"/>
      <c r="W756" s="112"/>
      <c r="X756" s="112"/>
    </row>
    <row r="757" spans="18:24" x14ac:dyDescent="0.3">
      <c r="R757" s="112"/>
      <c r="S757" s="112"/>
      <c r="T757" s="112"/>
      <c r="U757" s="112"/>
      <c r="V757" s="112"/>
      <c r="W757" s="112"/>
      <c r="X757" s="112"/>
    </row>
    <row r="758" spans="18:24" x14ac:dyDescent="0.3">
      <c r="R758" s="112"/>
      <c r="S758" s="112"/>
      <c r="T758" s="112"/>
      <c r="U758" s="112"/>
      <c r="V758" s="112"/>
      <c r="W758" s="112"/>
      <c r="X758" s="112"/>
    </row>
    <row r="759" spans="18:24" x14ac:dyDescent="0.3">
      <c r="R759" s="112"/>
      <c r="S759" s="112"/>
      <c r="T759" s="112"/>
      <c r="U759" s="112"/>
      <c r="V759" s="112"/>
      <c r="W759" s="112"/>
      <c r="X759" s="112"/>
    </row>
    <row r="760" spans="18:24" x14ac:dyDescent="0.3">
      <c r="R760" s="112"/>
      <c r="S760" s="112"/>
      <c r="T760" s="112"/>
      <c r="U760" s="112"/>
      <c r="V760" s="112"/>
      <c r="W760" s="112"/>
      <c r="X760" s="112"/>
    </row>
    <row r="761" spans="18:24" x14ac:dyDescent="0.3">
      <c r="R761" s="112"/>
      <c r="S761" s="112"/>
      <c r="T761" s="112"/>
      <c r="U761" s="112"/>
      <c r="V761" s="112"/>
      <c r="W761" s="112"/>
      <c r="X761" s="112"/>
    </row>
    <row r="762" spans="18:24" x14ac:dyDescent="0.3">
      <c r="R762" s="112"/>
      <c r="S762" s="112"/>
      <c r="T762" s="112"/>
      <c r="U762" s="112"/>
      <c r="V762" s="112"/>
      <c r="W762" s="112"/>
      <c r="X762" s="112"/>
    </row>
    <row r="763" spans="18:24" x14ac:dyDescent="0.3">
      <c r="R763" s="112"/>
      <c r="S763" s="112"/>
      <c r="T763" s="112"/>
      <c r="U763" s="112"/>
      <c r="V763" s="112"/>
      <c r="W763" s="112"/>
      <c r="X763" s="112"/>
    </row>
    <row r="764" spans="18:24" x14ac:dyDescent="0.3">
      <c r="R764" s="112"/>
      <c r="S764" s="112"/>
      <c r="T764" s="112"/>
      <c r="U764" s="112"/>
      <c r="V764" s="112"/>
      <c r="W764" s="112"/>
      <c r="X764" s="112"/>
    </row>
    <row r="765" spans="18:24" x14ac:dyDescent="0.3">
      <c r="R765" s="112"/>
      <c r="S765" s="112"/>
      <c r="T765" s="112"/>
      <c r="U765" s="112"/>
      <c r="V765" s="112"/>
      <c r="W765" s="112"/>
      <c r="X765" s="112"/>
    </row>
    <row r="766" spans="18:24" x14ac:dyDescent="0.3">
      <c r="R766" s="112"/>
      <c r="S766" s="112"/>
      <c r="T766" s="112"/>
      <c r="U766" s="112"/>
      <c r="V766" s="112"/>
      <c r="W766" s="112"/>
      <c r="X766" s="112"/>
    </row>
    <row r="767" spans="18:24" x14ac:dyDescent="0.3">
      <c r="R767" s="112"/>
      <c r="S767" s="112"/>
      <c r="T767" s="112"/>
      <c r="U767" s="112"/>
      <c r="V767" s="112"/>
      <c r="W767" s="112"/>
      <c r="X767" s="112"/>
    </row>
    <row r="768" spans="18:24" x14ac:dyDescent="0.3">
      <c r="R768" s="112"/>
      <c r="S768" s="112"/>
      <c r="T768" s="112"/>
      <c r="U768" s="112"/>
      <c r="V768" s="112"/>
      <c r="W768" s="112"/>
      <c r="X768" s="112"/>
    </row>
    <row r="769" spans="18:24" x14ac:dyDescent="0.3">
      <c r="R769" s="112"/>
      <c r="S769" s="112"/>
      <c r="T769" s="112"/>
      <c r="U769" s="112"/>
      <c r="V769" s="112"/>
      <c r="W769" s="112"/>
      <c r="X769" s="112"/>
    </row>
    <row r="770" spans="18:24" x14ac:dyDescent="0.3">
      <c r="R770" s="112"/>
      <c r="S770" s="112"/>
      <c r="T770" s="112"/>
      <c r="U770" s="112"/>
      <c r="V770" s="112"/>
      <c r="W770" s="112"/>
      <c r="X770" s="112"/>
    </row>
    <row r="771" spans="18:24" x14ac:dyDescent="0.3">
      <c r="R771" s="112"/>
      <c r="S771" s="112"/>
      <c r="T771" s="112"/>
      <c r="U771" s="112"/>
      <c r="V771" s="112"/>
      <c r="W771" s="112"/>
      <c r="X771" s="112"/>
    </row>
    <row r="772" spans="18:24" x14ac:dyDescent="0.3">
      <c r="R772" s="112"/>
      <c r="S772" s="112"/>
      <c r="T772" s="112"/>
      <c r="U772" s="112"/>
      <c r="V772" s="112"/>
      <c r="W772" s="112"/>
      <c r="X772" s="112"/>
    </row>
    <row r="773" spans="18:24" x14ac:dyDescent="0.3">
      <c r="R773" s="112"/>
      <c r="S773" s="112"/>
      <c r="T773" s="112"/>
      <c r="U773" s="112"/>
      <c r="V773" s="112"/>
      <c r="W773" s="112"/>
      <c r="X773" s="112"/>
    </row>
    <row r="774" spans="18:24" x14ac:dyDescent="0.3">
      <c r="R774" s="112"/>
      <c r="S774" s="112"/>
      <c r="T774" s="112"/>
      <c r="U774" s="112"/>
      <c r="V774" s="112"/>
      <c r="W774" s="112"/>
      <c r="X774" s="112"/>
    </row>
    <row r="775" spans="18:24" x14ac:dyDescent="0.3">
      <c r="R775" s="112"/>
      <c r="S775" s="112"/>
      <c r="T775" s="112"/>
      <c r="U775" s="112"/>
      <c r="V775" s="112"/>
      <c r="W775" s="112"/>
      <c r="X775" s="112"/>
    </row>
    <row r="776" spans="18:24" x14ac:dyDescent="0.3">
      <c r="R776" s="112"/>
      <c r="S776" s="112"/>
      <c r="T776" s="112"/>
      <c r="U776" s="112"/>
      <c r="V776" s="112"/>
      <c r="W776" s="112"/>
      <c r="X776" s="112"/>
    </row>
    <row r="777" spans="18:24" x14ac:dyDescent="0.3">
      <c r="R777" s="112"/>
      <c r="S777" s="112"/>
      <c r="T777" s="112"/>
      <c r="U777" s="112"/>
      <c r="V777" s="112"/>
      <c r="W777" s="112"/>
      <c r="X777" s="112"/>
    </row>
    <row r="778" spans="18:24" x14ac:dyDescent="0.3">
      <c r="R778" s="112"/>
      <c r="S778" s="112"/>
      <c r="T778" s="112"/>
      <c r="U778" s="112"/>
      <c r="V778" s="112"/>
      <c r="W778" s="112"/>
      <c r="X778" s="112"/>
    </row>
    <row r="779" spans="18:24" x14ac:dyDescent="0.3">
      <c r="R779" s="112"/>
      <c r="S779" s="112"/>
      <c r="T779" s="112"/>
      <c r="U779" s="112"/>
      <c r="V779" s="112"/>
      <c r="W779" s="112"/>
      <c r="X779" s="112"/>
    </row>
    <row r="780" spans="18:24" x14ac:dyDescent="0.3">
      <c r="R780" s="112"/>
      <c r="S780" s="112"/>
      <c r="T780" s="112"/>
      <c r="U780" s="112"/>
      <c r="V780" s="112"/>
      <c r="W780" s="112"/>
      <c r="X780" s="112"/>
    </row>
    <row r="781" spans="18:24" x14ac:dyDescent="0.3">
      <c r="R781" s="112"/>
      <c r="S781" s="112"/>
      <c r="T781" s="112"/>
      <c r="U781" s="112"/>
      <c r="V781" s="112"/>
      <c r="W781" s="112"/>
      <c r="X781" s="112"/>
    </row>
    <row r="782" spans="18:24" x14ac:dyDescent="0.3">
      <c r="R782" s="112"/>
      <c r="S782" s="112"/>
      <c r="T782" s="112"/>
      <c r="U782" s="112"/>
      <c r="V782" s="112"/>
      <c r="W782" s="112"/>
      <c r="X782" s="112"/>
    </row>
    <row r="783" spans="18:24" x14ac:dyDescent="0.3">
      <c r="R783" s="112"/>
      <c r="S783" s="112"/>
      <c r="T783" s="112"/>
      <c r="U783" s="112"/>
      <c r="V783" s="112"/>
      <c r="W783" s="112"/>
      <c r="X783" s="112"/>
    </row>
    <row r="784" spans="18:24" x14ac:dyDescent="0.3">
      <c r="R784" s="112"/>
      <c r="S784" s="112"/>
      <c r="T784" s="112"/>
      <c r="U784" s="112"/>
      <c r="V784" s="112"/>
      <c r="W784" s="112"/>
      <c r="X784" s="112"/>
    </row>
    <row r="785" spans="18:24" x14ac:dyDescent="0.3">
      <c r="R785" s="112"/>
      <c r="S785" s="112"/>
      <c r="T785" s="112"/>
      <c r="U785" s="112"/>
      <c r="V785" s="112"/>
      <c r="W785" s="112"/>
      <c r="X785" s="112"/>
    </row>
    <row r="786" spans="18:24" x14ac:dyDescent="0.3">
      <c r="R786" s="112"/>
      <c r="S786" s="112"/>
      <c r="T786" s="112"/>
      <c r="U786" s="112"/>
      <c r="V786" s="112"/>
      <c r="W786" s="112"/>
      <c r="X786" s="112"/>
    </row>
    <row r="787" spans="18:24" x14ac:dyDescent="0.3">
      <c r="R787" s="112"/>
      <c r="S787" s="112"/>
      <c r="T787" s="112"/>
      <c r="U787" s="112"/>
      <c r="V787" s="112"/>
      <c r="W787" s="112"/>
      <c r="X787" s="112"/>
    </row>
    <row r="788" spans="18:24" x14ac:dyDescent="0.3">
      <c r="R788" s="112"/>
      <c r="S788" s="112"/>
      <c r="T788" s="112"/>
      <c r="U788" s="112"/>
      <c r="V788" s="112"/>
      <c r="W788" s="112"/>
      <c r="X788" s="112"/>
    </row>
    <row r="789" spans="18:24" x14ac:dyDescent="0.3">
      <c r="R789" s="112"/>
      <c r="S789" s="112"/>
      <c r="T789" s="112"/>
      <c r="U789" s="112"/>
      <c r="V789" s="112"/>
      <c r="W789" s="112"/>
      <c r="X789" s="112"/>
    </row>
    <row r="790" spans="18:24" x14ac:dyDescent="0.3">
      <c r="R790" s="112"/>
      <c r="S790" s="112"/>
      <c r="T790" s="112"/>
      <c r="U790" s="112"/>
      <c r="V790" s="112"/>
      <c r="W790" s="112"/>
      <c r="X790" s="112"/>
    </row>
    <row r="791" spans="18:24" x14ac:dyDescent="0.3">
      <c r="R791" s="112"/>
      <c r="S791" s="112"/>
      <c r="T791" s="112"/>
      <c r="U791" s="112"/>
      <c r="V791" s="112"/>
      <c r="W791" s="112"/>
      <c r="X791" s="112"/>
    </row>
    <row r="792" spans="18:24" x14ac:dyDescent="0.3">
      <c r="R792" s="112"/>
      <c r="S792" s="112"/>
      <c r="T792" s="112"/>
      <c r="U792" s="112"/>
      <c r="V792" s="112"/>
      <c r="W792" s="112"/>
      <c r="X792" s="112"/>
    </row>
    <row r="793" spans="18:24" x14ac:dyDescent="0.3">
      <c r="R793" s="112"/>
      <c r="S793" s="112"/>
      <c r="T793" s="112"/>
      <c r="U793" s="112"/>
      <c r="V793" s="112"/>
      <c r="W793" s="112"/>
      <c r="X793" s="112"/>
    </row>
    <row r="794" spans="18:24" x14ac:dyDescent="0.3">
      <c r="R794" s="112"/>
      <c r="S794" s="112"/>
      <c r="T794" s="112"/>
      <c r="U794" s="112"/>
      <c r="V794" s="112"/>
      <c r="W794" s="112"/>
      <c r="X794" s="112"/>
    </row>
    <row r="795" spans="18:24" x14ac:dyDescent="0.3">
      <c r="R795" s="112"/>
      <c r="S795" s="112"/>
      <c r="T795" s="112"/>
      <c r="U795" s="112"/>
      <c r="V795" s="112"/>
      <c r="W795" s="112"/>
      <c r="X795" s="112"/>
    </row>
    <row r="796" spans="18:24" x14ac:dyDescent="0.3">
      <c r="R796" s="112"/>
      <c r="S796" s="112"/>
      <c r="T796" s="112"/>
      <c r="U796" s="112"/>
      <c r="V796" s="112"/>
      <c r="W796" s="112"/>
      <c r="X796" s="112"/>
    </row>
    <row r="797" spans="18:24" x14ac:dyDescent="0.3">
      <c r="R797" s="112"/>
      <c r="S797" s="112"/>
      <c r="T797" s="112"/>
      <c r="U797" s="112"/>
      <c r="V797" s="112"/>
      <c r="W797" s="112"/>
      <c r="X797" s="112"/>
    </row>
    <row r="798" spans="18:24" x14ac:dyDescent="0.3">
      <c r="R798" s="112"/>
      <c r="S798" s="112"/>
      <c r="T798" s="112"/>
      <c r="U798" s="112"/>
      <c r="V798" s="112"/>
      <c r="W798" s="112"/>
      <c r="X798" s="112"/>
    </row>
    <row r="799" spans="18:24" x14ac:dyDescent="0.3">
      <c r="R799" s="112"/>
      <c r="S799" s="112"/>
      <c r="T799" s="112"/>
      <c r="U799" s="112"/>
      <c r="V799" s="112"/>
      <c r="W799" s="112"/>
      <c r="X799" s="112"/>
    </row>
    <row r="800" spans="18:24" x14ac:dyDescent="0.3">
      <c r="R800" s="112"/>
      <c r="S800" s="112"/>
      <c r="T800" s="112"/>
      <c r="U800" s="112"/>
      <c r="V800" s="112"/>
      <c r="W800" s="112"/>
      <c r="X800" s="112"/>
    </row>
    <row r="801" spans="18:24" x14ac:dyDescent="0.3">
      <c r="R801" s="112"/>
      <c r="S801" s="112"/>
      <c r="T801" s="112"/>
      <c r="U801" s="112"/>
      <c r="V801" s="112"/>
      <c r="W801" s="112"/>
      <c r="X801" s="112"/>
    </row>
    <row r="802" spans="18:24" x14ac:dyDescent="0.3">
      <c r="R802" s="112"/>
      <c r="S802" s="112"/>
      <c r="T802" s="112"/>
      <c r="U802" s="112"/>
      <c r="V802" s="112"/>
      <c r="W802" s="112"/>
      <c r="X802" s="112"/>
    </row>
    <row r="803" spans="18:24" x14ac:dyDescent="0.3">
      <c r="R803" s="112"/>
      <c r="S803" s="112"/>
      <c r="T803" s="112"/>
      <c r="U803" s="112"/>
      <c r="V803" s="112"/>
      <c r="W803" s="112"/>
      <c r="X803" s="112"/>
    </row>
    <row r="804" spans="18:24" x14ac:dyDescent="0.3">
      <c r="R804" s="112"/>
      <c r="S804" s="112"/>
      <c r="T804" s="112"/>
      <c r="U804" s="112"/>
      <c r="V804" s="112"/>
      <c r="W804" s="112"/>
      <c r="X804" s="112"/>
    </row>
    <row r="805" spans="18:24" x14ac:dyDescent="0.3">
      <c r="R805" s="112"/>
      <c r="S805" s="112"/>
      <c r="T805" s="112"/>
      <c r="U805" s="112"/>
      <c r="V805" s="112"/>
      <c r="W805" s="112"/>
      <c r="X805" s="112"/>
    </row>
    <row r="806" spans="18:24" x14ac:dyDescent="0.3">
      <c r="R806" s="112"/>
      <c r="S806" s="112"/>
      <c r="T806" s="112"/>
      <c r="U806" s="112"/>
      <c r="V806" s="112"/>
      <c r="W806" s="112"/>
      <c r="X806" s="112"/>
    </row>
    <row r="807" spans="18:24" x14ac:dyDescent="0.3">
      <c r="R807" s="112"/>
      <c r="S807" s="112"/>
      <c r="T807" s="112"/>
      <c r="U807" s="112"/>
      <c r="V807" s="112"/>
      <c r="W807" s="112"/>
      <c r="X807" s="112"/>
    </row>
    <row r="808" spans="18:24" x14ac:dyDescent="0.3">
      <c r="R808" s="112"/>
      <c r="S808" s="112"/>
      <c r="T808" s="112"/>
      <c r="U808" s="112"/>
      <c r="V808" s="112"/>
      <c r="W808" s="112"/>
      <c r="X808" s="112"/>
    </row>
    <row r="809" spans="18:24" x14ac:dyDescent="0.3">
      <c r="R809" s="112"/>
      <c r="S809" s="112"/>
      <c r="T809" s="112"/>
      <c r="U809" s="112"/>
      <c r="V809" s="112"/>
      <c r="W809" s="112"/>
      <c r="X809" s="112"/>
    </row>
    <row r="810" spans="18:24" x14ac:dyDescent="0.3">
      <c r="R810" s="112"/>
      <c r="S810" s="112"/>
      <c r="T810" s="112"/>
      <c r="U810" s="112"/>
      <c r="V810" s="112"/>
      <c r="W810" s="112"/>
      <c r="X810" s="112"/>
    </row>
    <row r="811" spans="18:24" x14ac:dyDescent="0.3">
      <c r="R811" s="112"/>
      <c r="S811" s="112"/>
      <c r="T811" s="112"/>
      <c r="U811" s="112"/>
      <c r="V811" s="112"/>
      <c r="W811" s="112"/>
      <c r="X811" s="112"/>
    </row>
    <row r="812" spans="18:24" x14ac:dyDescent="0.3">
      <c r="R812" s="112"/>
      <c r="S812" s="112"/>
      <c r="T812" s="112"/>
      <c r="U812" s="112"/>
      <c r="V812" s="112"/>
      <c r="W812" s="112"/>
      <c r="X812" s="112"/>
    </row>
    <row r="813" spans="18:24" x14ac:dyDescent="0.3">
      <c r="R813" s="112"/>
      <c r="S813" s="112"/>
      <c r="T813" s="112"/>
      <c r="U813" s="112"/>
      <c r="V813" s="112"/>
      <c r="W813" s="112"/>
      <c r="X813" s="112"/>
    </row>
    <row r="814" spans="18:24" x14ac:dyDescent="0.3">
      <c r="R814" s="112"/>
      <c r="S814" s="112"/>
      <c r="T814" s="112"/>
      <c r="U814" s="112"/>
      <c r="V814" s="112"/>
      <c r="W814" s="112"/>
      <c r="X814" s="112"/>
    </row>
    <row r="815" spans="18:24" x14ac:dyDescent="0.3">
      <c r="R815" s="112"/>
      <c r="S815" s="112"/>
      <c r="T815" s="112"/>
      <c r="U815" s="112"/>
      <c r="V815" s="112"/>
      <c r="W815" s="112"/>
      <c r="X815" s="112"/>
    </row>
    <row r="816" spans="18:24" x14ac:dyDescent="0.3">
      <c r="R816" s="112"/>
      <c r="S816" s="112"/>
      <c r="T816" s="112"/>
      <c r="U816" s="112"/>
      <c r="V816" s="112"/>
      <c r="W816" s="112"/>
      <c r="X816" s="112"/>
    </row>
    <row r="817" spans="18:24" x14ac:dyDescent="0.3">
      <c r="R817" s="112"/>
      <c r="S817" s="112"/>
      <c r="T817" s="112"/>
      <c r="U817" s="112"/>
      <c r="V817" s="112"/>
      <c r="W817" s="112"/>
      <c r="X817" s="112"/>
    </row>
    <row r="818" spans="18:24" x14ac:dyDescent="0.3">
      <c r="R818" s="112"/>
      <c r="S818" s="112"/>
      <c r="T818" s="112"/>
      <c r="U818" s="112"/>
      <c r="V818" s="112"/>
      <c r="W818" s="112"/>
      <c r="X818" s="112"/>
    </row>
    <row r="819" spans="18:24" x14ac:dyDescent="0.3">
      <c r="R819" s="112"/>
      <c r="S819" s="112"/>
      <c r="T819" s="112"/>
      <c r="U819" s="112"/>
      <c r="V819" s="112"/>
      <c r="W819" s="112"/>
      <c r="X819" s="112"/>
    </row>
    <row r="820" spans="18:24" x14ac:dyDescent="0.3">
      <c r="R820" s="112"/>
      <c r="S820" s="112"/>
      <c r="T820" s="112"/>
      <c r="U820" s="112"/>
      <c r="V820" s="112"/>
      <c r="W820" s="112"/>
      <c r="X820" s="112"/>
    </row>
    <row r="821" spans="18:24" x14ac:dyDescent="0.3">
      <c r="R821" s="112"/>
      <c r="S821" s="112"/>
      <c r="T821" s="112"/>
      <c r="U821" s="112"/>
      <c r="V821" s="112"/>
      <c r="W821" s="112"/>
      <c r="X821" s="112"/>
    </row>
    <row r="822" spans="18:24" x14ac:dyDescent="0.3">
      <c r="R822" s="112"/>
      <c r="S822" s="112"/>
      <c r="T822" s="112"/>
      <c r="U822" s="112"/>
      <c r="V822" s="112"/>
      <c r="W822" s="112"/>
      <c r="X822" s="112"/>
    </row>
    <row r="823" spans="18:24" x14ac:dyDescent="0.3">
      <c r="R823" s="112"/>
      <c r="S823" s="112"/>
      <c r="T823" s="112"/>
      <c r="U823" s="112"/>
      <c r="V823" s="112"/>
      <c r="W823" s="112"/>
      <c r="X823" s="112"/>
    </row>
    <row r="824" spans="18:24" x14ac:dyDescent="0.3">
      <c r="R824" s="112"/>
      <c r="S824" s="112"/>
      <c r="T824" s="112"/>
      <c r="U824" s="112"/>
      <c r="V824" s="112"/>
      <c r="W824" s="112"/>
      <c r="X824" s="112"/>
    </row>
    <row r="825" spans="18:24" x14ac:dyDescent="0.3">
      <c r="R825" s="112"/>
      <c r="S825" s="112"/>
      <c r="T825" s="112"/>
      <c r="U825" s="112"/>
      <c r="V825" s="112"/>
      <c r="W825" s="112"/>
      <c r="X825" s="112"/>
    </row>
    <row r="826" spans="18:24" x14ac:dyDescent="0.3">
      <c r="R826" s="112"/>
      <c r="S826" s="112"/>
      <c r="T826" s="112"/>
      <c r="U826" s="112"/>
      <c r="V826" s="112"/>
      <c r="W826" s="112"/>
      <c r="X826" s="112"/>
    </row>
    <row r="827" spans="18:24" x14ac:dyDescent="0.3">
      <c r="R827" s="112"/>
      <c r="S827" s="112"/>
      <c r="T827" s="112"/>
      <c r="U827" s="112"/>
      <c r="V827" s="112"/>
      <c r="W827" s="112"/>
      <c r="X827" s="112"/>
    </row>
    <row r="828" spans="18:24" x14ac:dyDescent="0.3">
      <c r="R828" s="112"/>
      <c r="S828" s="112"/>
      <c r="T828" s="112"/>
      <c r="U828" s="112"/>
      <c r="V828" s="112"/>
      <c r="W828" s="112"/>
      <c r="X828" s="112"/>
    </row>
    <row r="829" spans="18:24" x14ac:dyDescent="0.3">
      <c r="R829" s="112"/>
      <c r="S829" s="112"/>
      <c r="T829" s="112"/>
      <c r="U829" s="112"/>
      <c r="V829" s="112"/>
      <c r="W829" s="112"/>
      <c r="X829" s="112"/>
    </row>
    <row r="830" spans="18:24" x14ac:dyDescent="0.3">
      <c r="R830" s="112"/>
      <c r="S830" s="112"/>
      <c r="T830" s="112"/>
      <c r="U830" s="112"/>
      <c r="V830" s="112"/>
      <c r="W830" s="112"/>
      <c r="X830" s="112"/>
    </row>
    <row r="831" spans="18:24" x14ac:dyDescent="0.3">
      <c r="R831" s="112"/>
      <c r="S831" s="112"/>
      <c r="T831" s="112"/>
      <c r="U831" s="112"/>
      <c r="V831" s="112"/>
      <c r="W831" s="112"/>
      <c r="X831" s="112"/>
    </row>
    <row r="832" spans="18:24" x14ac:dyDescent="0.3">
      <c r="R832" s="112"/>
      <c r="S832" s="112"/>
      <c r="T832" s="112"/>
      <c r="U832" s="112"/>
      <c r="V832" s="112"/>
      <c r="W832" s="112"/>
      <c r="X832" s="112"/>
    </row>
    <row r="833" spans="18:24" x14ac:dyDescent="0.3">
      <c r="R833" s="112"/>
      <c r="S833" s="112"/>
      <c r="T833" s="112"/>
      <c r="U833" s="112"/>
      <c r="V833" s="112"/>
      <c r="W833" s="112"/>
      <c r="X833" s="112"/>
    </row>
    <row r="834" spans="18:24" x14ac:dyDescent="0.3">
      <c r="R834" s="112"/>
      <c r="S834" s="112"/>
      <c r="T834" s="112"/>
      <c r="U834" s="112"/>
      <c r="V834" s="112"/>
      <c r="W834" s="112"/>
      <c r="X834" s="112"/>
    </row>
    <row r="835" spans="18:24" x14ac:dyDescent="0.3">
      <c r="R835" s="112"/>
      <c r="S835" s="112"/>
      <c r="T835" s="112"/>
      <c r="U835" s="112"/>
      <c r="V835" s="112"/>
      <c r="W835" s="112"/>
      <c r="X835" s="112"/>
    </row>
    <row r="836" spans="18:24" x14ac:dyDescent="0.3">
      <c r="R836" s="112"/>
      <c r="S836" s="112"/>
      <c r="T836" s="112"/>
      <c r="U836" s="112"/>
      <c r="V836" s="112"/>
      <c r="W836" s="112"/>
      <c r="X836" s="112"/>
    </row>
    <row r="837" spans="18:24" x14ac:dyDescent="0.3">
      <c r="R837" s="112"/>
      <c r="S837" s="112"/>
      <c r="T837" s="112"/>
      <c r="U837" s="112"/>
      <c r="V837" s="112"/>
      <c r="W837" s="112"/>
      <c r="X837" s="112"/>
    </row>
    <row r="838" spans="18:24" x14ac:dyDescent="0.3">
      <c r="R838" s="112"/>
      <c r="S838" s="112"/>
      <c r="T838" s="112"/>
      <c r="U838" s="112"/>
      <c r="V838" s="112"/>
      <c r="W838" s="112"/>
      <c r="X838" s="112"/>
    </row>
    <row r="839" spans="18:24" x14ac:dyDescent="0.3">
      <c r="R839" s="112"/>
      <c r="S839" s="112"/>
      <c r="T839" s="112"/>
      <c r="U839" s="112"/>
      <c r="V839" s="112"/>
      <c r="W839" s="112"/>
      <c r="X839" s="112"/>
    </row>
    <row r="840" spans="18:24" x14ac:dyDescent="0.3">
      <c r="R840" s="112"/>
      <c r="S840" s="112"/>
      <c r="T840" s="112"/>
      <c r="U840" s="112"/>
      <c r="V840" s="112"/>
      <c r="W840" s="112"/>
      <c r="X840" s="112"/>
    </row>
    <row r="841" spans="18:24" x14ac:dyDescent="0.3">
      <c r="R841" s="112"/>
      <c r="S841" s="112"/>
      <c r="T841" s="112"/>
      <c r="U841" s="112"/>
      <c r="V841" s="112"/>
      <c r="W841" s="112"/>
      <c r="X841" s="112"/>
    </row>
    <row r="842" spans="18:24" x14ac:dyDescent="0.3">
      <c r="R842" s="112"/>
      <c r="S842" s="112"/>
      <c r="T842" s="112"/>
      <c r="U842" s="112"/>
      <c r="V842" s="112"/>
      <c r="W842" s="112"/>
      <c r="X842" s="112"/>
    </row>
    <row r="843" spans="18:24" x14ac:dyDescent="0.3">
      <c r="R843" s="112"/>
      <c r="S843" s="112"/>
      <c r="T843" s="112"/>
      <c r="U843" s="112"/>
      <c r="V843" s="112"/>
      <c r="W843" s="112"/>
      <c r="X843" s="112"/>
    </row>
    <row r="844" spans="18:24" x14ac:dyDescent="0.3">
      <c r="R844" s="112"/>
      <c r="S844" s="112"/>
      <c r="T844" s="112"/>
      <c r="U844" s="112"/>
      <c r="V844" s="112"/>
      <c r="W844" s="112"/>
      <c r="X844" s="112"/>
    </row>
    <row r="845" spans="18:24" x14ac:dyDescent="0.3">
      <c r="R845" s="112"/>
      <c r="S845" s="112"/>
      <c r="T845" s="112"/>
      <c r="U845" s="112"/>
      <c r="V845" s="112"/>
      <c r="W845" s="112"/>
      <c r="X845" s="112"/>
    </row>
    <row r="846" spans="18:24" x14ac:dyDescent="0.3">
      <c r="R846" s="112"/>
      <c r="S846" s="112"/>
      <c r="T846" s="112"/>
      <c r="U846" s="112"/>
      <c r="V846" s="112"/>
      <c r="W846" s="112"/>
      <c r="X846" s="112"/>
    </row>
    <row r="847" spans="18:24" x14ac:dyDescent="0.3">
      <c r="R847" s="112"/>
      <c r="S847" s="112"/>
      <c r="T847" s="112"/>
      <c r="U847" s="112"/>
      <c r="V847" s="112"/>
      <c r="W847" s="112"/>
      <c r="X847" s="112"/>
    </row>
    <row r="848" spans="18:24" x14ac:dyDescent="0.3">
      <c r="R848" s="112"/>
      <c r="S848" s="112"/>
      <c r="T848" s="112"/>
      <c r="U848" s="112"/>
      <c r="V848" s="112"/>
      <c r="W848" s="112"/>
      <c r="X848" s="112"/>
    </row>
    <row r="849" spans="18:24" x14ac:dyDescent="0.3">
      <c r="R849" s="112"/>
      <c r="S849" s="112"/>
      <c r="T849" s="112"/>
      <c r="U849" s="112"/>
      <c r="V849" s="112"/>
      <c r="W849" s="112"/>
      <c r="X849" s="112"/>
    </row>
    <row r="850" spans="18:24" x14ac:dyDescent="0.3">
      <c r="R850" s="112"/>
      <c r="S850" s="112"/>
      <c r="T850" s="112"/>
      <c r="U850" s="112"/>
      <c r="V850" s="112"/>
      <c r="W850" s="112"/>
      <c r="X850" s="112"/>
    </row>
    <row r="851" spans="18:24" x14ac:dyDescent="0.3">
      <c r="R851" s="112"/>
      <c r="S851" s="112"/>
      <c r="T851" s="112"/>
      <c r="U851" s="112"/>
      <c r="V851" s="112"/>
      <c r="W851" s="112"/>
      <c r="X851" s="112"/>
    </row>
    <row r="852" spans="18:24" x14ac:dyDescent="0.3">
      <c r="R852" s="112"/>
      <c r="S852" s="112"/>
      <c r="T852" s="112"/>
      <c r="U852" s="112"/>
      <c r="V852" s="112"/>
      <c r="W852" s="112"/>
      <c r="X852" s="112"/>
    </row>
    <row r="853" spans="18:24" x14ac:dyDescent="0.3">
      <c r="R853" s="112"/>
      <c r="S853" s="112"/>
      <c r="T853" s="112"/>
      <c r="U853" s="112"/>
      <c r="V853" s="112"/>
      <c r="W853" s="112"/>
      <c r="X853" s="112"/>
    </row>
    <row r="854" spans="18:24" x14ac:dyDescent="0.3">
      <c r="R854" s="112"/>
      <c r="S854" s="112"/>
      <c r="T854" s="112"/>
      <c r="U854" s="112"/>
      <c r="V854" s="112"/>
      <c r="W854" s="112"/>
      <c r="X854" s="112"/>
    </row>
    <row r="855" spans="18:24" x14ac:dyDescent="0.3">
      <c r="R855" s="112"/>
      <c r="S855" s="112"/>
      <c r="T855" s="112"/>
      <c r="U855" s="112"/>
      <c r="V855" s="112"/>
      <c r="W855" s="112"/>
      <c r="X855" s="112"/>
    </row>
    <row r="856" spans="18:24" x14ac:dyDescent="0.3">
      <c r="R856" s="112"/>
      <c r="S856" s="112"/>
      <c r="T856" s="112"/>
      <c r="U856" s="112"/>
      <c r="V856" s="112"/>
      <c r="W856" s="112"/>
      <c r="X856" s="112"/>
    </row>
    <row r="857" spans="18:24" x14ac:dyDescent="0.3">
      <c r="R857" s="112"/>
      <c r="S857" s="112"/>
      <c r="T857" s="112"/>
      <c r="U857" s="112"/>
      <c r="V857" s="112"/>
      <c r="W857" s="112"/>
      <c r="X857" s="112"/>
    </row>
    <row r="858" spans="18:24" x14ac:dyDescent="0.3">
      <c r="R858" s="112"/>
      <c r="S858" s="112"/>
      <c r="T858" s="112"/>
      <c r="U858" s="112"/>
      <c r="V858" s="112"/>
      <c r="W858" s="112"/>
      <c r="X858" s="112"/>
    </row>
    <row r="859" spans="18:24" x14ac:dyDescent="0.3">
      <c r="R859" s="112"/>
      <c r="S859" s="112"/>
      <c r="T859" s="112"/>
      <c r="U859" s="112"/>
      <c r="V859" s="112"/>
      <c r="W859" s="112"/>
      <c r="X859" s="112"/>
    </row>
    <row r="860" spans="18:24" x14ac:dyDescent="0.3">
      <c r="R860" s="112"/>
      <c r="S860" s="112"/>
      <c r="T860" s="112"/>
      <c r="U860" s="112"/>
      <c r="V860" s="112"/>
      <c r="W860" s="112"/>
      <c r="X860" s="112"/>
    </row>
    <row r="861" spans="18:24" x14ac:dyDescent="0.3">
      <c r="R861" s="112"/>
      <c r="S861" s="112"/>
      <c r="T861" s="112"/>
      <c r="U861" s="112"/>
      <c r="V861" s="112"/>
      <c r="W861" s="112"/>
      <c r="X861" s="112"/>
    </row>
    <row r="862" spans="18:24" x14ac:dyDescent="0.3">
      <c r="R862" s="112"/>
      <c r="S862" s="112"/>
      <c r="T862" s="112"/>
      <c r="U862" s="112"/>
      <c r="V862" s="112"/>
      <c r="W862" s="112"/>
      <c r="X862" s="112"/>
    </row>
    <row r="863" spans="18:24" x14ac:dyDescent="0.3">
      <c r="R863" s="112"/>
      <c r="S863" s="112"/>
      <c r="T863" s="112"/>
      <c r="U863" s="112"/>
      <c r="V863" s="112"/>
      <c r="W863" s="112"/>
      <c r="X863" s="112"/>
    </row>
    <row r="864" spans="18:24" x14ac:dyDescent="0.3">
      <c r="R864" s="112"/>
      <c r="S864" s="112"/>
      <c r="T864" s="112"/>
      <c r="U864" s="112"/>
      <c r="V864" s="112"/>
      <c r="W864" s="112"/>
      <c r="X864" s="112"/>
    </row>
    <row r="865" spans="18:24" x14ac:dyDescent="0.3">
      <c r="R865" s="112"/>
      <c r="S865" s="112"/>
      <c r="T865" s="112"/>
      <c r="U865" s="112"/>
      <c r="V865" s="112"/>
      <c r="W865" s="112"/>
      <c r="X865" s="112"/>
    </row>
    <row r="866" spans="18:24" x14ac:dyDescent="0.3">
      <c r="R866" s="112"/>
      <c r="S866" s="112"/>
      <c r="T866" s="112"/>
      <c r="U866" s="112"/>
      <c r="V866" s="112"/>
      <c r="W866" s="112"/>
      <c r="X866" s="112"/>
    </row>
    <row r="867" spans="18:24" x14ac:dyDescent="0.3">
      <c r="R867" s="112"/>
      <c r="S867" s="112"/>
      <c r="T867" s="112"/>
      <c r="U867" s="112"/>
      <c r="V867" s="112"/>
      <c r="W867" s="112"/>
      <c r="X867" s="112"/>
    </row>
    <row r="868" spans="18:24" x14ac:dyDescent="0.3">
      <c r="R868" s="112"/>
      <c r="S868" s="112"/>
      <c r="T868" s="112"/>
      <c r="U868" s="112"/>
      <c r="V868" s="112"/>
      <c r="W868" s="112"/>
      <c r="X868" s="112"/>
    </row>
    <row r="869" spans="18:24" x14ac:dyDescent="0.3">
      <c r="R869" s="112"/>
      <c r="S869" s="112"/>
      <c r="T869" s="112"/>
      <c r="U869" s="112"/>
      <c r="V869" s="112"/>
      <c r="W869" s="112"/>
      <c r="X869" s="112"/>
    </row>
    <row r="870" spans="18:24" x14ac:dyDescent="0.3">
      <c r="R870" s="112"/>
      <c r="S870" s="112"/>
      <c r="T870" s="112"/>
      <c r="U870" s="112"/>
      <c r="V870" s="112"/>
      <c r="W870" s="112"/>
      <c r="X870" s="112"/>
    </row>
    <row r="871" spans="18:24" x14ac:dyDescent="0.3">
      <c r="R871" s="112"/>
      <c r="S871" s="112"/>
      <c r="T871" s="112"/>
      <c r="U871" s="112"/>
      <c r="V871" s="112"/>
      <c r="W871" s="112"/>
      <c r="X871" s="112"/>
    </row>
    <row r="872" spans="18:24" x14ac:dyDescent="0.3">
      <c r="R872" s="112"/>
      <c r="S872" s="112"/>
      <c r="T872" s="112"/>
      <c r="U872" s="112"/>
      <c r="V872" s="112"/>
      <c r="W872" s="112"/>
      <c r="X872" s="112"/>
    </row>
    <row r="873" spans="18:24" x14ac:dyDescent="0.3">
      <c r="R873" s="112"/>
      <c r="S873" s="112"/>
      <c r="T873" s="112"/>
      <c r="U873" s="112"/>
      <c r="V873" s="112"/>
      <c r="W873" s="112"/>
      <c r="X873" s="112"/>
    </row>
    <row r="874" spans="18:24" x14ac:dyDescent="0.3">
      <c r="R874" s="112"/>
      <c r="S874" s="112"/>
      <c r="T874" s="112"/>
      <c r="U874" s="112"/>
      <c r="V874" s="112"/>
      <c r="W874" s="112"/>
      <c r="X874" s="112"/>
    </row>
    <row r="875" spans="18:24" x14ac:dyDescent="0.3">
      <c r="R875" s="112"/>
      <c r="S875" s="112"/>
      <c r="T875" s="112"/>
      <c r="U875" s="112"/>
      <c r="V875" s="112"/>
      <c r="W875" s="112"/>
      <c r="X875" s="112"/>
    </row>
    <row r="876" spans="18:24" x14ac:dyDescent="0.3">
      <c r="R876" s="112"/>
      <c r="S876" s="112"/>
      <c r="T876" s="112"/>
      <c r="U876" s="112"/>
      <c r="V876" s="112"/>
      <c r="W876" s="112"/>
      <c r="X876" s="112"/>
    </row>
    <row r="877" spans="18:24" x14ac:dyDescent="0.3">
      <c r="R877" s="112"/>
      <c r="S877" s="112"/>
      <c r="T877" s="112"/>
      <c r="U877" s="112"/>
      <c r="V877" s="112"/>
      <c r="W877" s="112"/>
      <c r="X877" s="112"/>
    </row>
    <row r="878" spans="18:24" x14ac:dyDescent="0.3">
      <c r="R878" s="112"/>
      <c r="S878" s="112"/>
      <c r="T878" s="112"/>
      <c r="U878" s="112"/>
      <c r="V878" s="112"/>
      <c r="W878" s="112"/>
      <c r="X878" s="112"/>
    </row>
    <row r="879" spans="18:24" x14ac:dyDescent="0.3">
      <c r="R879" s="112"/>
      <c r="S879" s="112"/>
      <c r="T879" s="112"/>
      <c r="U879" s="112"/>
      <c r="V879" s="112"/>
      <c r="W879" s="112"/>
      <c r="X879" s="112"/>
    </row>
    <row r="880" spans="18:24" x14ac:dyDescent="0.3">
      <c r="R880" s="112"/>
      <c r="S880" s="112"/>
      <c r="T880" s="112"/>
      <c r="U880" s="112"/>
      <c r="V880" s="112"/>
      <c r="W880" s="112"/>
      <c r="X880" s="112"/>
    </row>
    <row r="881" spans="18:24" x14ac:dyDescent="0.3">
      <c r="R881" s="112"/>
      <c r="S881" s="112"/>
      <c r="T881" s="112"/>
      <c r="U881" s="112"/>
      <c r="V881" s="112"/>
      <c r="W881" s="112"/>
      <c r="X881" s="112"/>
    </row>
    <row r="882" spans="18:24" x14ac:dyDescent="0.3">
      <c r="R882" s="112"/>
      <c r="S882" s="112"/>
      <c r="T882" s="112"/>
      <c r="U882" s="112"/>
      <c r="V882" s="112"/>
      <c r="W882" s="112"/>
      <c r="X882" s="112"/>
    </row>
    <row r="883" spans="18:24" x14ac:dyDescent="0.3">
      <c r="R883" s="112"/>
      <c r="S883" s="112"/>
      <c r="T883" s="112"/>
      <c r="U883" s="112"/>
      <c r="V883" s="112"/>
      <c r="W883" s="112"/>
      <c r="X883" s="112"/>
    </row>
    <row r="884" spans="18:24" x14ac:dyDescent="0.3">
      <c r="R884" s="112"/>
      <c r="S884" s="112"/>
      <c r="T884" s="112"/>
      <c r="U884" s="112"/>
      <c r="V884" s="112"/>
      <c r="W884" s="112"/>
      <c r="X884" s="112"/>
    </row>
    <row r="885" spans="18:24" x14ac:dyDescent="0.3">
      <c r="R885" s="112"/>
      <c r="S885" s="112"/>
      <c r="T885" s="112"/>
      <c r="U885" s="112"/>
      <c r="V885" s="112"/>
      <c r="W885" s="112"/>
      <c r="X885" s="112"/>
    </row>
    <row r="886" spans="18:24" x14ac:dyDescent="0.3">
      <c r="R886" s="112"/>
      <c r="S886" s="112"/>
      <c r="T886" s="112"/>
      <c r="U886" s="112"/>
      <c r="V886" s="112"/>
      <c r="W886" s="112"/>
      <c r="X886" s="112"/>
    </row>
    <row r="887" spans="18:24" x14ac:dyDescent="0.3">
      <c r="R887" s="112"/>
      <c r="S887" s="112"/>
      <c r="T887" s="112"/>
      <c r="U887" s="112"/>
      <c r="V887" s="112"/>
      <c r="W887" s="112"/>
      <c r="X887" s="112"/>
    </row>
    <row r="888" spans="18:24" x14ac:dyDescent="0.3">
      <c r="R888" s="112"/>
      <c r="S888" s="112"/>
      <c r="T888" s="112"/>
      <c r="U888" s="112"/>
      <c r="V888" s="112"/>
      <c r="W888" s="112"/>
      <c r="X888" s="112"/>
    </row>
    <row r="889" spans="18:24" x14ac:dyDescent="0.3">
      <c r="R889" s="112"/>
      <c r="S889" s="112"/>
      <c r="T889" s="112"/>
      <c r="U889" s="112"/>
      <c r="V889" s="112"/>
      <c r="W889" s="112"/>
      <c r="X889" s="112"/>
    </row>
    <row r="890" spans="18:24" x14ac:dyDescent="0.3">
      <c r="R890" s="112"/>
      <c r="S890" s="112"/>
      <c r="T890" s="112"/>
      <c r="U890" s="112"/>
      <c r="V890" s="112"/>
      <c r="W890" s="112"/>
      <c r="X890" s="112"/>
    </row>
    <row r="891" spans="18:24" x14ac:dyDescent="0.3">
      <c r="R891" s="112"/>
      <c r="S891" s="112"/>
      <c r="T891" s="112"/>
      <c r="U891" s="112"/>
      <c r="V891" s="112"/>
      <c r="W891" s="112"/>
      <c r="X891" s="112"/>
    </row>
    <row r="892" spans="18:24" x14ac:dyDescent="0.3">
      <c r="R892" s="112"/>
      <c r="S892" s="112"/>
      <c r="T892" s="112"/>
      <c r="U892" s="112"/>
      <c r="V892" s="112"/>
      <c r="W892" s="112"/>
      <c r="X892" s="112"/>
    </row>
    <row r="893" spans="18:24" x14ac:dyDescent="0.3">
      <c r="R893" s="112"/>
      <c r="S893" s="112"/>
      <c r="T893" s="112"/>
      <c r="U893" s="112"/>
      <c r="V893" s="112"/>
      <c r="W893" s="112"/>
      <c r="X893" s="112"/>
    </row>
    <row r="894" spans="18:24" x14ac:dyDescent="0.3">
      <c r="R894" s="112"/>
      <c r="S894" s="112"/>
      <c r="T894" s="112"/>
      <c r="U894" s="112"/>
      <c r="V894" s="112"/>
      <c r="W894" s="112"/>
      <c r="X894" s="112"/>
    </row>
    <row r="895" spans="18:24" x14ac:dyDescent="0.3">
      <c r="R895" s="112"/>
      <c r="S895" s="112"/>
      <c r="T895" s="112"/>
      <c r="U895" s="112"/>
      <c r="V895" s="112"/>
      <c r="W895" s="112"/>
      <c r="X895" s="112"/>
    </row>
    <row r="896" spans="18:24" x14ac:dyDescent="0.3">
      <c r="R896" s="112"/>
      <c r="S896" s="112"/>
      <c r="T896" s="112"/>
      <c r="U896" s="112"/>
      <c r="V896" s="112"/>
      <c r="W896" s="112"/>
      <c r="X896" s="112"/>
    </row>
    <row r="897" spans="18:24" x14ac:dyDescent="0.3">
      <c r="R897" s="112"/>
      <c r="S897" s="112"/>
      <c r="T897" s="112"/>
      <c r="U897" s="112"/>
      <c r="V897" s="112"/>
      <c r="W897" s="112"/>
      <c r="X897" s="112"/>
    </row>
    <row r="898" spans="18:24" x14ac:dyDescent="0.3">
      <c r="R898" s="112"/>
      <c r="S898" s="112"/>
      <c r="T898" s="112"/>
      <c r="U898" s="112"/>
      <c r="V898" s="112"/>
      <c r="W898" s="112"/>
      <c r="X898" s="112"/>
    </row>
    <row r="899" spans="18:24" x14ac:dyDescent="0.3">
      <c r="R899" s="112"/>
      <c r="S899" s="112"/>
      <c r="T899" s="112"/>
      <c r="U899" s="112"/>
      <c r="V899" s="112"/>
      <c r="W899" s="112"/>
      <c r="X899" s="112"/>
    </row>
    <row r="900" spans="18:24" x14ac:dyDescent="0.3">
      <c r="R900" s="112"/>
      <c r="S900" s="112"/>
      <c r="T900" s="112"/>
      <c r="U900" s="112"/>
      <c r="V900" s="112"/>
      <c r="W900" s="112"/>
      <c r="X900" s="112"/>
    </row>
    <row r="901" spans="18:24" x14ac:dyDescent="0.3">
      <c r="R901" s="112"/>
      <c r="S901" s="112"/>
      <c r="T901" s="112"/>
      <c r="U901" s="112"/>
      <c r="V901" s="112"/>
      <c r="W901" s="112"/>
      <c r="X901" s="112"/>
    </row>
    <row r="902" spans="18:24" x14ac:dyDescent="0.3">
      <c r="R902" s="112"/>
      <c r="S902" s="112"/>
      <c r="T902" s="112"/>
      <c r="U902" s="112"/>
      <c r="V902" s="112"/>
      <c r="W902" s="112"/>
      <c r="X902" s="112"/>
    </row>
    <row r="903" spans="18:24" x14ac:dyDescent="0.3">
      <c r="R903" s="112"/>
      <c r="S903" s="112"/>
      <c r="T903" s="112"/>
      <c r="U903" s="112"/>
      <c r="V903" s="112"/>
      <c r="W903" s="112"/>
      <c r="X903" s="112"/>
    </row>
    <row r="904" spans="18:24" x14ac:dyDescent="0.3">
      <c r="R904" s="112"/>
      <c r="S904" s="112"/>
      <c r="T904" s="112"/>
      <c r="U904" s="112"/>
      <c r="V904" s="112"/>
      <c r="W904" s="112"/>
      <c r="X904" s="112"/>
    </row>
    <row r="905" spans="18:24" x14ac:dyDescent="0.3">
      <c r="R905" s="112"/>
      <c r="S905" s="112"/>
      <c r="T905" s="112"/>
      <c r="U905" s="112"/>
      <c r="V905" s="112"/>
      <c r="W905" s="112"/>
      <c r="X905" s="112"/>
    </row>
    <row r="906" spans="18:24" x14ac:dyDescent="0.3">
      <c r="R906" s="112"/>
      <c r="S906" s="112"/>
      <c r="T906" s="112"/>
      <c r="U906" s="112"/>
      <c r="V906" s="112"/>
      <c r="W906" s="112"/>
      <c r="X906" s="112"/>
    </row>
    <row r="907" spans="18:24" x14ac:dyDescent="0.3">
      <c r="R907" s="112"/>
      <c r="S907" s="112"/>
      <c r="T907" s="112"/>
      <c r="U907" s="112"/>
      <c r="V907" s="112"/>
      <c r="W907" s="112"/>
      <c r="X907" s="112"/>
    </row>
    <row r="908" spans="18:24" x14ac:dyDescent="0.3">
      <c r="R908" s="112"/>
      <c r="S908" s="112"/>
      <c r="T908" s="112"/>
      <c r="U908" s="112"/>
      <c r="V908" s="112"/>
      <c r="W908" s="112"/>
      <c r="X908" s="112"/>
    </row>
    <row r="909" spans="18:24" x14ac:dyDescent="0.3">
      <c r="R909" s="112"/>
      <c r="S909" s="112"/>
      <c r="T909" s="112"/>
      <c r="U909" s="112"/>
      <c r="V909" s="112"/>
      <c r="W909" s="112"/>
      <c r="X909" s="112"/>
    </row>
    <row r="910" spans="18:24" x14ac:dyDescent="0.3">
      <c r="R910" s="112"/>
      <c r="S910" s="112"/>
      <c r="T910" s="112"/>
      <c r="U910" s="112"/>
      <c r="V910" s="112"/>
      <c r="W910" s="112"/>
      <c r="X910" s="112"/>
    </row>
    <row r="911" spans="18:24" x14ac:dyDescent="0.3">
      <c r="R911" s="112"/>
      <c r="S911" s="112"/>
      <c r="T911" s="112"/>
      <c r="U911" s="112"/>
      <c r="V911" s="112"/>
      <c r="W911" s="112"/>
      <c r="X911" s="112"/>
    </row>
    <row r="912" spans="18:24" x14ac:dyDescent="0.3">
      <c r="R912" s="112"/>
      <c r="S912" s="112"/>
      <c r="T912" s="112"/>
      <c r="U912" s="112"/>
      <c r="V912" s="112"/>
      <c r="W912" s="112"/>
      <c r="X912" s="112"/>
    </row>
    <row r="913" spans="18:24" x14ac:dyDescent="0.3">
      <c r="R913" s="112"/>
      <c r="S913" s="112"/>
      <c r="T913" s="112"/>
      <c r="U913" s="112"/>
      <c r="V913" s="112"/>
      <c r="W913" s="112"/>
      <c r="X913" s="112"/>
    </row>
    <row r="914" spans="18:24" x14ac:dyDescent="0.3">
      <c r="R914" s="112"/>
      <c r="S914" s="112"/>
      <c r="T914" s="112"/>
      <c r="U914" s="112"/>
      <c r="V914" s="112"/>
      <c r="W914" s="112"/>
      <c r="X914" s="112"/>
    </row>
    <row r="915" spans="18:24" x14ac:dyDescent="0.3">
      <c r="R915" s="112"/>
      <c r="S915" s="112"/>
      <c r="T915" s="112"/>
      <c r="U915" s="112"/>
      <c r="V915" s="112"/>
      <c r="W915" s="112"/>
      <c r="X915" s="112"/>
    </row>
    <row r="916" spans="18:24" x14ac:dyDescent="0.3">
      <c r="R916" s="112"/>
      <c r="S916" s="112"/>
      <c r="T916" s="112"/>
      <c r="U916" s="112"/>
      <c r="V916" s="112"/>
      <c r="W916" s="112"/>
      <c r="X916" s="112"/>
    </row>
    <row r="917" spans="18:24" x14ac:dyDescent="0.3">
      <c r="R917" s="112"/>
      <c r="S917" s="112"/>
      <c r="T917" s="112"/>
      <c r="U917" s="112"/>
      <c r="V917" s="112"/>
      <c r="W917" s="112"/>
      <c r="X917" s="112"/>
    </row>
    <row r="918" spans="18:24" x14ac:dyDescent="0.3">
      <c r="R918" s="112"/>
      <c r="S918" s="112"/>
      <c r="T918" s="112"/>
      <c r="U918" s="112"/>
      <c r="V918" s="112"/>
      <c r="W918" s="112"/>
      <c r="X918" s="112"/>
    </row>
    <row r="919" spans="18:24" x14ac:dyDescent="0.3">
      <c r="R919" s="112"/>
      <c r="S919" s="112"/>
      <c r="T919" s="112"/>
      <c r="U919" s="112"/>
      <c r="V919" s="112"/>
      <c r="W919" s="112"/>
      <c r="X919" s="112"/>
    </row>
    <row r="920" spans="18:24" x14ac:dyDescent="0.3">
      <c r="R920" s="112"/>
      <c r="S920" s="112"/>
      <c r="T920" s="112"/>
      <c r="U920" s="112"/>
      <c r="V920" s="112"/>
      <c r="W920" s="112"/>
      <c r="X920" s="112"/>
    </row>
    <row r="921" spans="18:24" x14ac:dyDescent="0.3">
      <c r="R921" s="112"/>
      <c r="S921" s="112"/>
      <c r="T921" s="112"/>
      <c r="U921" s="112"/>
      <c r="V921" s="112"/>
      <c r="W921" s="112"/>
      <c r="X921" s="112"/>
    </row>
    <row r="922" spans="18:24" x14ac:dyDescent="0.3">
      <c r="R922" s="112"/>
      <c r="S922" s="112"/>
      <c r="T922" s="112"/>
      <c r="U922" s="112"/>
      <c r="V922" s="112"/>
      <c r="W922" s="112"/>
      <c r="X922" s="112"/>
    </row>
    <row r="923" spans="18:24" x14ac:dyDescent="0.3">
      <c r="R923" s="112"/>
      <c r="S923" s="112"/>
      <c r="T923" s="112"/>
      <c r="U923" s="112"/>
      <c r="V923" s="112"/>
      <c r="W923" s="112"/>
      <c r="X923" s="112"/>
    </row>
    <row r="924" spans="18:24" x14ac:dyDescent="0.3">
      <c r="R924" s="112"/>
      <c r="S924" s="112"/>
      <c r="T924" s="112"/>
      <c r="U924" s="112"/>
      <c r="V924" s="112"/>
      <c r="W924" s="112"/>
      <c r="X924" s="112"/>
    </row>
    <row r="925" spans="18:24" x14ac:dyDescent="0.3">
      <c r="R925" s="112"/>
      <c r="S925" s="112"/>
      <c r="T925" s="112"/>
      <c r="U925" s="112"/>
      <c r="V925" s="112"/>
      <c r="W925" s="112"/>
      <c r="X925" s="112"/>
    </row>
    <row r="926" spans="18:24" x14ac:dyDescent="0.3">
      <c r="R926" s="112"/>
      <c r="S926" s="112"/>
      <c r="T926" s="112"/>
      <c r="U926" s="112"/>
      <c r="V926" s="112"/>
      <c r="W926" s="112"/>
      <c r="X926" s="112"/>
    </row>
    <row r="927" spans="18:24" x14ac:dyDescent="0.3">
      <c r="R927" s="112"/>
      <c r="S927" s="112"/>
      <c r="T927" s="112"/>
      <c r="U927" s="112"/>
      <c r="V927" s="112"/>
      <c r="W927" s="112"/>
      <c r="X927" s="112"/>
    </row>
    <row r="928" spans="18:24" x14ac:dyDescent="0.3">
      <c r="R928" s="112"/>
      <c r="S928" s="112"/>
      <c r="T928" s="112"/>
      <c r="U928" s="112"/>
      <c r="V928" s="112"/>
      <c r="W928" s="112"/>
      <c r="X928" s="112"/>
    </row>
    <row r="929" spans="18:24" x14ac:dyDescent="0.3">
      <c r="R929" s="112"/>
      <c r="S929" s="112"/>
      <c r="T929" s="112"/>
      <c r="U929" s="112"/>
      <c r="V929" s="112"/>
      <c r="W929" s="112"/>
      <c r="X929" s="112"/>
    </row>
    <row r="930" spans="18:24" x14ac:dyDescent="0.3">
      <c r="R930" s="112"/>
      <c r="S930" s="112"/>
      <c r="T930" s="112"/>
      <c r="U930" s="112"/>
      <c r="V930" s="112"/>
      <c r="W930" s="112"/>
      <c r="X930" s="112"/>
    </row>
    <row r="931" spans="18:24" x14ac:dyDescent="0.3">
      <c r="R931" s="112"/>
      <c r="S931" s="112"/>
      <c r="T931" s="112"/>
      <c r="U931" s="112"/>
      <c r="V931" s="112"/>
      <c r="W931" s="112"/>
      <c r="X931" s="112"/>
    </row>
    <row r="932" spans="18:24" x14ac:dyDescent="0.3">
      <c r="R932" s="112"/>
      <c r="S932" s="112"/>
      <c r="T932" s="112"/>
      <c r="U932" s="112"/>
      <c r="V932" s="112"/>
      <c r="W932" s="112"/>
      <c r="X932" s="112"/>
    </row>
    <row r="933" spans="18:24" x14ac:dyDescent="0.3">
      <c r="R933" s="112"/>
      <c r="S933" s="112"/>
      <c r="T933" s="112"/>
      <c r="U933" s="112"/>
      <c r="V933" s="112"/>
      <c r="W933" s="112"/>
      <c r="X933" s="112"/>
    </row>
    <row r="934" spans="18:24" x14ac:dyDescent="0.3">
      <c r="R934" s="112"/>
      <c r="S934" s="112"/>
      <c r="T934" s="112"/>
      <c r="U934" s="112"/>
      <c r="V934" s="112"/>
      <c r="W934" s="112"/>
      <c r="X934" s="112"/>
    </row>
    <row r="935" spans="18:24" x14ac:dyDescent="0.3">
      <c r="R935" s="112"/>
      <c r="S935" s="112"/>
      <c r="T935" s="112"/>
      <c r="U935" s="112"/>
      <c r="V935" s="112"/>
      <c r="W935" s="112"/>
      <c r="X935" s="112"/>
    </row>
    <row r="936" spans="18:24" x14ac:dyDescent="0.3">
      <c r="R936" s="112"/>
      <c r="S936" s="112"/>
      <c r="T936" s="112"/>
      <c r="U936" s="112"/>
      <c r="V936" s="112"/>
      <c r="W936" s="112"/>
      <c r="X936" s="112"/>
    </row>
    <row r="937" spans="18:24" x14ac:dyDescent="0.3">
      <c r="R937" s="112"/>
      <c r="S937" s="112"/>
      <c r="T937" s="112"/>
      <c r="U937" s="112"/>
      <c r="V937" s="112"/>
      <c r="W937" s="112"/>
      <c r="X937" s="112"/>
    </row>
    <row r="938" spans="18:24" x14ac:dyDescent="0.3">
      <c r="R938" s="112"/>
      <c r="S938" s="112"/>
      <c r="T938" s="112"/>
      <c r="U938" s="112"/>
      <c r="V938" s="112"/>
      <c r="W938" s="112"/>
      <c r="X938" s="112"/>
    </row>
    <row r="939" spans="18:24" x14ac:dyDescent="0.3">
      <c r="R939" s="112"/>
      <c r="S939" s="112"/>
      <c r="T939" s="112"/>
      <c r="U939" s="112"/>
      <c r="V939" s="112"/>
      <c r="W939" s="112"/>
      <c r="X939" s="112"/>
    </row>
    <row r="940" spans="18:24" x14ac:dyDescent="0.3">
      <c r="R940" s="112"/>
      <c r="S940" s="112"/>
      <c r="T940" s="112"/>
      <c r="U940" s="112"/>
      <c r="V940" s="112"/>
      <c r="W940" s="112"/>
      <c r="X940" s="112"/>
    </row>
    <row r="941" spans="18:24" x14ac:dyDescent="0.3">
      <c r="R941" s="112"/>
      <c r="S941" s="112"/>
      <c r="T941" s="112"/>
      <c r="U941" s="112"/>
      <c r="V941" s="112"/>
      <c r="W941" s="112"/>
      <c r="X941" s="112"/>
    </row>
    <row r="942" spans="18:24" x14ac:dyDescent="0.3">
      <c r="R942" s="112"/>
      <c r="S942" s="112"/>
      <c r="T942" s="112"/>
      <c r="U942" s="112"/>
      <c r="V942" s="112"/>
      <c r="W942" s="112"/>
      <c r="X942" s="112"/>
    </row>
    <row r="943" spans="18:24" x14ac:dyDescent="0.3">
      <c r="R943" s="112"/>
      <c r="S943" s="112"/>
      <c r="T943" s="112"/>
      <c r="U943" s="112"/>
      <c r="V943" s="112"/>
      <c r="W943" s="112"/>
      <c r="X943" s="112"/>
    </row>
    <row r="944" spans="18:24" x14ac:dyDescent="0.3">
      <c r="R944" s="112"/>
      <c r="S944" s="112"/>
      <c r="T944" s="112"/>
      <c r="U944" s="112"/>
      <c r="V944" s="112"/>
      <c r="W944" s="112"/>
      <c r="X944" s="112"/>
    </row>
    <row r="945" spans="18:24" x14ac:dyDescent="0.3">
      <c r="R945" s="112"/>
      <c r="S945" s="112"/>
      <c r="T945" s="112"/>
      <c r="U945" s="112"/>
      <c r="V945" s="112"/>
      <c r="W945" s="112"/>
      <c r="X945" s="112"/>
    </row>
    <row r="946" spans="18:24" x14ac:dyDescent="0.3">
      <c r="R946" s="112"/>
      <c r="S946" s="112"/>
      <c r="T946" s="112"/>
      <c r="U946" s="112"/>
      <c r="V946" s="112"/>
      <c r="W946" s="112"/>
      <c r="X946" s="112"/>
    </row>
    <row r="947" spans="18:24" x14ac:dyDescent="0.3">
      <c r="R947" s="112"/>
      <c r="S947" s="112"/>
      <c r="T947" s="112"/>
      <c r="U947" s="112"/>
      <c r="V947" s="112"/>
      <c r="W947" s="112"/>
      <c r="X947" s="112"/>
    </row>
    <row r="948" spans="18:24" x14ac:dyDescent="0.3">
      <c r="R948" s="112"/>
      <c r="S948" s="112"/>
      <c r="T948" s="112"/>
      <c r="U948" s="112"/>
      <c r="V948" s="112"/>
      <c r="W948" s="112"/>
      <c r="X948" s="112"/>
    </row>
    <row r="949" spans="18:24" x14ac:dyDescent="0.3">
      <c r="R949" s="112"/>
      <c r="S949" s="112"/>
      <c r="T949" s="112"/>
      <c r="U949" s="112"/>
      <c r="V949" s="112"/>
      <c r="W949" s="112"/>
      <c r="X949" s="112"/>
    </row>
    <row r="950" spans="18:24" x14ac:dyDescent="0.3">
      <c r="R950" s="112"/>
      <c r="S950" s="112"/>
      <c r="T950" s="112"/>
      <c r="U950" s="112"/>
      <c r="V950" s="112"/>
      <c r="W950" s="112"/>
      <c r="X950" s="112"/>
    </row>
    <row r="951" spans="18:24" x14ac:dyDescent="0.3">
      <c r="R951" s="112"/>
      <c r="S951" s="112"/>
      <c r="T951" s="112"/>
      <c r="U951" s="112"/>
      <c r="V951" s="112"/>
      <c r="W951" s="112"/>
      <c r="X951" s="112"/>
    </row>
    <row r="952" spans="18:24" x14ac:dyDescent="0.3">
      <c r="R952" s="112"/>
      <c r="S952" s="112"/>
      <c r="T952" s="112"/>
      <c r="U952" s="112"/>
      <c r="V952" s="112"/>
      <c r="W952" s="112"/>
      <c r="X952" s="112"/>
    </row>
    <row r="953" spans="18:24" x14ac:dyDescent="0.3">
      <c r="R953" s="112"/>
      <c r="S953" s="112"/>
      <c r="T953" s="112"/>
      <c r="U953" s="112"/>
      <c r="V953" s="112"/>
      <c r="W953" s="112"/>
      <c r="X953" s="112"/>
    </row>
    <row r="954" spans="18:24" x14ac:dyDescent="0.3">
      <c r="R954" s="112"/>
      <c r="S954" s="112"/>
      <c r="T954" s="112"/>
      <c r="U954" s="112"/>
      <c r="V954" s="112"/>
      <c r="W954" s="112"/>
      <c r="X954" s="112"/>
    </row>
    <row r="955" spans="18:24" x14ac:dyDescent="0.3">
      <c r="R955" s="112"/>
      <c r="S955" s="112"/>
      <c r="T955" s="112"/>
      <c r="U955" s="112"/>
      <c r="V955" s="112"/>
      <c r="W955" s="112"/>
      <c r="X955" s="112"/>
    </row>
    <row r="956" spans="18:24" x14ac:dyDescent="0.3">
      <c r="R956" s="112"/>
      <c r="S956" s="112"/>
      <c r="T956" s="112"/>
      <c r="U956" s="112"/>
      <c r="V956" s="112"/>
      <c r="W956" s="112"/>
      <c r="X956" s="112"/>
    </row>
    <row r="957" spans="18:24" x14ac:dyDescent="0.3">
      <c r="R957" s="112"/>
      <c r="S957" s="112"/>
      <c r="T957" s="112"/>
      <c r="U957" s="112"/>
      <c r="V957" s="112"/>
      <c r="W957" s="112"/>
      <c r="X957" s="112"/>
    </row>
    <row r="958" spans="18:24" x14ac:dyDescent="0.3">
      <c r="R958" s="112"/>
      <c r="S958" s="112"/>
      <c r="T958" s="112"/>
      <c r="U958" s="112"/>
      <c r="V958" s="112"/>
      <c r="W958" s="112"/>
      <c r="X958" s="112"/>
    </row>
    <row r="959" spans="18:24" x14ac:dyDescent="0.3">
      <c r="R959" s="112"/>
      <c r="S959" s="112"/>
      <c r="T959" s="112"/>
      <c r="U959" s="112"/>
      <c r="V959" s="112"/>
      <c r="W959" s="112"/>
      <c r="X959" s="112"/>
    </row>
    <row r="960" spans="18:24" x14ac:dyDescent="0.3">
      <c r="R960" s="112"/>
      <c r="S960" s="112"/>
      <c r="T960" s="112"/>
      <c r="U960" s="112"/>
      <c r="V960" s="112"/>
      <c r="W960" s="112"/>
      <c r="X960" s="112"/>
    </row>
    <row r="961" spans="18:24" x14ac:dyDescent="0.3">
      <c r="R961" s="112"/>
      <c r="S961" s="112"/>
      <c r="T961" s="112"/>
      <c r="U961" s="112"/>
      <c r="V961" s="112"/>
      <c r="W961" s="112"/>
      <c r="X961" s="112"/>
    </row>
    <row r="962" spans="18:24" x14ac:dyDescent="0.3">
      <c r="R962" s="112"/>
      <c r="S962" s="112"/>
      <c r="T962" s="112"/>
      <c r="U962" s="112"/>
      <c r="V962" s="112"/>
      <c r="W962" s="112"/>
      <c r="X962" s="112"/>
    </row>
    <row r="963" spans="18:24" x14ac:dyDescent="0.3">
      <c r="R963" s="112"/>
      <c r="S963" s="112"/>
      <c r="T963" s="112"/>
      <c r="U963" s="112"/>
      <c r="V963" s="112"/>
      <c r="W963" s="112"/>
      <c r="X963" s="112"/>
    </row>
    <row r="964" spans="18:24" x14ac:dyDescent="0.3">
      <c r="R964" s="112"/>
      <c r="S964" s="112"/>
      <c r="T964" s="112"/>
      <c r="U964" s="112"/>
      <c r="V964" s="112"/>
      <c r="W964" s="112"/>
      <c r="X964" s="112"/>
    </row>
    <row r="965" spans="18:24" x14ac:dyDescent="0.3">
      <c r="R965" s="112"/>
      <c r="S965" s="112"/>
      <c r="T965" s="112"/>
      <c r="U965" s="112"/>
      <c r="V965" s="112"/>
      <c r="W965" s="112"/>
      <c r="X965" s="112"/>
    </row>
    <row r="966" spans="18:24" x14ac:dyDescent="0.3">
      <c r="R966" s="112"/>
      <c r="S966" s="112"/>
      <c r="T966" s="112"/>
      <c r="U966" s="112"/>
      <c r="V966" s="112"/>
      <c r="W966" s="112"/>
      <c r="X966" s="112"/>
    </row>
    <row r="967" spans="18:24" x14ac:dyDescent="0.3">
      <c r="R967" s="112"/>
      <c r="S967" s="112"/>
      <c r="T967" s="112"/>
      <c r="U967" s="112"/>
      <c r="V967" s="112"/>
      <c r="W967" s="112"/>
      <c r="X967" s="112"/>
    </row>
    <row r="968" spans="18:24" x14ac:dyDescent="0.3">
      <c r="R968" s="112"/>
      <c r="S968" s="112"/>
      <c r="T968" s="112"/>
      <c r="U968" s="112"/>
      <c r="V968" s="112"/>
      <c r="W968" s="112"/>
      <c r="X968" s="112"/>
    </row>
    <row r="969" spans="18:24" x14ac:dyDescent="0.3">
      <c r="R969" s="112"/>
      <c r="S969" s="112"/>
      <c r="T969" s="112"/>
      <c r="U969" s="112"/>
      <c r="V969" s="112"/>
      <c r="W969" s="112"/>
      <c r="X969" s="112"/>
    </row>
    <row r="970" spans="18:24" x14ac:dyDescent="0.3">
      <c r="R970" s="112"/>
      <c r="S970" s="112"/>
      <c r="T970" s="112"/>
      <c r="U970" s="112"/>
      <c r="V970" s="112"/>
      <c r="W970" s="112"/>
      <c r="X970" s="112"/>
    </row>
    <row r="971" spans="18:24" x14ac:dyDescent="0.3">
      <c r="R971" s="112"/>
      <c r="S971" s="112"/>
      <c r="T971" s="112"/>
      <c r="U971" s="112"/>
      <c r="V971" s="112"/>
      <c r="W971" s="112"/>
      <c r="X971" s="112"/>
    </row>
    <row r="972" spans="18:24" x14ac:dyDescent="0.3">
      <c r="R972" s="112"/>
      <c r="S972" s="112"/>
      <c r="T972" s="112"/>
      <c r="U972" s="112"/>
      <c r="V972" s="112"/>
      <c r="W972" s="112"/>
      <c r="X972" s="112"/>
    </row>
    <row r="973" spans="18:24" x14ac:dyDescent="0.3">
      <c r="R973" s="112"/>
      <c r="S973" s="112"/>
      <c r="T973" s="112"/>
      <c r="U973" s="112"/>
      <c r="V973" s="112"/>
      <c r="W973" s="112"/>
      <c r="X973" s="112"/>
    </row>
    <row r="974" spans="18:24" x14ac:dyDescent="0.3">
      <c r="R974" s="112"/>
      <c r="S974" s="112"/>
      <c r="T974" s="112"/>
      <c r="U974" s="112"/>
      <c r="V974" s="112"/>
      <c r="W974" s="112"/>
      <c r="X974" s="112"/>
    </row>
    <row r="975" spans="18:24" x14ac:dyDescent="0.3">
      <c r="R975" s="112"/>
      <c r="S975" s="112"/>
      <c r="T975" s="112"/>
      <c r="U975" s="112"/>
      <c r="V975" s="112"/>
      <c r="W975" s="112"/>
      <c r="X975" s="112"/>
    </row>
    <row r="976" spans="18:24" x14ac:dyDescent="0.3">
      <c r="R976" s="112"/>
      <c r="S976" s="112"/>
      <c r="T976" s="112"/>
      <c r="U976" s="112"/>
      <c r="V976" s="112"/>
      <c r="W976" s="112"/>
      <c r="X976" s="112"/>
    </row>
    <row r="977" spans="18:24" x14ac:dyDescent="0.3">
      <c r="R977" s="112"/>
      <c r="S977" s="112"/>
      <c r="T977" s="112"/>
      <c r="U977" s="112"/>
      <c r="V977" s="112"/>
      <c r="W977" s="112"/>
      <c r="X977" s="112"/>
    </row>
    <row r="978" spans="18:24" x14ac:dyDescent="0.3">
      <c r="R978" s="112"/>
      <c r="S978" s="112"/>
      <c r="T978" s="112"/>
      <c r="U978" s="112"/>
      <c r="V978" s="112"/>
      <c r="W978" s="112"/>
      <c r="X978" s="112"/>
    </row>
    <row r="979" spans="18:24" x14ac:dyDescent="0.3">
      <c r="R979" s="112"/>
      <c r="S979" s="112"/>
      <c r="T979" s="112"/>
      <c r="U979" s="112"/>
      <c r="V979" s="112"/>
      <c r="W979" s="112"/>
      <c r="X979" s="112"/>
    </row>
    <row r="980" spans="18:24" x14ac:dyDescent="0.3">
      <c r="R980" s="112"/>
      <c r="S980" s="112"/>
      <c r="T980" s="112"/>
      <c r="U980" s="112"/>
      <c r="V980" s="112"/>
      <c r="W980" s="112"/>
      <c r="X980" s="112"/>
    </row>
    <row r="981" spans="18:24" x14ac:dyDescent="0.3">
      <c r="R981" s="112"/>
      <c r="S981" s="112"/>
      <c r="T981" s="112"/>
      <c r="U981" s="112"/>
      <c r="V981" s="112"/>
      <c r="W981" s="112"/>
      <c r="X981" s="112"/>
    </row>
    <row r="982" spans="18:24" x14ac:dyDescent="0.3">
      <c r="R982" s="112"/>
      <c r="S982" s="112"/>
      <c r="T982" s="112"/>
      <c r="U982" s="112"/>
      <c r="V982" s="112"/>
      <c r="W982" s="112"/>
      <c r="X982" s="112"/>
    </row>
    <row r="983" spans="18:24" x14ac:dyDescent="0.3">
      <c r="R983" s="112"/>
      <c r="S983" s="112"/>
      <c r="T983" s="112"/>
      <c r="U983" s="112"/>
      <c r="V983" s="112"/>
      <c r="W983" s="112"/>
      <c r="X983" s="112"/>
    </row>
    <row r="984" spans="18:24" x14ac:dyDescent="0.3">
      <c r="R984" s="112"/>
      <c r="S984" s="112"/>
      <c r="T984" s="112"/>
      <c r="U984" s="112"/>
      <c r="V984" s="112"/>
      <c r="W984" s="112"/>
      <c r="X984" s="112"/>
    </row>
    <row r="985" spans="18:24" x14ac:dyDescent="0.3">
      <c r="R985" s="112"/>
      <c r="S985" s="112"/>
      <c r="T985" s="112"/>
      <c r="U985" s="112"/>
      <c r="V985" s="112"/>
      <c r="W985" s="112"/>
      <c r="X985" s="112"/>
    </row>
    <row r="986" spans="18:24" x14ac:dyDescent="0.3">
      <c r="R986" s="112"/>
      <c r="S986" s="112"/>
      <c r="T986" s="112"/>
      <c r="U986" s="112"/>
      <c r="V986" s="112"/>
      <c r="W986" s="112"/>
      <c r="X986" s="112"/>
    </row>
    <row r="987" spans="18:24" x14ac:dyDescent="0.3">
      <c r="R987" s="112"/>
      <c r="S987" s="112"/>
      <c r="T987" s="112"/>
      <c r="U987" s="112"/>
      <c r="V987" s="112"/>
      <c r="W987" s="112"/>
      <c r="X987" s="112"/>
    </row>
    <row r="988" spans="18:24" x14ac:dyDescent="0.3">
      <c r="R988" s="112"/>
      <c r="S988" s="112"/>
      <c r="T988" s="112"/>
      <c r="U988" s="112"/>
      <c r="V988" s="112"/>
      <c r="W988" s="112"/>
      <c r="X988" s="112"/>
    </row>
    <row r="989" spans="18:24" x14ac:dyDescent="0.3">
      <c r="R989" s="112"/>
      <c r="S989" s="112"/>
      <c r="T989" s="112"/>
      <c r="U989" s="112"/>
      <c r="V989" s="112"/>
      <c r="W989" s="112"/>
      <c r="X989" s="112"/>
    </row>
    <row r="990" spans="18:24" x14ac:dyDescent="0.3">
      <c r="R990" s="112"/>
      <c r="S990" s="112"/>
      <c r="T990" s="112"/>
      <c r="U990" s="112"/>
      <c r="V990" s="112"/>
      <c r="W990" s="112"/>
      <c r="X990" s="112"/>
    </row>
    <row r="991" spans="18:24" x14ac:dyDescent="0.3">
      <c r="R991" s="112"/>
      <c r="S991" s="112"/>
      <c r="T991" s="112"/>
      <c r="U991" s="112"/>
      <c r="V991" s="112"/>
      <c r="W991" s="112"/>
      <c r="X991" s="112"/>
    </row>
    <row r="992" spans="18:24" x14ac:dyDescent="0.3">
      <c r="R992" s="112"/>
      <c r="S992" s="112"/>
      <c r="T992" s="112"/>
      <c r="U992" s="112"/>
      <c r="V992" s="112"/>
      <c r="W992" s="112"/>
      <c r="X992" s="112"/>
    </row>
    <row r="993" spans="18:24" x14ac:dyDescent="0.3">
      <c r="R993" s="112"/>
      <c r="S993" s="112"/>
      <c r="T993" s="112"/>
      <c r="U993" s="112"/>
      <c r="V993" s="112"/>
      <c r="W993" s="112"/>
      <c r="X993" s="112"/>
    </row>
    <row r="994" spans="18:24" x14ac:dyDescent="0.3">
      <c r="R994" s="112"/>
      <c r="S994" s="112"/>
      <c r="T994" s="112"/>
      <c r="U994" s="112"/>
      <c r="V994" s="112"/>
      <c r="W994" s="112"/>
      <c r="X994" s="112"/>
    </row>
    <row r="995" spans="18:24" x14ac:dyDescent="0.3">
      <c r="R995" s="112"/>
      <c r="S995" s="112"/>
      <c r="T995" s="112"/>
      <c r="U995" s="112"/>
      <c r="V995" s="112"/>
      <c r="W995" s="112"/>
      <c r="X995" s="112"/>
    </row>
    <row r="996" spans="18:24" x14ac:dyDescent="0.3">
      <c r="R996" s="112"/>
      <c r="S996" s="112"/>
      <c r="T996" s="112"/>
      <c r="U996" s="112"/>
      <c r="V996" s="112"/>
      <c r="W996" s="112"/>
      <c r="X996" s="112"/>
    </row>
    <row r="997" spans="18:24" x14ac:dyDescent="0.3">
      <c r="R997" s="112"/>
      <c r="S997" s="112"/>
      <c r="T997" s="112"/>
      <c r="U997" s="112"/>
      <c r="V997" s="112"/>
      <c r="W997" s="112"/>
      <c r="X997" s="112"/>
    </row>
    <row r="998" spans="18:24" x14ac:dyDescent="0.3">
      <c r="R998" s="112"/>
      <c r="S998" s="112"/>
      <c r="T998" s="112"/>
      <c r="U998" s="112"/>
      <c r="V998" s="112"/>
      <c r="W998" s="112"/>
      <c r="X998" s="112"/>
    </row>
    <row r="999" spans="18:24" x14ac:dyDescent="0.3">
      <c r="R999" s="112"/>
      <c r="S999" s="112"/>
      <c r="T999" s="112"/>
      <c r="U999" s="112"/>
      <c r="V999" s="112"/>
      <c r="W999" s="112"/>
      <c r="X999" s="112"/>
    </row>
    <row r="1000" spans="18:24" x14ac:dyDescent="0.3">
      <c r="R1000" s="112"/>
      <c r="S1000" s="112"/>
      <c r="T1000" s="112"/>
      <c r="U1000" s="112"/>
      <c r="V1000" s="112"/>
      <c r="W1000" s="112"/>
      <c r="X1000" s="112"/>
    </row>
    <row r="1001" spans="18:24" x14ac:dyDescent="0.3">
      <c r="R1001" s="112"/>
      <c r="S1001" s="112"/>
      <c r="T1001" s="112"/>
      <c r="U1001" s="112"/>
      <c r="V1001" s="112"/>
      <c r="W1001" s="112"/>
      <c r="X1001" s="112"/>
    </row>
    <row r="1002" spans="18:24" x14ac:dyDescent="0.3">
      <c r="R1002" s="112"/>
      <c r="S1002" s="112"/>
      <c r="T1002" s="112"/>
      <c r="U1002" s="112"/>
      <c r="V1002" s="112"/>
      <c r="W1002" s="112"/>
      <c r="X1002" s="112"/>
    </row>
    <row r="1003" spans="18:24" x14ac:dyDescent="0.3">
      <c r="R1003" s="112"/>
      <c r="S1003" s="112"/>
      <c r="T1003" s="112"/>
      <c r="U1003" s="112"/>
      <c r="V1003" s="112"/>
      <c r="W1003" s="112"/>
      <c r="X1003" s="112"/>
    </row>
    <row r="1004" spans="18:24" x14ac:dyDescent="0.3">
      <c r="R1004" s="112"/>
      <c r="S1004" s="112"/>
      <c r="T1004" s="112"/>
      <c r="U1004" s="112"/>
      <c r="V1004" s="112"/>
      <c r="W1004" s="112"/>
      <c r="X1004" s="112"/>
    </row>
    <row r="1005" spans="18:24" x14ac:dyDescent="0.3">
      <c r="R1005" s="112"/>
      <c r="S1005" s="112"/>
      <c r="T1005" s="112"/>
      <c r="U1005" s="112"/>
      <c r="V1005" s="112"/>
      <c r="W1005" s="112"/>
      <c r="X1005" s="112"/>
    </row>
    <row r="1006" spans="18:24" x14ac:dyDescent="0.3">
      <c r="R1006" s="112"/>
      <c r="S1006" s="112"/>
      <c r="T1006" s="112"/>
      <c r="U1006" s="112"/>
      <c r="V1006" s="112"/>
      <c r="W1006" s="112"/>
      <c r="X1006" s="112"/>
    </row>
    <row r="1007" spans="18:24" x14ac:dyDescent="0.3">
      <c r="R1007" s="112"/>
      <c r="S1007" s="112"/>
      <c r="T1007" s="112"/>
      <c r="U1007" s="112"/>
      <c r="V1007" s="112"/>
      <c r="W1007" s="112"/>
      <c r="X1007" s="112"/>
    </row>
  </sheetData>
  <mergeCells count="158">
    <mergeCell ref="Q43:Q44"/>
    <mergeCell ref="K35:K36"/>
    <mergeCell ref="D35:D36"/>
    <mergeCell ref="E37:E38"/>
    <mergeCell ref="F37:F38"/>
    <mergeCell ref="B65:C65"/>
    <mergeCell ref="H65:P65"/>
    <mergeCell ref="A46:C47"/>
    <mergeCell ref="B61:C61"/>
    <mergeCell ref="I61:P61"/>
    <mergeCell ref="K58:N58"/>
    <mergeCell ref="E43:F43"/>
    <mergeCell ref="A54:Q54"/>
    <mergeCell ref="A57:C58"/>
    <mergeCell ref="H57:H58"/>
    <mergeCell ref="I57:I58"/>
    <mergeCell ref="J57:J58"/>
    <mergeCell ref="O57:O58"/>
    <mergeCell ref="P57:P58"/>
    <mergeCell ref="Q57:Q58"/>
    <mergeCell ref="B62:C62"/>
    <mergeCell ref="H62:P62"/>
    <mergeCell ref="B64:C64"/>
    <mergeCell ref="A43:C44"/>
    <mergeCell ref="H43:H44"/>
    <mergeCell ref="A28:C29"/>
    <mergeCell ref="A8:F8"/>
    <mergeCell ref="F14:F15"/>
    <mergeCell ref="O28:O29"/>
    <mergeCell ref="P28:P29"/>
    <mergeCell ref="J28:J29"/>
    <mergeCell ref="I28:I29"/>
    <mergeCell ref="D58:G58"/>
    <mergeCell ref="D29:G29"/>
    <mergeCell ref="D33:D34"/>
    <mergeCell ref="P37:P38"/>
    <mergeCell ref="D44:G44"/>
    <mergeCell ref="H46:H47"/>
    <mergeCell ref="K44:N44"/>
    <mergeCell ref="O41:O42"/>
    <mergeCell ref="L43:M43"/>
    <mergeCell ref="P41:P42"/>
    <mergeCell ref="P43:P44"/>
    <mergeCell ref="K47:N47"/>
    <mergeCell ref="I46:I47"/>
    <mergeCell ref="J46:J47"/>
    <mergeCell ref="O46:O47"/>
    <mergeCell ref="P46:P47"/>
    <mergeCell ref="H64:P64"/>
    <mergeCell ref="D47:G47"/>
    <mergeCell ref="D13:J13"/>
    <mergeCell ref="N14:N15"/>
    <mergeCell ref="A32:A34"/>
    <mergeCell ref="B32:B34"/>
    <mergeCell ref="K33:K34"/>
    <mergeCell ref="C32:C34"/>
    <mergeCell ref="D32:J32"/>
    <mergeCell ref="K32:Q32"/>
    <mergeCell ref="I33:I34"/>
    <mergeCell ref="J33:J34"/>
    <mergeCell ref="L37:L38"/>
    <mergeCell ref="M37:M38"/>
    <mergeCell ref="N37:N38"/>
    <mergeCell ref="H37:H38"/>
    <mergeCell ref="O35:O36"/>
    <mergeCell ref="Q28:Q29"/>
    <mergeCell ref="K29:N29"/>
    <mergeCell ref="F33:F34"/>
    <mergeCell ref="G33:G34"/>
    <mergeCell ref="H33:H34"/>
    <mergeCell ref="G35:G36"/>
    <mergeCell ref="H28:H29"/>
    <mergeCell ref="A1:C1"/>
    <mergeCell ref="A4:P4"/>
    <mergeCell ref="A6:F6"/>
    <mergeCell ref="A13:A15"/>
    <mergeCell ref="B13:B15"/>
    <mergeCell ref="C13:C15"/>
    <mergeCell ref="K14:K15"/>
    <mergeCell ref="A9:F9"/>
    <mergeCell ref="A12:Q12"/>
    <mergeCell ref="Q14:Q15"/>
    <mergeCell ref="K13:Q13"/>
    <mergeCell ref="D14:D15"/>
    <mergeCell ref="P14:P15"/>
    <mergeCell ref="O14:O15"/>
    <mergeCell ref="H14:H15"/>
    <mergeCell ref="I14:I15"/>
    <mergeCell ref="J14:J15"/>
    <mergeCell ref="M14:M15"/>
    <mergeCell ref="L14:L15"/>
    <mergeCell ref="A11:F11"/>
    <mergeCell ref="G14:G15"/>
    <mergeCell ref="E14:E15"/>
    <mergeCell ref="A10:F10"/>
    <mergeCell ref="Q35:Q36"/>
    <mergeCell ref="L33:L34"/>
    <mergeCell ref="M33:M34"/>
    <mergeCell ref="Q33:Q34"/>
    <mergeCell ref="P33:P34"/>
    <mergeCell ref="L35:L36"/>
    <mergeCell ref="M35:M36"/>
    <mergeCell ref="N35:N36"/>
    <mergeCell ref="E33:E34"/>
    <mergeCell ref="H35:H36"/>
    <mergeCell ref="P35:P36"/>
    <mergeCell ref="O33:O34"/>
    <mergeCell ref="I35:I36"/>
    <mergeCell ref="J35:J36"/>
    <mergeCell ref="N33:N34"/>
    <mergeCell ref="Q37:Q38"/>
    <mergeCell ref="Q39:Q40"/>
    <mergeCell ref="D41:D42"/>
    <mergeCell ref="E41:E42"/>
    <mergeCell ref="F41:F42"/>
    <mergeCell ref="G41:G42"/>
    <mergeCell ref="H41:H42"/>
    <mergeCell ref="I41:I42"/>
    <mergeCell ref="J41:J42"/>
    <mergeCell ref="K39:K40"/>
    <mergeCell ref="L39:L40"/>
    <mergeCell ref="M39:M40"/>
    <mergeCell ref="N39:N40"/>
    <mergeCell ref="O39:O40"/>
    <mergeCell ref="P39:P40"/>
    <mergeCell ref="Q41:Q42"/>
    <mergeCell ref="O37:O38"/>
    <mergeCell ref="I37:I38"/>
    <mergeCell ref="J37:J38"/>
    <mergeCell ref="D37:D38"/>
    <mergeCell ref="G37:G38"/>
    <mergeCell ref="K37:K38"/>
    <mergeCell ref="K41:K42"/>
    <mergeCell ref="N41:N42"/>
    <mergeCell ref="L46:M46"/>
    <mergeCell ref="I43:I44"/>
    <mergeCell ref="J43:J44"/>
    <mergeCell ref="O43:O44"/>
    <mergeCell ref="M50:M51"/>
    <mergeCell ref="A49:A51"/>
    <mergeCell ref="B49:B51"/>
    <mergeCell ref="C49:C51"/>
    <mergeCell ref="D49:J49"/>
    <mergeCell ref="K49:Q49"/>
    <mergeCell ref="Q46:Q47"/>
    <mergeCell ref="Q50:Q51"/>
    <mergeCell ref="J50:J51"/>
    <mergeCell ref="K50:K51"/>
    <mergeCell ref="L50:L51"/>
    <mergeCell ref="N50:N51"/>
    <mergeCell ref="O50:O51"/>
    <mergeCell ref="P50:P51"/>
    <mergeCell ref="D50:D51"/>
    <mergeCell ref="E50:E51"/>
    <mergeCell ref="F50:F51"/>
    <mergeCell ref="G50:G51"/>
    <mergeCell ref="H50:H51"/>
    <mergeCell ref="I50:I51"/>
  </mergeCells>
  <phoneticPr fontId="16" type="noConversion"/>
  <pageMargins left="0.39370078740157483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4"/>
  <sheetViews>
    <sheetView view="pageBreakPreview" topLeftCell="A43" zoomScaleNormal="100" zoomScaleSheetLayoutView="100" workbookViewId="0">
      <selection activeCell="S59" sqref="S59"/>
    </sheetView>
  </sheetViews>
  <sheetFormatPr defaultColWidth="9.1796875" defaultRowHeight="13" x14ac:dyDescent="0.3"/>
  <cols>
    <col min="1" max="1" width="3.26953125" style="113" customWidth="1"/>
    <col min="2" max="2" width="33.1796875" style="113" customWidth="1"/>
    <col min="3" max="3" width="11" style="140" customWidth="1"/>
    <col min="4" max="6" width="2.453125" style="113" customWidth="1"/>
    <col min="7" max="7" width="2.1796875" style="113" customWidth="1"/>
    <col min="8" max="8" width="2.453125" style="113" customWidth="1"/>
    <col min="9" max="9" width="6.453125" style="113" customWidth="1"/>
    <col min="10" max="10" width="5" style="113" customWidth="1"/>
    <col min="11" max="11" width="2.7265625" style="113" customWidth="1"/>
    <col min="12" max="13" width="2.453125" style="113" customWidth="1"/>
    <col min="14" max="14" width="2.7265625" style="113" customWidth="1"/>
    <col min="15" max="15" width="2.54296875" style="113" customWidth="1"/>
    <col min="16" max="16" width="6.453125" style="113" customWidth="1"/>
    <col min="17" max="17" width="5" style="113" customWidth="1"/>
    <col min="18" max="18" width="4.81640625" style="173" customWidth="1"/>
    <col min="19" max="19" width="5.7265625" style="173" customWidth="1"/>
    <col min="20" max="20" width="5.81640625" style="173" customWidth="1"/>
    <col min="21" max="21" width="6.81640625" style="173" customWidth="1"/>
    <col min="22" max="22" width="3.26953125" style="173" customWidth="1"/>
    <col min="23" max="23" width="4.7265625" style="173" customWidth="1"/>
    <col min="24" max="24" width="5.81640625" style="173" customWidth="1"/>
    <col min="25" max="25" width="4.54296875" style="173" customWidth="1"/>
    <col min="26" max="26" width="5.1796875" style="173" customWidth="1"/>
    <col min="27" max="27" width="5.54296875" style="173" customWidth="1"/>
    <col min="28" max="28" width="5" style="173" customWidth="1"/>
    <col min="29" max="29" width="4.54296875" style="113" customWidth="1"/>
    <col min="30" max="30" width="4.7265625" style="113" customWidth="1"/>
    <col min="31" max="16384" width="9.1796875" style="113"/>
  </cols>
  <sheetData>
    <row r="1" spans="1:56" x14ac:dyDescent="0.3">
      <c r="A1" s="790" t="s">
        <v>219</v>
      </c>
      <c r="B1" s="790"/>
      <c r="C1" s="790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90"/>
      <c r="S1" s="112"/>
      <c r="T1" s="112"/>
      <c r="U1" s="112"/>
      <c r="V1" s="112"/>
      <c r="W1" s="112"/>
      <c r="X1" s="112"/>
      <c r="Y1" s="112"/>
      <c r="Z1" s="160"/>
      <c r="AA1" s="160"/>
      <c r="AB1" s="160"/>
      <c r="AC1" s="112"/>
      <c r="AD1" s="112"/>
    </row>
    <row r="2" spans="1:56" x14ac:dyDescent="0.3">
      <c r="A2" s="790" t="s">
        <v>278</v>
      </c>
      <c r="B2" s="790"/>
      <c r="C2" s="790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90"/>
      <c r="S2" s="112"/>
      <c r="T2" s="112"/>
      <c r="U2" s="112"/>
      <c r="V2" s="112"/>
      <c r="W2" s="112"/>
      <c r="X2" s="112"/>
      <c r="Y2" s="112"/>
      <c r="Z2" s="160"/>
      <c r="AA2" s="160"/>
      <c r="AB2" s="160"/>
      <c r="AC2" s="112"/>
      <c r="AD2" s="112"/>
    </row>
    <row r="3" spans="1:56" ht="8.25" customHeight="1" x14ac:dyDescent="0.3">
      <c r="A3" s="142"/>
      <c r="B3" s="142"/>
      <c r="C3" s="14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390"/>
      <c r="S3" s="112"/>
      <c r="T3" s="112"/>
      <c r="U3" s="112"/>
      <c r="V3" s="112"/>
      <c r="W3" s="112"/>
      <c r="X3" s="112"/>
      <c r="Y3" s="112"/>
      <c r="Z3" s="160"/>
      <c r="AA3" s="160"/>
      <c r="AB3" s="160"/>
      <c r="AC3" s="112"/>
      <c r="AD3" s="112"/>
    </row>
    <row r="4" spans="1:56" ht="15" x14ac:dyDescent="0.3">
      <c r="A4" s="673" t="s">
        <v>21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145"/>
      <c r="R4" s="162"/>
      <c r="S4" s="160"/>
      <c r="T4" s="160"/>
      <c r="U4" s="160"/>
      <c r="V4" s="112"/>
      <c r="W4" s="144"/>
      <c r="X4" s="143" t="s">
        <v>88</v>
      </c>
      <c r="Y4" s="144" t="s">
        <v>59</v>
      </c>
      <c r="Z4" s="144" t="s">
        <v>89</v>
      </c>
      <c r="AA4" s="144" t="s">
        <v>90</v>
      </c>
      <c r="AB4" s="144" t="s">
        <v>91</v>
      </c>
      <c r="AC4" s="144" t="s">
        <v>206</v>
      </c>
      <c r="AD4" s="143" t="s">
        <v>62</v>
      </c>
    </row>
    <row r="5" spans="1:56" ht="12" customHeight="1" x14ac:dyDescent="0.3">
      <c r="A5" s="112"/>
      <c r="B5" s="112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51"/>
      <c r="S5" s="143"/>
      <c r="T5" s="143" t="s">
        <v>92</v>
      </c>
      <c r="U5" s="143" t="s">
        <v>93</v>
      </c>
      <c r="V5" s="112"/>
      <c r="W5" s="143" t="s">
        <v>94</v>
      </c>
      <c r="X5" s="143">
        <f t="shared" ref="X5:Z9" si="0">SUMIFS(S$16:S$37,$R$16:$R$37,$W5,$V$16:$V$37,1)*14+SUMIFS(S$16:S$37,$R$16:$R$37,$W5,$V$16:$V$37,2)*12</f>
        <v>42</v>
      </c>
      <c r="Y5" s="143">
        <f t="shared" si="0"/>
        <v>14</v>
      </c>
      <c r="Z5" s="143">
        <f t="shared" si="0"/>
        <v>28</v>
      </c>
      <c r="AA5" s="143">
        <f>SUMIFS(X$16:X$39,$R$16:$R$39,$W5)</f>
        <v>6</v>
      </c>
      <c r="AB5" s="144">
        <f t="shared" ref="AB5:AB11" si="1">SUM(Y5:Z5)</f>
        <v>42</v>
      </c>
      <c r="AC5" s="144" t="s">
        <v>108</v>
      </c>
      <c r="AD5" s="143">
        <f>COUNTIF(Y$16:Y$39,AC5)</f>
        <v>10</v>
      </c>
    </row>
    <row r="6" spans="1:56" x14ac:dyDescent="0.3">
      <c r="A6" s="880" t="s">
        <v>85</v>
      </c>
      <c r="B6" s="880"/>
      <c r="C6" s="880"/>
      <c r="D6" s="880"/>
      <c r="E6" s="880"/>
      <c r="F6" s="880"/>
      <c r="G6" s="149"/>
      <c r="H6" s="149"/>
      <c r="I6" s="147"/>
      <c r="J6" s="147"/>
      <c r="K6" s="147"/>
      <c r="L6" s="149"/>
      <c r="M6" s="149"/>
      <c r="N6" s="149"/>
      <c r="O6" s="149"/>
      <c r="P6" s="149"/>
      <c r="Q6" s="149"/>
      <c r="R6" s="149"/>
      <c r="S6" s="143" t="s">
        <v>95</v>
      </c>
      <c r="T6" s="143">
        <f>SUMIFS(S$16:S$51,$W$16:$W$51,$S6,$V$16:$V$51,1)*14+SUMIFS(S$16:S$51,$W$16:$W$51,$S6,$V$16:$V$51,2)*12</f>
        <v>494</v>
      </c>
      <c r="U6" s="143">
        <f>SUMIFS(X$18:X$51,$W$18:$W$51,$S6)</f>
        <v>44</v>
      </c>
      <c r="V6" s="112"/>
      <c r="W6" s="143" t="s">
        <v>96</v>
      </c>
      <c r="X6" s="143">
        <f t="shared" si="0"/>
        <v>264</v>
      </c>
      <c r="Y6" s="143">
        <f t="shared" si="0"/>
        <v>138</v>
      </c>
      <c r="Z6" s="143">
        <f t="shared" si="0"/>
        <v>126</v>
      </c>
      <c r="AA6" s="143">
        <f>SUMIFS(X$16:X$39,$R$16:$R$39,$W6)</f>
        <v>29</v>
      </c>
      <c r="AB6" s="144">
        <f t="shared" si="1"/>
        <v>264</v>
      </c>
      <c r="AC6" s="144" t="s">
        <v>9</v>
      </c>
      <c r="AD6" s="143">
        <f>COUNTIF(Y$16:Y$39,AC6)</f>
        <v>4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63"/>
      <c r="BD6" s="163"/>
    </row>
    <row r="7" spans="1:56" x14ac:dyDescent="0.3">
      <c r="A7" s="589" t="s">
        <v>216</v>
      </c>
      <c r="B7" s="589"/>
      <c r="C7" s="589"/>
      <c r="D7" s="589"/>
      <c r="E7" s="589"/>
      <c r="F7" s="589"/>
      <c r="G7" s="149"/>
      <c r="H7" s="149"/>
      <c r="I7" s="112"/>
      <c r="J7" s="112"/>
      <c r="K7" s="112"/>
      <c r="L7" s="151"/>
      <c r="M7" s="151"/>
      <c r="N7" s="151"/>
      <c r="O7" s="151"/>
      <c r="P7" s="151"/>
      <c r="Q7" s="151"/>
      <c r="R7" s="151"/>
      <c r="S7" s="143" t="s">
        <v>97</v>
      </c>
      <c r="T7" s="143">
        <f>SUMIFS(S$16:S$51,$W$16:$W$51,$S7,$V$16:$V$51,1)*14+SUMIFS(S$16:S$51,$W$16:$W$51,$S7,$V$16:$V$51,2)*12</f>
        <v>78</v>
      </c>
      <c r="U7" s="143">
        <f>SUMIFS(X$18:X$51,$W$18:$W$51,$S7)</f>
        <v>6</v>
      </c>
      <c r="V7" s="112"/>
      <c r="W7" s="143" t="s">
        <v>98</v>
      </c>
      <c r="X7" s="143">
        <f t="shared" si="0"/>
        <v>224</v>
      </c>
      <c r="Y7" s="143">
        <f t="shared" si="0"/>
        <v>118</v>
      </c>
      <c r="Z7" s="143">
        <f t="shared" si="0"/>
        <v>106</v>
      </c>
      <c r="AA7" s="143">
        <f>SUMIFS(X$16:X$39,$R$16:$R$39,$W7)</f>
        <v>21</v>
      </c>
      <c r="AB7" s="144">
        <f t="shared" si="1"/>
        <v>224</v>
      </c>
      <c r="AC7" s="144" t="s">
        <v>12</v>
      </c>
      <c r="AD7" s="143">
        <f>COUNTIF(Y$16:Y$39,AC7)</f>
        <v>0</v>
      </c>
    </row>
    <row r="8" spans="1:56" x14ac:dyDescent="0.3">
      <c r="A8" s="848" t="s">
        <v>247</v>
      </c>
      <c r="B8" s="848"/>
      <c r="C8" s="848"/>
      <c r="D8" s="848"/>
      <c r="E8" s="848"/>
      <c r="F8" s="848"/>
      <c r="G8" s="151"/>
      <c r="H8" s="151"/>
      <c r="I8" s="151"/>
      <c r="J8" s="152"/>
      <c r="K8" s="152"/>
      <c r="L8" s="152"/>
      <c r="M8" s="152"/>
      <c r="N8" s="152"/>
      <c r="O8" s="152"/>
      <c r="P8" s="152"/>
      <c r="Q8" s="152"/>
      <c r="R8" s="151"/>
      <c r="S8" s="143" t="s">
        <v>99</v>
      </c>
      <c r="T8" s="557">
        <f>SUMIFS(S$16:S$51,$W$16:$W$51,$S8,$V$16:$V$51,1)*14+SUMIFS(S$16:S$51,$W$16:$W$51,$S8,$V$16:$V$51,2)*14</f>
        <v>140</v>
      </c>
      <c r="U8" s="143">
        <f>SUMIFS(X$18:X$51,$W$18:$W$51,$S8)</f>
        <v>15</v>
      </c>
      <c r="V8" s="112"/>
      <c r="W8" s="143" t="s">
        <v>100</v>
      </c>
      <c r="X8" s="143">
        <f t="shared" si="0"/>
        <v>42</v>
      </c>
      <c r="Y8" s="143">
        <f t="shared" si="0"/>
        <v>28</v>
      </c>
      <c r="Z8" s="143">
        <f t="shared" si="0"/>
        <v>14</v>
      </c>
      <c r="AA8" s="143">
        <f>SUMIFS(X$16:X$39,$R$16:$R$39,$W8)</f>
        <v>4</v>
      </c>
      <c r="AB8" s="144">
        <f t="shared" si="1"/>
        <v>42</v>
      </c>
      <c r="AC8" s="112"/>
      <c r="AD8" s="112"/>
    </row>
    <row r="9" spans="1:56" x14ac:dyDescent="0.3">
      <c r="A9" s="848" t="s">
        <v>87</v>
      </c>
      <c r="B9" s="848"/>
      <c r="C9" s="848"/>
      <c r="D9" s="848"/>
      <c r="E9" s="848"/>
      <c r="F9" s="848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 t="s">
        <v>33</v>
      </c>
      <c r="T9" s="143">
        <f>SUM(T6:T8)</f>
        <v>712</v>
      </c>
      <c r="U9" s="143">
        <f>SUM(U6:U8)</f>
        <v>65</v>
      </c>
      <c r="V9" s="112"/>
      <c r="W9" s="143" t="s">
        <v>101</v>
      </c>
      <c r="X9" s="143">
        <f t="shared" si="0"/>
        <v>0</v>
      </c>
      <c r="Y9" s="143">
        <f t="shared" si="0"/>
        <v>0</v>
      </c>
      <c r="Z9" s="143">
        <f t="shared" si="0"/>
        <v>0</v>
      </c>
      <c r="AA9" s="143">
        <f>SUMIFS(X$16:X$39,$R$16:$R$39,$W9)</f>
        <v>0</v>
      </c>
      <c r="AB9" s="144">
        <f t="shared" si="1"/>
        <v>0</v>
      </c>
      <c r="AC9" s="112"/>
      <c r="AD9" s="112"/>
    </row>
    <row r="10" spans="1:56" x14ac:dyDescent="0.3">
      <c r="A10" s="848" t="s">
        <v>279</v>
      </c>
      <c r="B10" s="848"/>
      <c r="C10" s="848"/>
      <c r="D10" s="848"/>
      <c r="E10" s="848"/>
      <c r="F10" s="848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164"/>
      <c r="T10" s="164"/>
      <c r="U10" s="164"/>
      <c r="V10" s="112"/>
      <c r="W10" s="143"/>
      <c r="X10" s="143"/>
      <c r="Y10" s="143"/>
      <c r="Z10" s="143"/>
      <c r="AA10" s="143"/>
      <c r="AB10" s="144"/>
      <c r="AC10" s="112"/>
      <c r="AD10" s="112"/>
    </row>
    <row r="11" spans="1:56" x14ac:dyDescent="0.3">
      <c r="A11" s="880" t="s">
        <v>280</v>
      </c>
      <c r="B11" s="880"/>
      <c r="C11" s="880"/>
      <c r="D11" s="880"/>
      <c r="E11" s="880"/>
      <c r="F11" s="880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12"/>
      <c r="T11" s="112"/>
      <c r="U11" s="112"/>
      <c r="V11" s="112"/>
      <c r="W11" s="143" t="s">
        <v>33</v>
      </c>
      <c r="X11" s="143">
        <f>SUM(X5:X9)</f>
        <v>572</v>
      </c>
      <c r="Y11" s="143">
        <f>SUM(Y5:Y9)</f>
        <v>298</v>
      </c>
      <c r="Z11" s="143">
        <f>SUM(Z5:Z9)</f>
        <v>274</v>
      </c>
      <c r="AA11" s="143">
        <f>SUM(AA5:AA9)</f>
        <v>60</v>
      </c>
      <c r="AB11" s="144">
        <f t="shared" si="1"/>
        <v>572</v>
      </c>
      <c r="AC11" s="112"/>
      <c r="AD11" s="112"/>
    </row>
    <row r="12" spans="1:56" ht="13.5" customHeight="1" thickBot="1" x14ac:dyDescent="0.35">
      <c r="A12" s="674" t="s">
        <v>83</v>
      </c>
      <c r="B12" s="674"/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149"/>
      <c r="S12" s="112"/>
      <c r="T12" s="112"/>
      <c r="U12" s="112"/>
      <c r="V12" s="112"/>
      <c r="W12" s="112"/>
      <c r="X12" s="112"/>
      <c r="Y12" s="160"/>
      <c r="Z12" s="160"/>
      <c r="AA12" s="160"/>
      <c r="AB12" s="160"/>
      <c r="AC12" s="112"/>
      <c r="AD12" s="112"/>
    </row>
    <row r="13" spans="1:56" ht="13.5" customHeight="1" x14ac:dyDescent="0.3">
      <c r="A13" s="677" t="s">
        <v>15</v>
      </c>
      <c r="B13" s="683" t="s">
        <v>6</v>
      </c>
      <c r="C13" s="677" t="s">
        <v>275</v>
      </c>
      <c r="D13" s="686" t="s">
        <v>29</v>
      </c>
      <c r="E13" s="687"/>
      <c r="F13" s="687"/>
      <c r="G13" s="687"/>
      <c r="H13" s="687"/>
      <c r="I13" s="687"/>
      <c r="J13" s="688"/>
      <c r="K13" s="686" t="s">
        <v>30</v>
      </c>
      <c r="L13" s="687"/>
      <c r="M13" s="687"/>
      <c r="N13" s="687"/>
      <c r="O13" s="687"/>
      <c r="P13" s="687"/>
      <c r="Q13" s="688"/>
      <c r="R13" s="112"/>
      <c r="S13" s="112"/>
      <c r="T13" s="112"/>
      <c r="U13" s="112"/>
      <c r="V13" s="112"/>
      <c r="W13" s="112"/>
      <c r="X13" s="112"/>
      <c r="Y13" s="160"/>
      <c r="Z13" s="160"/>
      <c r="AA13" s="160"/>
      <c r="AB13" s="160"/>
      <c r="AC13" s="112"/>
      <c r="AD13" s="112"/>
    </row>
    <row r="14" spans="1:56" ht="12.75" customHeight="1" x14ac:dyDescent="0.3">
      <c r="A14" s="678"/>
      <c r="B14" s="684"/>
      <c r="C14" s="678"/>
      <c r="D14" s="681" t="s">
        <v>9</v>
      </c>
      <c r="E14" s="654" t="s">
        <v>10</v>
      </c>
      <c r="F14" s="654" t="s">
        <v>11</v>
      </c>
      <c r="G14" s="654" t="s">
        <v>12</v>
      </c>
      <c r="H14" s="654" t="s">
        <v>40</v>
      </c>
      <c r="I14" s="689" t="s">
        <v>16</v>
      </c>
      <c r="J14" s="675" t="s">
        <v>17</v>
      </c>
      <c r="K14" s="681" t="s">
        <v>9</v>
      </c>
      <c r="L14" s="654" t="s">
        <v>10</v>
      </c>
      <c r="M14" s="654" t="s">
        <v>11</v>
      </c>
      <c r="N14" s="654" t="s">
        <v>12</v>
      </c>
      <c r="O14" s="654" t="s">
        <v>40</v>
      </c>
      <c r="P14" s="689" t="s">
        <v>16</v>
      </c>
      <c r="Q14" s="675" t="s">
        <v>17</v>
      </c>
      <c r="R14" s="164"/>
      <c r="S14" s="158"/>
      <c r="T14" s="165"/>
      <c r="U14" s="112"/>
      <c r="V14" s="112"/>
      <c r="W14" s="112"/>
      <c r="X14" s="112"/>
      <c r="Y14" s="160"/>
      <c r="Z14" s="160"/>
      <c r="AA14" s="160"/>
      <c r="AB14" s="160"/>
      <c r="AC14" s="112"/>
      <c r="AD14" s="112"/>
    </row>
    <row r="15" spans="1:56" ht="13.5" thickBot="1" x14ac:dyDescent="0.35">
      <c r="A15" s="678"/>
      <c r="B15" s="685"/>
      <c r="C15" s="679"/>
      <c r="D15" s="682"/>
      <c r="E15" s="680"/>
      <c r="F15" s="655"/>
      <c r="G15" s="655"/>
      <c r="H15" s="655"/>
      <c r="I15" s="690"/>
      <c r="J15" s="676"/>
      <c r="K15" s="682"/>
      <c r="L15" s="655"/>
      <c r="M15" s="680"/>
      <c r="N15" s="655"/>
      <c r="O15" s="655"/>
      <c r="P15" s="690"/>
      <c r="Q15" s="676"/>
      <c r="R15" s="112" t="s">
        <v>102</v>
      </c>
      <c r="S15" s="112" t="s">
        <v>103</v>
      </c>
      <c r="T15" s="112" t="s">
        <v>104</v>
      </c>
      <c r="U15" s="112" t="s">
        <v>105</v>
      </c>
      <c r="V15" s="112" t="s">
        <v>10</v>
      </c>
      <c r="W15" s="112" t="s">
        <v>106</v>
      </c>
      <c r="X15" s="112" t="s">
        <v>93</v>
      </c>
      <c r="Y15" s="143" t="s">
        <v>206</v>
      </c>
      <c r="Z15" s="160"/>
      <c r="AA15" s="160"/>
      <c r="AB15" s="160"/>
      <c r="AC15" s="112"/>
      <c r="AD15" s="112"/>
    </row>
    <row r="16" spans="1:56" x14ac:dyDescent="0.3">
      <c r="A16" s="237">
        <v>1</v>
      </c>
      <c r="B16" s="362" t="s">
        <v>164</v>
      </c>
      <c r="C16" s="237" t="s">
        <v>165</v>
      </c>
      <c r="D16" s="404">
        <v>1</v>
      </c>
      <c r="E16" s="405"/>
      <c r="F16" s="406">
        <v>2</v>
      </c>
      <c r="G16" s="326"/>
      <c r="H16" s="366"/>
      <c r="I16" s="366" t="s">
        <v>108</v>
      </c>
      <c r="J16" s="367">
        <v>6</v>
      </c>
      <c r="K16" s="270"/>
      <c r="L16" s="271"/>
      <c r="M16" s="271"/>
      <c r="N16" s="271"/>
      <c r="O16" s="271"/>
      <c r="P16" s="271"/>
      <c r="Q16" s="272"/>
      <c r="R16" s="112" t="str">
        <f t="shared" ref="R16:R34" si="2">IF(ISNUMBER(A16),LEFT(C16,FIND(".",C16)-1),"")</f>
        <v>DF</v>
      </c>
      <c r="S16" s="112">
        <f t="shared" ref="S16:S34" si="3">IF(ISNUMBER(A16),SUM(D16:H16,K16:O16),"")</f>
        <v>3</v>
      </c>
      <c r="T16" s="112">
        <f t="shared" ref="T16:T34" si="4">IF(ISNUMBER(A16),SUM(D16,K16),"")</f>
        <v>1</v>
      </c>
      <c r="U16" s="112">
        <f t="shared" ref="U16:U34" si="5">IF(ISNUMBER(A16),SUM(E16:F16,L16:M16),"")</f>
        <v>2</v>
      </c>
      <c r="V16" s="112">
        <f t="shared" ref="V16:V34" si="6">IF(ISNUMBER(A16),IF(AND(ISBLANK(D16),ISBLANK(E16)),2,1),"")</f>
        <v>1</v>
      </c>
      <c r="W16" s="112" t="s">
        <v>95</v>
      </c>
      <c r="X16" s="112">
        <f t="shared" ref="X16:X34" si="7">IF(ISNUMBER(A16),SUM(J16,Q16),"")</f>
        <v>6</v>
      </c>
      <c r="Y16" s="143" t="str">
        <f>IF(ISNUMBER(A16),CONCATENATE(I16,P16),"")</f>
        <v>E</v>
      </c>
      <c r="Z16" s="160"/>
      <c r="AA16" s="160"/>
      <c r="AB16" s="160"/>
      <c r="AC16" s="112"/>
      <c r="AD16" s="112"/>
    </row>
    <row r="17" spans="1:30" x14ac:dyDescent="0.3">
      <c r="A17" s="243">
        <v>2</v>
      </c>
      <c r="B17" s="280" t="s">
        <v>166</v>
      </c>
      <c r="C17" s="240" t="s">
        <v>167</v>
      </c>
      <c r="D17" s="407">
        <v>1</v>
      </c>
      <c r="E17" s="352"/>
      <c r="F17" s="286">
        <v>2</v>
      </c>
      <c r="G17" s="408"/>
      <c r="H17" s="408"/>
      <c r="I17" s="352" t="s">
        <v>108</v>
      </c>
      <c r="J17" s="409">
        <v>4</v>
      </c>
      <c r="K17" s="278"/>
      <c r="L17" s="279"/>
      <c r="M17" s="279"/>
      <c r="N17" s="279"/>
      <c r="O17" s="279"/>
      <c r="P17" s="279"/>
      <c r="Q17" s="261"/>
      <c r="R17" s="112" t="str">
        <f t="shared" si="2"/>
        <v>DS</v>
      </c>
      <c r="S17" s="112">
        <f t="shared" si="3"/>
        <v>3</v>
      </c>
      <c r="T17" s="112">
        <f t="shared" si="4"/>
        <v>1</v>
      </c>
      <c r="U17" s="112">
        <f t="shared" si="5"/>
        <v>2</v>
      </c>
      <c r="V17" s="112">
        <f t="shared" si="6"/>
        <v>1</v>
      </c>
      <c r="W17" s="112" t="s">
        <v>95</v>
      </c>
      <c r="X17" s="112">
        <f t="shared" si="7"/>
        <v>4</v>
      </c>
      <c r="Y17" s="143" t="str">
        <f t="shared" ref="Y17:Y51" si="8">IF(ISNUMBER(A17),CONCATENATE(I17,P17),"")</f>
        <v>E</v>
      </c>
      <c r="Z17" s="160"/>
      <c r="AA17" s="160"/>
      <c r="AB17" s="160"/>
      <c r="AC17" s="112"/>
      <c r="AD17" s="112"/>
    </row>
    <row r="18" spans="1:30" x14ac:dyDescent="0.3">
      <c r="A18" s="243">
        <v>3</v>
      </c>
      <c r="B18" s="591" t="s">
        <v>150</v>
      </c>
      <c r="C18" s="396" t="s">
        <v>272</v>
      </c>
      <c r="D18" s="318">
        <v>2</v>
      </c>
      <c r="E18" s="320">
        <v>1</v>
      </c>
      <c r="F18" s="268"/>
      <c r="G18" s="410"/>
      <c r="H18" s="410"/>
      <c r="I18" s="320" t="s">
        <v>108</v>
      </c>
      <c r="J18" s="411">
        <v>4</v>
      </c>
      <c r="K18" s="278"/>
      <c r="L18" s="279"/>
      <c r="M18" s="279"/>
      <c r="N18" s="279"/>
      <c r="O18" s="279"/>
      <c r="P18" s="279"/>
      <c r="Q18" s="261"/>
      <c r="R18" s="112" t="str">
        <f t="shared" si="2"/>
        <v>DC</v>
      </c>
      <c r="S18" s="112">
        <f t="shared" si="3"/>
        <v>3</v>
      </c>
      <c r="T18" s="112">
        <f t="shared" si="4"/>
        <v>2</v>
      </c>
      <c r="U18" s="112">
        <f t="shared" si="5"/>
        <v>1</v>
      </c>
      <c r="V18" s="112">
        <f t="shared" si="6"/>
        <v>1</v>
      </c>
      <c r="W18" s="112" t="s">
        <v>95</v>
      </c>
      <c r="X18" s="112">
        <f t="shared" si="7"/>
        <v>4</v>
      </c>
      <c r="Y18" s="143" t="str">
        <f t="shared" si="8"/>
        <v>E</v>
      </c>
      <c r="Z18" s="160"/>
      <c r="AA18" s="160"/>
      <c r="AB18" s="160"/>
      <c r="AC18" s="112"/>
      <c r="AD18" s="112"/>
    </row>
    <row r="19" spans="1:30" x14ac:dyDescent="0.3">
      <c r="A19" s="243">
        <v>4</v>
      </c>
      <c r="B19" s="412" t="s">
        <v>240</v>
      </c>
      <c r="C19" s="413" t="s">
        <v>273</v>
      </c>
      <c r="D19" s="407">
        <v>2</v>
      </c>
      <c r="E19" s="352">
        <v>2</v>
      </c>
      <c r="F19" s="286"/>
      <c r="G19" s="408"/>
      <c r="H19" s="408"/>
      <c r="I19" s="352" t="s">
        <v>108</v>
      </c>
      <c r="J19" s="409">
        <v>5</v>
      </c>
      <c r="K19" s="282"/>
      <c r="L19" s="259"/>
      <c r="M19" s="259"/>
      <c r="N19" s="259"/>
      <c r="O19" s="259"/>
      <c r="P19" s="259"/>
      <c r="Q19" s="260"/>
      <c r="R19" s="564" t="str">
        <f t="shared" si="2"/>
        <v>DS</v>
      </c>
      <c r="S19" s="564">
        <f t="shared" si="3"/>
        <v>4</v>
      </c>
      <c r="T19" s="564">
        <f t="shared" si="4"/>
        <v>2</v>
      </c>
      <c r="U19" s="564">
        <f t="shared" si="5"/>
        <v>2</v>
      </c>
      <c r="V19" s="564">
        <f t="shared" si="6"/>
        <v>1</v>
      </c>
      <c r="W19" s="564" t="s">
        <v>95</v>
      </c>
      <c r="X19" s="112">
        <f t="shared" si="7"/>
        <v>5</v>
      </c>
      <c r="Y19" s="143" t="str">
        <f t="shared" si="8"/>
        <v>E</v>
      </c>
      <c r="Z19" s="160"/>
      <c r="AA19" s="160"/>
      <c r="AB19" s="160"/>
      <c r="AC19" s="112"/>
      <c r="AD19" s="112"/>
    </row>
    <row r="20" spans="1:30" s="167" customFormat="1" x14ac:dyDescent="0.3">
      <c r="A20" s="243">
        <v>5</v>
      </c>
      <c r="B20" s="280" t="s">
        <v>170</v>
      </c>
      <c r="C20" s="243" t="s">
        <v>171</v>
      </c>
      <c r="D20" s="407">
        <v>2</v>
      </c>
      <c r="E20" s="352">
        <v>2</v>
      </c>
      <c r="F20" s="414"/>
      <c r="G20" s="415"/>
      <c r="H20" s="415"/>
      <c r="I20" s="352" t="s">
        <v>108</v>
      </c>
      <c r="J20" s="409">
        <v>5</v>
      </c>
      <c r="K20" s="288"/>
      <c r="L20" s="289"/>
      <c r="M20" s="289"/>
      <c r="N20" s="289"/>
      <c r="O20" s="289"/>
      <c r="P20" s="289"/>
      <c r="Q20" s="290"/>
      <c r="R20" s="564" t="str">
        <f t="shared" si="2"/>
        <v>DD</v>
      </c>
      <c r="S20" s="564">
        <f t="shared" si="3"/>
        <v>4</v>
      </c>
      <c r="T20" s="564">
        <f t="shared" si="4"/>
        <v>2</v>
      </c>
      <c r="U20" s="564">
        <f t="shared" si="5"/>
        <v>2</v>
      </c>
      <c r="V20" s="564">
        <f t="shared" si="6"/>
        <v>1</v>
      </c>
      <c r="W20" s="564" t="s">
        <v>95</v>
      </c>
      <c r="X20" s="112">
        <f t="shared" si="7"/>
        <v>5</v>
      </c>
      <c r="Y20" s="143" t="str">
        <f t="shared" si="8"/>
        <v>E</v>
      </c>
      <c r="Z20" s="160"/>
      <c r="AA20" s="160"/>
      <c r="AB20" s="160"/>
      <c r="AC20" s="166"/>
      <c r="AD20" s="166"/>
    </row>
    <row r="21" spans="1:30" ht="13.5" thickBot="1" x14ac:dyDescent="0.35">
      <c r="A21" s="251">
        <v>6</v>
      </c>
      <c r="B21" s="416" t="s">
        <v>172</v>
      </c>
      <c r="C21" s="417" t="s">
        <v>239</v>
      </c>
      <c r="D21" s="418">
        <v>1</v>
      </c>
      <c r="E21" s="419">
        <v>1</v>
      </c>
      <c r="F21" s="420"/>
      <c r="G21" s="421"/>
      <c r="H21" s="421"/>
      <c r="I21" s="419" t="s">
        <v>9</v>
      </c>
      <c r="J21" s="422">
        <v>3</v>
      </c>
      <c r="K21" s="361"/>
      <c r="L21" s="180"/>
      <c r="M21" s="180"/>
      <c r="N21" s="180"/>
      <c r="O21" s="180"/>
      <c r="P21" s="180"/>
      <c r="Q21" s="262"/>
      <c r="R21" s="564" t="str">
        <f t="shared" si="2"/>
        <v>DD</v>
      </c>
      <c r="S21" s="564">
        <f t="shared" si="3"/>
        <v>2</v>
      </c>
      <c r="T21" s="564">
        <f t="shared" si="4"/>
        <v>1</v>
      </c>
      <c r="U21" s="564">
        <f t="shared" si="5"/>
        <v>1</v>
      </c>
      <c r="V21" s="564">
        <f t="shared" si="6"/>
        <v>1</v>
      </c>
      <c r="W21" s="564" t="s">
        <v>95</v>
      </c>
      <c r="X21" s="112">
        <f t="shared" si="7"/>
        <v>3</v>
      </c>
      <c r="Y21" s="143" t="str">
        <f t="shared" si="8"/>
        <v>C</v>
      </c>
      <c r="Z21" s="160"/>
      <c r="AA21" s="160"/>
      <c r="AB21" s="160"/>
      <c r="AC21" s="112"/>
      <c r="AD21" s="112"/>
    </row>
    <row r="22" spans="1:30" x14ac:dyDescent="0.3">
      <c r="A22" s="237">
        <v>7</v>
      </c>
      <c r="B22" s="423" t="s">
        <v>173</v>
      </c>
      <c r="C22" s="237" t="s">
        <v>174</v>
      </c>
      <c r="D22" s="424"/>
      <c r="E22" s="425"/>
      <c r="F22" s="425"/>
      <c r="G22" s="426"/>
      <c r="H22" s="426"/>
      <c r="I22" s="425"/>
      <c r="J22" s="427"/>
      <c r="K22" s="428">
        <v>2</v>
      </c>
      <c r="L22" s="327">
        <v>2</v>
      </c>
      <c r="M22" s="327"/>
      <c r="N22" s="429"/>
      <c r="O22" s="429"/>
      <c r="P22" s="327" t="s">
        <v>108</v>
      </c>
      <c r="Q22" s="430">
        <v>5</v>
      </c>
      <c r="R22" s="112" t="str">
        <f t="shared" si="2"/>
        <v>DS</v>
      </c>
      <c r="S22" s="112">
        <f t="shared" si="3"/>
        <v>4</v>
      </c>
      <c r="T22" s="112">
        <f t="shared" si="4"/>
        <v>2</v>
      </c>
      <c r="U22" s="112">
        <f t="shared" si="5"/>
        <v>2</v>
      </c>
      <c r="V22" s="112">
        <f t="shared" si="6"/>
        <v>2</v>
      </c>
      <c r="W22" s="112" t="s">
        <v>95</v>
      </c>
      <c r="X22" s="112">
        <f t="shared" si="7"/>
        <v>5</v>
      </c>
      <c r="Y22" s="143" t="str">
        <f t="shared" si="8"/>
        <v>E</v>
      </c>
      <c r="Z22" s="160"/>
      <c r="AA22" s="160"/>
      <c r="AB22" s="160"/>
      <c r="AC22" s="112"/>
      <c r="AD22" s="112"/>
    </row>
    <row r="23" spans="1:30" x14ac:dyDescent="0.3">
      <c r="A23" s="243">
        <v>8</v>
      </c>
      <c r="B23" s="280" t="s">
        <v>175</v>
      </c>
      <c r="C23" s="243" t="s">
        <v>176</v>
      </c>
      <c r="D23" s="431"/>
      <c r="E23" s="432"/>
      <c r="F23" s="432"/>
      <c r="G23" s="432"/>
      <c r="H23" s="432"/>
      <c r="I23" s="432"/>
      <c r="J23" s="433"/>
      <c r="K23" s="407">
        <v>2</v>
      </c>
      <c r="L23" s="352">
        <v>2</v>
      </c>
      <c r="M23" s="352"/>
      <c r="N23" s="432"/>
      <c r="O23" s="432"/>
      <c r="P23" s="352" t="s">
        <v>108</v>
      </c>
      <c r="Q23" s="409">
        <v>5</v>
      </c>
      <c r="R23" s="564" t="str">
        <f t="shared" si="2"/>
        <v>DD</v>
      </c>
      <c r="S23" s="564">
        <f t="shared" si="3"/>
        <v>4</v>
      </c>
      <c r="T23" s="564">
        <f t="shared" si="4"/>
        <v>2</v>
      </c>
      <c r="U23" s="564">
        <f t="shared" si="5"/>
        <v>2</v>
      </c>
      <c r="V23" s="564">
        <f t="shared" si="6"/>
        <v>2</v>
      </c>
      <c r="W23" s="564" t="s">
        <v>95</v>
      </c>
      <c r="X23" s="112">
        <f t="shared" si="7"/>
        <v>5</v>
      </c>
      <c r="Y23" s="143" t="str">
        <f t="shared" si="8"/>
        <v>E</v>
      </c>
      <c r="Z23" s="160"/>
      <c r="AA23" s="160"/>
      <c r="AB23" s="160"/>
      <c r="AC23" s="112"/>
      <c r="AD23" s="112"/>
    </row>
    <row r="24" spans="1:30" x14ac:dyDescent="0.3">
      <c r="A24" s="243">
        <v>9</v>
      </c>
      <c r="B24" s="434" t="s">
        <v>177</v>
      </c>
      <c r="C24" s="243" t="s">
        <v>178</v>
      </c>
      <c r="D24" s="431"/>
      <c r="E24" s="432"/>
      <c r="F24" s="432"/>
      <c r="G24" s="432"/>
      <c r="H24" s="432"/>
      <c r="I24" s="435"/>
      <c r="J24" s="436"/>
      <c r="K24" s="407">
        <v>2</v>
      </c>
      <c r="L24" s="352">
        <v>2</v>
      </c>
      <c r="M24" s="352"/>
      <c r="N24" s="408"/>
      <c r="O24" s="408"/>
      <c r="P24" s="352" t="s">
        <v>108</v>
      </c>
      <c r="Q24" s="409">
        <v>5</v>
      </c>
      <c r="R24" s="564" t="str">
        <f t="shared" si="2"/>
        <v>DD</v>
      </c>
      <c r="S24" s="564">
        <f t="shared" si="3"/>
        <v>4</v>
      </c>
      <c r="T24" s="564">
        <f t="shared" si="4"/>
        <v>2</v>
      </c>
      <c r="U24" s="564">
        <f t="shared" si="5"/>
        <v>2</v>
      </c>
      <c r="V24" s="564">
        <f t="shared" si="6"/>
        <v>2</v>
      </c>
      <c r="W24" s="564" t="s">
        <v>95</v>
      </c>
      <c r="X24" s="112">
        <f t="shared" si="7"/>
        <v>5</v>
      </c>
      <c r="Y24" s="143" t="str">
        <f t="shared" si="8"/>
        <v>E</v>
      </c>
      <c r="Z24" s="160"/>
      <c r="AA24" s="160"/>
      <c r="AB24" s="160"/>
      <c r="AC24" s="112"/>
      <c r="AD24" s="112"/>
    </row>
    <row r="25" spans="1:30" x14ac:dyDescent="0.3">
      <c r="A25" s="243">
        <v>10</v>
      </c>
      <c r="B25" s="283" t="s">
        <v>169</v>
      </c>
      <c r="C25" s="437" t="s">
        <v>274</v>
      </c>
      <c r="D25" s="438"/>
      <c r="E25" s="276"/>
      <c r="F25" s="276"/>
      <c r="G25" s="276"/>
      <c r="H25" s="276"/>
      <c r="I25" s="276"/>
      <c r="J25" s="277"/>
      <c r="K25" s="275">
        <v>2</v>
      </c>
      <c r="L25" s="276">
        <v>2</v>
      </c>
      <c r="M25" s="276"/>
      <c r="N25" s="276"/>
      <c r="O25" s="276"/>
      <c r="P25" s="276" t="s">
        <v>108</v>
      </c>
      <c r="Q25" s="277">
        <v>4</v>
      </c>
      <c r="R25" s="112" t="str">
        <f t="shared" si="2"/>
        <v>DD</v>
      </c>
      <c r="S25" s="112">
        <f t="shared" si="3"/>
        <v>4</v>
      </c>
      <c r="T25" s="112">
        <f t="shared" si="4"/>
        <v>2</v>
      </c>
      <c r="U25" s="112">
        <f t="shared" si="5"/>
        <v>2</v>
      </c>
      <c r="V25" s="112">
        <f t="shared" si="6"/>
        <v>2</v>
      </c>
      <c r="W25" s="112" t="s">
        <v>95</v>
      </c>
      <c r="X25" s="112">
        <f t="shared" si="7"/>
        <v>4</v>
      </c>
      <c r="Y25" s="143" t="str">
        <f t="shared" si="8"/>
        <v>E</v>
      </c>
      <c r="Z25" s="160"/>
      <c r="AA25" s="160"/>
      <c r="AB25" s="160"/>
      <c r="AC25" s="112"/>
      <c r="AD25" s="112"/>
    </row>
    <row r="26" spans="1:30" x14ac:dyDescent="0.3">
      <c r="A26" s="243">
        <v>11</v>
      </c>
      <c r="B26" s="439" t="s">
        <v>179</v>
      </c>
      <c r="C26" s="440" t="s">
        <v>180</v>
      </c>
      <c r="D26" s="567"/>
      <c r="E26" s="568"/>
      <c r="F26" s="568"/>
      <c r="G26" s="568"/>
      <c r="H26" s="568"/>
      <c r="I26" s="568"/>
      <c r="J26" s="569"/>
      <c r="K26" s="407">
        <v>2</v>
      </c>
      <c r="L26" s="352">
        <v>1</v>
      </c>
      <c r="M26" s="352"/>
      <c r="N26" s="568"/>
      <c r="O26" s="568"/>
      <c r="P26" s="352" t="s">
        <v>9</v>
      </c>
      <c r="Q26" s="409">
        <v>4</v>
      </c>
      <c r="R26" s="112" t="str">
        <f t="shared" si="2"/>
        <v>DS</v>
      </c>
      <c r="S26" s="112">
        <f t="shared" si="3"/>
        <v>3</v>
      </c>
      <c r="T26" s="112">
        <f t="shared" si="4"/>
        <v>2</v>
      </c>
      <c r="U26" s="112">
        <f t="shared" si="5"/>
        <v>1</v>
      </c>
      <c r="V26" s="112">
        <f t="shared" si="6"/>
        <v>2</v>
      </c>
      <c r="W26" s="112" t="s">
        <v>95</v>
      </c>
      <c r="X26" s="112">
        <f t="shared" si="7"/>
        <v>4</v>
      </c>
      <c r="Y26" s="143" t="str">
        <f t="shared" si="8"/>
        <v>C</v>
      </c>
      <c r="Z26" s="160"/>
      <c r="AA26" s="160"/>
      <c r="AB26" s="160"/>
      <c r="AC26" s="112"/>
      <c r="AD26" s="112"/>
    </row>
    <row r="27" spans="1:30" ht="26.5" thickBot="1" x14ac:dyDescent="0.35">
      <c r="A27" s="381">
        <v>12</v>
      </c>
      <c r="B27" s="441" t="s">
        <v>181</v>
      </c>
      <c r="C27" s="570" t="s">
        <v>182</v>
      </c>
      <c r="D27" s="571"/>
      <c r="E27" s="572"/>
      <c r="F27" s="572"/>
      <c r="G27" s="572"/>
      <c r="H27" s="572"/>
      <c r="I27" s="572"/>
      <c r="J27" s="573"/>
      <c r="K27" s="571"/>
      <c r="L27" s="572"/>
      <c r="M27" s="572"/>
      <c r="N27" s="315"/>
      <c r="O27" s="315"/>
      <c r="P27" s="315" t="s">
        <v>9</v>
      </c>
      <c r="Q27" s="316">
        <v>4</v>
      </c>
      <c r="R27" s="112" t="str">
        <f t="shared" si="2"/>
        <v>DD</v>
      </c>
      <c r="S27" s="112">
        <f t="shared" si="3"/>
        <v>0</v>
      </c>
      <c r="T27" s="112">
        <f t="shared" si="4"/>
        <v>0</v>
      </c>
      <c r="U27" s="112">
        <f t="shared" si="5"/>
        <v>0</v>
      </c>
      <c r="V27" s="112">
        <f t="shared" si="6"/>
        <v>2</v>
      </c>
      <c r="W27" s="112" t="s">
        <v>95</v>
      </c>
      <c r="X27" s="112">
        <f t="shared" si="7"/>
        <v>4</v>
      </c>
      <c r="Y27" s="143" t="str">
        <f t="shared" si="8"/>
        <v>C</v>
      </c>
      <c r="Z27" s="160"/>
      <c r="AA27" s="160"/>
      <c r="AB27" s="160"/>
      <c r="AC27" s="112"/>
      <c r="AD27" s="112"/>
    </row>
    <row r="28" spans="1:30" x14ac:dyDescent="0.3">
      <c r="A28" s="659" t="s">
        <v>22</v>
      </c>
      <c r="B28" s="884"/>
      <c r="C28" s="885"/>
      <c r="D28" s="319">
        <f>SUM(D16:D27)</f>
        <v>9</v>
      </c>
      <c r="E28" s="318">
        <f>SUM(E16:E27)</f>
        <v>6</v>
      </c>
      <c r="F28" s="318">
        <f>SUM(F16:F27)</f>
        <v>4</v>
      </c>
      <c r="G28" s="318"/>
      <c r="H28" s="883"/>
      <c r="I28" s="882" t="str">
        <f>COUNTIF(I15:I27,"E")&amp;"E+ "&amp;COUNTIF(I15:I27,"C")&amp;"C"</f>
        <v>5E+ 1C</v>
      </c>
      <c r="J28" s="698">
        <f>SUM(J16:J27)</f>
        <v>27</v>
      </c>
      <c r="K28" s="319">
        <f t="shared" ref="K28:L28" si="9">SUM(K16:K27)</f>
        <v>10</v>
      </c>
      <c r="L28" s="320">
        <f t="shared" si="9"/>
        <v>9</v>
      </c>
      <c r="M28" s="320"/>
      <c r="N28" s="321"/>
      <c r="O28" s="883"/>
      <c r="P28" s="882" t="str">
        <f>COUNTIF(P15:P27,"E")&amp;"E+ "&amp;COUNTIF(P15:P27,"C")&amp;"C"</f>
        <v>4E+ 2C</v>
      </c>
      <c r="Q28" s="886">
        <f>SUM(Q16:Q27)</f>
        <v>27</v>
      </c>
      <c r="R28" s="112" t="str">
        <f t="shared" si="2"/>
        <v/>
      </c>
      <c r="S28" s="112" t="str">
        <f t="shared" si="3"/>
        <v/>
      </c>
      <c r="T28" s="112" t="str">
        <f t="shared" si="4"/>
        <v/>
      </c>
      <c r="U28" s="112" t="str">
        <f t="shared" si="5"/>
        <v/>
      </c>
      <c r="V28" s="112" t="str">
        <f t="shared" si="6"/>
        <v/>
      </c>
      <c r="W28" s="112"/>
      <c r="X28" s="112" t="str">
        <f t="shared" si="7"/>
        <v/>
      </c>
      <c r="Y28" s="143" t="str">
        <f t="shared" si="8"/>
        <v/>
      </c>
      <c r="Z28" s="160"/>
      <c r="AA28" s="160"/>
      <c r="AB28" s="160"/>
      <c r="AC28" s="112"/>
      <c r="AD28" s="112"/>
    </row>
    <row r="29" spans="1:30" ht="13.5" thickBot="1" x14ac:dyDescent="0.35">
      <c r="A29" s="662"/>
      <c r="B29" s="663"/>
      <c r="C29" s="664"/>
      <c r="D29" s="631">
        <f>SUM(D28:G28)</f>
        <v>19</v>
      </c>
      <c r="E29" s="632"/>
      <c r="F29" s="632"/>
      <c r="G29" s="633"/>
      <c r="H29" s="635"/>
      <c r="I29" s="695"/>
      <c r="J29" s="699"/>
      <c r="K29" s="631">
        <f>SUM(K28:N28)</f>
        <v>19</v>
      </c>
      <c r="L29" s="632"/>
      <c r="M29" s="632"/>
      <c r="N29" s="633"/>
      <c r="O29" s="635"/>
      <c r="P29" s="695"/>
      <c r="Q29" s="699"/>
      <c r="R29" s="112" t="str">
        <f t="shared" si="2"/>
        <v/>
      </c>
      <c r="S29" s="112" t="str">
        <f t="shared" si="3"/>
        <v/>
      </c>
      <c r="T29" s="112" t="str">
        <f t="shared" si="4"/>
        <v/>
      </c>
      <c r="U29" s="112" t="str">
        <f t="shared" si="5"/>
        <v/>
      </c>
      <c r="V29" s="112" t="str">
        <f t="shared" si="6"/>
        <v/>
      </c>
      <c r="W29" s="112"/>
      <c r="X29" s="112" t="str">
        <f t="shared" si="7"/>
        <v/>
      </c>
      <c r="Y29" s="143" t="str">
        <f t="shared" si="8"/>
        <v/>
      </c>
      <c r="Z29" s="160"/>
      <c r="AA29" s="160"/>
      <c r="AB29" s="160"/>
      <c r="AC29" s="112"/>
      <c r="AD29" s="112"/>
    </row>
    <row r="30" spans="1:30" ht="13.5" thickBot="1" x14ac:dyDescent="0.35">
      <c r="A30" s="155"/>
      <c r="B30" s="155"/>
      <c r="C30" s="155"/>
      <c r="D30" s="156"/>
      <c r="E30" s="156"/>
      <c r="F30" s="156"/>
      <c r="G30" s="156"/>
      <c r="H30" s="156"/>
      <c r="I30" s="157"/>
      <c r="J30" s="156"/>
      <c r="K30" s="156"/>
      <c r="L30" s="156"/>
      <c r="M30" s="156"/>
      <c r="N30" s="156"/>
      <c r="O30" s="156"/>
      <c r="P30" s="157"/>
      <c r="Q30" s="156"/>
      <c r="R30" s="112" t="str">
        <f t="shared" si="2"/>
        <v/>
      </c>
      <c r="S30" s="112" t="str">
        <f t="shared" si="3"/>
        <v/>
      </c>
      <c r="T30" s="112" t="str">
        <f t="shared" si="4"/>
        <v/>
      </c>
      <c r="U30" s="112" t="str">
        <f t="shared" si="5"/>
        <v/>
      </c>
      <c r="V30" s="112" t="str">
        <f t="shared" si="6"/>
        <v/>
      </c>
      <c r="W30" s="112"/>
      <c r="X30" s="112" t="str">
        <f t="shared" si="7"/>
        <v/>
      </c>
      <c r="Y30" s="143" t="str">
        <f t="shared" si="8"/>
        <v/>
      </c>
      <c r="Z30" s="160"/>
      <c r="AA30" s="160"/>
      <c r="AB30" s="160"/>
      <c r="AC30" s="112"/>
      <c r="AD30" s="112"/>
    </row>
    <row r="31" spans="1:30" ht="12.75" customHeight="1" x14ac:dyDescent="0.3">
      <c r="A31" s="677" t="s">
        <v>15</v>
      </c>
      <c r="B31" s="683" t="s">
        <v>243</v>
      </c>
      <c r="C31" s="677" t="s">
        <v>275</v>
      </c>
      <c r="D31" s="686" t="s">
        <v>29</v>
      </c>
      <c r="E31" s="687"/>
      <c r="F31" s="687"/>
      <c r="G31" s="687"/>
      <c r="H31" s="687"/>
      <c r="I31" s="687"/>
      <c r="J31" s="688"/>
      <c r="K31" s="686" t="s">
        <v>30</v>
      </c>
      <c r="L31" s="687"/>
      <c r="M31" s="687"/>
      <c r="N31" s="687"/>
      <c r="O31" s="687"/>
      <c r="P31" s="687"/>
      <c r="Q31" s="688"/>
      <c r="R31" s="112" t="str">
        <f t="shared" si="2"/>
        <v/>
      </c>
      <c r="S31" s="112" t="str">
        <f t="shared" si="3"/>
        <v/>
      </c>
      <c r="T31" s="112" t="str">
        <f t="shared" si="4"/>
        <v/>
      </c>
      <c r="U31" s="112" t="str">
        <f t="shared" si="5"/>
        <v/>
      </c>
      <c r="V31" s="112" t="str">
        <f t="shared" si="6"/>
        <v/>
      </c>
      <c r="W31" s="112"/>
      <c r="X31" s="112" t="str">
        <f t="shared" si="7"/>
        <v/>
      </c>
      <c r="Y31" s="143" t="str">
        <f t="shared" si="8"/>
        <v/>
      </c>
      <c r="Z31" s="160"/>
      <c r="AA31" s="160"/>
      <c r="AB31" s="160"/>
      <c r="AC31" s="112"/>
      <c r="AD31" s="112"/>
    </row>
    <row r="32" spans="1:30" x14ac:dyDescent="0.3">
      <c r="A32" s="678"/>
      <c r="B32" s="684"/>
      <c r="C32" s="678"/>
      <c r="D32" s="793" t="s">
        <v>9</v>
      </c>
      <c r="E32" s="779" t="s">
        <v>10</v>
      </c>
      <c r="F32" s="779" t="s">
        <v>11</v>
      </c>
      <c r="G32" s="654" t="s">
        <v>12</v>
      </c>
      <c r="H32" s="779" t="s">
        <v>40</v>
      </c>
      <c r="I32" s="781" t="s">
        <v>16</v>
      </c>
      <c r="J32" s="780" t="s">
        <v>17</v>
      </c>
      <c r="K32" s="793" t="s">
        <v>9</v>
      </c>
      <c r="L32" s="779" t="s">
        <v>10</v>
      </c>
      <c r="M32" s="779" t="s">
        <v>11</v>
      </c>
      <c r="N32" s="654" t="s">
        <v>12</v>
      </c>
      <c r="O32" s="779" t="s">
        <v>40</v>
      </c>
      <c r="P32" s="781" t="s">
        <v>16</v>
      </c>
      <c r="Q32" s="780" t="s">
        <v>17</v>
      </c>
      <c r="R32" s="112" t="str">
        <f t="shared" si="2"/>
        <v/>
      </c>
      <c r="S32" s="112" t="str">
        <f t="shared" si="3"/>
        <v/>
      </c>
      <c r="T32" s="112" t="str">
        <f t="shared" si="4"/>
        <v/>
      </c>
      <c r="U32" s="112" t="str">
        <f t="shared" si="5"/>
        <v/>
      </c>
      <c r="V32" s="112" t="str">
        <f t="shared" si="6"/>
        <v/>
      </c>
      <c r="W32" s="112"/>
      <c r="X32" s="112" t="str">
        <f t="shared" si="7"/>
        <v/>
      </c>
      <c r="Y32" s="143" t="str">
        <f t="shared" si="8"/>
        <v/>
      </c>
      <c r="Z32" s="160"/>
      <c r="AA32" s="160"/>
      <c r="AB32" s="160"/>
      <c r="AC32" s="112"/>
      <c r="AD32" s="112"/>
    </row>
    <row r="33" spans="1:30" ht="11.25" customHeight="1" thickBot="1" x14ac:dyDescent="0.35">
      <c r="A33" s="740"/>
      <c r="B33" s="685"/>
      <c r="C33" s="679"/>
      <c r="D33" s="682"/>
      <c r="E33" s="655"/>
      <c r="F33" s="655"/>
      <c r="G33" s="680"/>
      <c r="H33" s="655"/>
      <c r="I33" s="690"/>
      <c r="J33" s="676"/>
      <c r="K33" s="682"/>
      <c r="L33" s="655"/>
      <c r="M33" s="655"/>
      <c r="N33" s="680"/>
      <c r="O33" s="655"/>
      <c r="P33" s="690"/>
      <c r="Q33" s="676"/>
      <c r="R33" s="112" t="str">
        <f t="shared" si="2"/>
        <v/>
      </c>
      <c r="S33" s="112" t="str">
        <f t="shared" si="3"/>
        <v/>
      </c>
      <c r="T33" s="112" t="str">
        <f t="shared" si="4"/>
        <v/>
      </c>
      <c r="U33" s="112" t="str">
        <f t="shared" si="5"/>
        <v/>
      </c>
      <c r="V33" s="112" t="str">
        <f t="shared" si="6"/>
        <v/>
      </c>
      <c r="W33" s="112"/>
      <c r="X33" s="112" t="str">
        <f t="shared" si="7"/>
        <v/>
      </c>
      <c r="Y33" s="143" t="str">
        <f t="shared" si="8"/>
        <v/>
      </c>
      <c r="Z33" s="160"/>
      <c r="AA33" s="160"/>
      <c r="AB33" s="160"/>
      <c r="AC33" s="112"/>
      <c r="AD33" s="112"/>
    </row>
    <row r="34" spans="1:30" ht="12" customHeight="1" x14ac:dyDescent="0.3">
      <c r="A34" s="443">
        <v>13</v>
      </c>
      <c r="B34" s="444" t="s">
        <v>183</v>
      </c>
      <c r="C34" s="445" t="s">
        <v>184</v>
      </c>
      <c r="D34" s="757">
        <v>2</v>
      </c>
      <c r="E34" s="759">
        <v>1</v>
      </c>
      <c r="F34" s="759"/>
      <c r="G34" s="759"/>
      <c r="H34" s="759"/>
      <c r="I34" s="759" t="s">
        <v>9</v>
      </c>
      <c r="J34" s="761">
        <v>3</v>
      </c>
      <c r="K34" s="878"/>
      <c r="L34" s="759"/>
      <c r="M34" s="759"/>
      <c r="N34" s="759"/>
      <c r="O34" s="759"/>
      <c r="P34" s="759"/>
      <c r="Q34" s="761"/>
      <c r="R34" s="112" t="str">
        <f t="shared" si="2"/>
        <v>DS</v>
      </c>
      <c r="S34" s="112">
        <f t="shared" si="3"/>
        <v>3</v>
      </c>
      <c r="T34" s="112">
        <f t="shared" si="4"/>
        <v>2</v>
      </c>
      <c r="U34" s="112">
        <f t="shared" si="5"/>
        <v>1</v>
      </c>
      <c r="V34" s="112">
        <f t="shared" si="6"/>
        <v>1</v>
      </c>
      <c r="W34" s="112" t="s">
        <v>97</v>
      </c>
      <c r="X34" s="112">
        <f t="shared" si="7"/>
        <v>3</v>
      </c>
      <c r="Y34" s="143" t="str">
        <f t="shared" si="8"/>
        <v>C</v>
      </c>
      <c r="Z34" s="160"/>
      <c r="AA34" s="160"/>
      <c r="AB34" s="160"/>
      <c r="AC34" s="112"/>
      <c r="AD34" s="112"/>
    </row>
    <row r="35" spans="1:30" ht="12.75" customHeight="1" thickBot="1" x14ac:dyDescent="0.35">
      <c r="A35" s="381">
        <v>14</v>
      </c>
      <c r="B35" s="446" t="s">
        <v>185</v>
      </c>
      <c r="C35" s="447" t="s">
        <v>186</v>
      </c>
      <c r="D35" s="758"/>
      <c r="E35" s="881"/>
      <c r="F35" s="881"/>
      <c r="G35" s="760"/>
      <c r="H35" s="760"/>
      <c r="I35" s="760"/>
      <c r="J35" s="762"/>
      <c r="K35" s="879"/>
      <c r="L35" s="760"/>
      <c r="M35" s="760"/>
      <c r="N35" s="760"/>
      <c r="O35" s="760"/>
      <c r="P35" s="760"/>
      <c r="Q35" s="762"/>
      <c r="R35" s="112"/>
      <c r="S35" s="112"/>
      <c r="T35" s="112"/>
      <c r="U35" s="112"/>
      <c r="V35" s="112"/>
      <c r="W35" s="165"/>
      <c r="X35" s="112"/>
      <c r="Y35" s="143" t="str">
        <f t="shared" si="8"/>
        <v/>
      </c>
      <c r="Z35" s="165"/>
      <c r="AA35" s="160"/>
      <c r="AB35" s="160"/>
      <c r="AC35" s="112"/>
      <c r="AD35" s="112"/>
    </row>
    <row r="36" spans="1:30" ht="12" customHeight="1" x14ac:dyDescent="0.3">
      <c r="A36" s="443">
        <v>15</v>
      </c>
      <c r="B36" s="448" t="s">
        <v>187</v>
      </c>
      <c r="C36" s="449" t="s">
        <v>188</v>
      </c>
      <c r="D36" s="874"/>
      <c r="E36" s="767"/>
      <c r="F36" s="767"/>
      <c r="G36" s="767"/>
      <c r="H36" s="767"/>
      <c r="I36" s="767"/>
      <c r="J36" s="875"/>
      <c r="K36" s="876">
        <v>2</v>
      </c>
      <c r="L36" s="870">
        <v>1</v>
      </c>
      <c r="M36" s="870"/>
      <c r="N36" s="870"/>
      <c r="O36" s="870"/>
      <c r="P36" s="870" t="s">
        <v>108</v>
      </c>
      <c r="Q36" s="872">
        <v>3</v>
      </c>
      <c r="R36" s="564" t="str">
        <f>IF(ISNUMBER(A36),LEFT(C36,FIND(".",C36)-1),"")</f>
        <v>DD</v>
      </c>
      <c r="S36" s="564">
        <f>IF(ISNUMBER(A36),SUM(D36:H36,K36:O36),"")</f>
        <v>3</v>
      </c>
      <c r="T36" s="564">
        <f>IF(ISNUMBER(A36),SUM(D36,K36),"")</f>
        <v>2</v>
      </c>
      <c r="U36" s="564">
        <f>IF(ISNUMBER(A36),SUM(E36:F36,L36:M36),"")</f>
        <v>1</v>
      </c>
      <c r="V36" s="112">
        <f>IF(ISNUMBER(A36),IF(AND(ISBLANK(D36),ISBLANK(E36)),2,1),"")</f>
        <v>2</v>
      </c>
      <c r="W36" s="112" t="s">
        <v>97</v>
      </c>
      <c r="X36" s="112">
        <f>IF(ISNUMBER(A36),SUM(J36,Q36),"")</f>
        <v>3</v>
      </c>
      <c r="Y36" s="143" t="str">
        <f t="shared" si="8"/>
        <v>E</v>
      </c>
      <c r="Z36" s="165"/>
      <c r="AA36" s="160"/>
      <c r="AB36" s="160"/>
      <c r="AC36" s="112"/>
      <c r="AD36" s="112"/>
    </row>
    <row r="37" spans="1:30" ht="12.75" customHeight="1" thickBot="1" x14ac:dyDescent="0.35">
      <c r="A37" s="381">
        <v>16</v>
      </c>
      <c r="B37" s="450" t="s">
        <v>189</v>
      </c>
      <c r="C37" s="442" t="s">
        <v>190</v>
      </c>
      <c r="D37" s="773"/>
      <c r="E37" s="770"/>
      <c r="F37" s="770"/>
      <c r="G37" s="770"/>
      <c r="H37" s="770"/>
      <c r="I37" s="770"/>
      <c r="J37" s="754"/>
      <c r="K37" s="877"/>
      <c r="L37" s="871"/>
      <c r="M37" s="871"/>
      <c r="N37" s="871"/>
      <c r="O37" s="871"/>
      <c r="P37" s="871"/>
      <c r="Q37" s="873"/>
      <c r="R37" s="112"/>
      <c r="S37" s="112"/>
      <c r="T37" s="112"/>
      <c r="U37" s="112"/>
      <c r="V37" s="112"/>
      <c r="W37" s="160"/>
      <c r="X37" s="112"/>
      <c r="Y37" s="143" t="str">
        <f t="shared" si="8"/>
        <v/>
      </c>
      <c r="Z37" s="165"/>
      <c r="AA37" s="160"/>
      <c r="AB37" s="160"/>
      <c r="AC37" s="112"/>
      <c r="AD37" s="112"/>
    </row>
    <row r="38" spans="1:30" ht="12.75" customHeight="1" x14ac:dyDescent="0.3">
      <c r="A38" s="774" t="s">
        <v>23</v>
      </c>
      <c r="B38" s="660"/>
      <c r="C38" s="661"/>
      <c r="D38" s="388">
        <f>SUM(D34:D37)</f>
        <v>2</v>
      </c>
      <c r="E38" s="327">
        <f>SUM(E34:E37)</f>
        <v>1</v>
      </c>
      <c r="F38" s="327"/>
      <c r="G38" s="389"/>
      <c r="H38" s="634"/>
      <c r="I38" s="694" t="str">
        <f>COUNTIF(I34:I37,"C")&amp;"C"</f>
        <v>1C</v>
      </c>
      <c r="J38" s="867">
        <f t="shared" ref="J38:L38" si="10">SUM(J34:J37)</f>
        <v>3</v>
      </c>
      <c r="K38" s="388">
        <f t="shared" si="10"/>
        <v>2</v>
      </c>
      <c r="L38" s="389">
        <f t="shared" si="10"/>
        <v>1</v>
      </c>
      <c r="M38" s="389"/>
      <c r="N38" s="389"/>
      <c r="O38" s="868"/>
      <c r="P38" s="694" t="str">
        <f>COUNTIF(P34:P37,"E")&amp;"E"</f>
        <v>1E</v>
      </c>
      <c r="Q38" s="867">
        <f>SUM(Q34:Q37)</f>
        <v>3</v>
      </c>
      <c r="R38" s="112" t="str">
        <f t="shared" ref="R38:R51" si="11">IF(ISNUMBER(A38),LEFT(C38,FIND(".",C38)-1),"")</f>
        <v/>
      </c>
      <c r="S38" s="112" t="str">
        <f t="shared" ref="S38:S51" si="12">IF(ISNUMBER(A38),SUM(D38:H38,K38:O38),"")</f>
        <v/>
      </c>
      <c r="T38" s="112" t="str">
        <f t="shared" ref="T38:T51" si="13">IF(ISNUMBER(A38),SUM(D38,K38),"")</f>
        <v/>
      </c>
      <c r="U38" s="112" t="str">
        <f t="shared" ref="U38:U51" si="14">IF(ISNUMBER(A38),SUM(E38:F38,L38:M38),"")</f>
        <v/>
      </c>
      <c r="V38" s="112" t="str">
        <f t="shared" ref="V38:V51" si="15">IF(ISNUMBER(A38),IF(AND(ISBLANK(D38),ISBLANK(E38)),2,1),"")</f>
        <v/>
      </c>
      <c r="W38" s="112"/>
      <c r="X38" s="112" t="str">
        <f t="shared" ref="X38:X51" si="16">IF(ISNUMBER(A38),SUM(J38,Q38),"")</f>
        <v/>
      </c>
      <c r="Y38" s="143" t="str">
        <f t="shared" si="8"/>
        <v/>
      </c>
      <c r="Z38" s="160"/>
      <c r="AA38" s="160"/>
      <c r="AB38" s="160"/>
      <c r="AC38" s="112"/>
      <c r="AD38" s="112"/>
    </row>
    <row r="39" spans="1:30" ht="12.75" customHeight="1" thickBot="1" x14ac:dyDescent="0.35">
      <c r="A39" s="662"/>
      <c r="B39" s="663"/>
      <c r="C39" s="664"/>
      <c r="D39" s="631">
        <f>SUM(D38:G38)</f>
        <v>3</v>
      </c>
      <c r="E39" s="632"/>
      <c r="F39" s="632"/>
      <c r="G39" s="633"/>
      <c r="H39" s="635"/>
      <c r="I39" s="695"/>
      <c r="J39" s="699"/>
      <c r="K39" s="631">
        <f>SUM(K38:N38)</f>
        <v>3</v>
      </c>
      <c r="L39" s="632"/>
      <c r="M39" s="632"/>
      <c r="N39" s="633"/>
      <c r="O39" s="869"/>
      <c r="P39" s="695"/>
      <c r="Q39" s="699"/>
      <c r="R39" s="112" t="str">
        <f t="shared" si="11"/>
        <v/>
      </c>
      <c r="S39" s="112" t="str">
        <f t="shared" si="12"/>
        <v/>
      </c>
      <c r="T39" s="112" t="str">
        <f t="shared" si="13"/>
        <v/>
      </c>
      <c r="U39" s="112" t="str">
        <f t="shared" si="14"/>
        <v/>
      </c>
      <c r="V39" s="112" t="str">
        <f t="shared" si="15"/>
        <v/>
      </c>
      <c r="W39" s="112"/>
      <c r="X39" s="112" t="str">
        <f t="shared" si="16"/>
        <v/>
      </c>
      <c r="Y39" s="143" t="str">
        <f t="shared" si="8"/>
        <v/>
      </c>
      <c r="Z39" s="160"/>
      <c r="AA39" s="160"/>
      <c r="AB39" s="160"/>
      <c r="AC39" s="112"/>
      <c r="AD39" s="112"/>
    </row>
    <row r="40" spans="1:30" ht="12.75" customHeight="1" thickBot="1" x14ac:dyDescent="0.35">
      <c r="A40" s="112"/>
      <c r="B40" s="112"/>
      <c r="C40" s="146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 t="str">
        <f t="shared" si="11"/>
        <v/>
      </c>
      <c r="S40" s="112" t="str">
        <f t="shared" si="12"/>
        <v/>
      </c>
      <c r="T40" s="112" t="str">
        <f t="shared" si="13"/>
        <v/>
      </c>
      <c r="U40" s="112" t="str">
        <f t="shared" si="14"/>
        <v/>
      </c>
      <c r="V40" s="112" t="str">
        <f t="shared" si="15"/>
        <v/>
      </c>
      <c r="W40" s="112"/>
      <c r="X40" s="112" t="str">
        <f t="shared" si="16"/>
        <v/>
      </c>
      <c r="Y40" s="143" t="str">
        <f t="shared" si="8"/>
        <v/>
      </c>
      <c r="Z40" s="144" t="s">
        <v>207</v>
      </c>
      <c r="AA40" s="144"/>
      <c r="AB40" s="160"/>
      <c r="AC40" s="112"/>
      <c r="AD40" s="112"/>
    </row>
    <row r="41" spans="1:30" ht="12.75" customHeight="1" x14ac:dyDescent="0.3">
      <c r="A41" s="889" t="s">
        <v>25</v>
      </c>
      <c r="B41" s="665"/>
      <c r="C41" s="666"/>
      <c r="D41" s="325">
        <f>D28+D38</f>
        <v>11</v>
      </c>
      <c r="E41" s="326">
        <f>E28+E38</f>
        <v>7</v>
      </c>
      <c r="F41" s="326">
        <f>F28+F38</f>
        <v>4</v>
      </c>
      <c r="G41" s="326"/>
      <c r="H41" s="642"/>
      <c r="I41" s="706" t="s">
        <v>210</v>
      </c>
      <c r="J41" s="638">
        <f>IF((J28+J38)&lt;&gt;30,"NU",30)</f>
        <v>30</v>
      </c>
      <c r="K41" s="391">
        <f>K28+K38</f>
        <v>12</v>
      </c>
      <c r="L41" s="326">
        <f>L28+L38</f>
        <v>10</v>
      </c>
      <c r="M41" s="326"/>
      <c r="N41" s="326"/>
      <c r="O41" s="642"/>
      <c r="P41" s="865" t="s">
        <v>210</v>
      </c>
      <c r="Q41" s="638">
        <f>IF((Q28+Q38)&lt;&gt;30,"NU",30)</f>
        <v>30</v>
      </c>
      <c r="R41" s="112" t="str">
        <f>IF(ISNUMBER(#REF!),LEFT(C41,FIND(".",C41)-1),"")</f>
        <v/>
      </c>
      <c r="S41" s="112" t="str">
        <f>IF(ISNUMBER(#REF!),SUM(D41:H41,K41:O41),"")</f>
        <v/>
      </c>
      <c r="T41" s="112" t="str">
        <f>IF(ISNUMBER(#REF!),SUM(D41,K41),"")</f>
        <v/>
      </c>
      <c r="U41" s="112" t="str">
        <f>IF(ISNUMBER(#REF!),SUM(E41:F41,L41:M41),"")</f>
        <v/>
      </c>
      <c r="V41" s="112" t="str">
        <f>IF(ISNUMBER(#REF!),IF(AND(ISBLANK(D41),ISBLANK(E41)),2,1),"")</f>
        <v/>
      </c>
      <c r="W41" s="112"/>
      <c r="X41" s="112" t="str">
        <f>IF(ISNUMBER(#REF!),SUM(J41,Q41),"")</f>
        <v/>
      </c>
      <c r="Y41" s="143" t="str">
        <f>IF(ISNUMBER(#REF!),CONCATENATE(I41,P41),"")</f>
        <v/>
      </c>
      <c r="Z41" s="144" t="s">
        <v>208</v>
      </c>
      <c r="AA41" s="144">
        <f>D42</f>
        <v>22</v>
      </c>
      <c r="AB41" s="160"/>
      <c r="AC41" s="112"/>
      <c r="AD41" s="112"/>
    </row>
    <row r="42" spans="1:30" ht="12.75" customHeight="1" thickBot="1" x14ac:dyDescent="0.35">
      <c r="A42" s="890"/>
      <c r="B42" s="667"/>
      <c r="C42" s="668"/>
      <c r="D42" s="636">
        <f>SUM(D41:G41)</f>
        <v>22</v>
      </c>
      <c r="E42" s="637"/>
      <c r="F42" s="637"/>
      <c r="G42" s="637"/>
      <c r="H42" s="643"/>
      <c r="I42" s="707"/>
      <c r="J42" s="639"/>
      <c r="K42" s="644">
        <f>SUM(K41:N41)</f>
        <v>22</v>
      </c>
      <c r="L42" s="645"/>
      <c r="M42" s="645"/>
      <c r="N42" s="646"/>
      <c r="O42" s="643"/>
      <c r="P42" s="866"/>
      <c r="Q42" s="639"/>
      <c r="R42" s="112" t="str">
        <f t="shared" si="11"/>
        <v/>
      </c>
      <c r="S42" s="112" t="str">
        <f t="shared" si="12"/>
        <v/>
      </c>
      <c r="T42" s="112" t="str">
        <f t="shared" si="13"/>
        <v/>
      </c>
      <c r="U42" s="112" t="str">
        <f t="shared" si="14"/>
        <v/>
      </c>
      <c r="V42" s="112" t="str">
        <f t="shared" si="15"/>
        <v/>
      </c>
      <c r="W42" s="112"/>
      <c r="X42" s="112" t="str">
        <f t="shared" si="16"/>
        <v/>
      </c>
      <c r="Y42" s="143" t="str">
        <f t="shared" si="8"/>
        <v/>
      </c>
      <c r="Z42" s="144" t="s">
        <v>209</v>
      </c>
      <c r="AA42" s="144">
        <f>K42</f>
        <v>22</v>
      </c>
      <c r="AB42" s="160"/>
      <c r="AC42" s="112"/>
      <c r="AD42" s="112"/>
    </row>
    <row r="43" spans="1:30" ht="13.5" thickBot="1" x14ac:dyDescent="0.35">
      <c r="A43" s="179"/>
      <c r="B43" s="155"/>
      <c r="C43" s="155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112" t="str">
        <f t="shared" si="11"/>
        <v/>
      </c>
      <c r="S43" s="112" t="str">
        <f t="shared" si="12"/>
        <v/>
      </c>
      <c r="T43" s="112" t="str">
        <f t="shared" si="13"/>
        <v/>
      </c>
      <c r="U43" s="112" t="str">
        <f t="shared" si="14"/>
        <v/>
      </c>
      <c r="V43" s="112" t="str">
        <f t="shared" si="15"/>
        <v/>
      </c>
      <c r="W43" s="112"/>
      <c r="X43" s="112" t="str">
        <f t="shared" si="16"/>
        <v/>
      </c>
      <c r="Y43" s="143" t="str">
        <f t="shared" si="8"/>
        <v/>
      </c>
      <c r="Z43" s="160"/>
      <c r="AA43" s="160"/>
      <c r="AB43" s="160"/>
      <c r="AC43" s="112"/>
      <c r="AD43" s="112"/>
    </row>
    <row r="44" spans="1:30" ht="12.75" customHeight="1" x14ac:dyDescent="0.3">
      <c r="A44" s="677" t="s">
        <v>15</v>
      </c>
      <c r="B44" s="683" t="s">
        <v>14</v>
      </c>
      <c r="C44" s="677" t="s">
        <v>275</v>
      </c>
      <c r="D44" s="686" t="s">
        <v>29</v>
      </c>
      <c r="E44" s="687"/>
      <c r="F44" s="687"/>
      <c r="G44" s="687"/>
      <c r="H44" s="687"/>
      <c r="I44" s="687"/>
      <c r="J44" s="688"/>
      <c r="K44" s="686" t="s">
        <v>30</v>
      </c>
      <c r="L44" s="687"/>
      <c r="M44" s="687"/>
      <c r="N44" s="687"/>
      <c r="O44" s="687"/>
      <c r="P44" s="687"/>
      <c r="Q44" s="688"/>
      <c r="R44" s="112" t="str">
        <f t="shared" si="11"/>
        <v/>
      </c>
      <c r="S44" s="112" t="str">
        <f t="shared" si="12"/>
        <v/>
      </c>
      <c r="T44" s="112" t="str">
        <f t="shared" si="13"/>
        <v/>
      </c>
      <c r="U44" s="112" t="str">
        <f t="shared" si="14"/>
        <v/>
      </c>
      <c r="V44" s="112" t="str">
        <f t="shared" si="15"/>
        <v/>
      </c>
      <c r="W44" s="112"/>
      <c r="X44" s="112" t="str">
        <f t="shared" si="16"/>
        <v/>
      </c>
      <c r="Y44" s="143" t="str">
        <f t="shared" si="8"/>
        <v/>
      </c>
      <c r="Z44" s="160"/>
      <c r="AA44" s="160"/>
      <c r="AB44" s="160"/>
      <c r="AC44" s="112"/>
      <c r="AD44" s="112"/>
    </row>
    <row r="45" spans="1:30" s="141" customFormat="1" x14ac:dyDescent="0.3">
      <c r="A45" s="678"/>
      <c r="B45" s="684"/>
      <c r="C45" s="678"/>
      <c r="D45" s="793" t="s">
        <v>9</v>
      </c>
      <c r="E45" s="654" t="s">
        <v>10</v>
      </c>
      <c r="F45" s="779" t="s">
        <v>11</v>
      </c>
      <c r="G45" s="779" t="s">
        <v>12</v>
      </c>
      <c r="H45" s="779" t="s">
        <v>40</v>
      </c>
      <c r="I45" s="689" t="s">
        <v>16</v>
      </c>
      <c r="J45" s="780" t="s">
        <v>17</v>
      </c>
      <c r="K45" s="793" t="s">
        <v>9</v>
      </c>
      <c r="L45" s="779" t="s">
        <v>10</v>
      </c>
      <c r="M45" s="654" t="s">
        <v>11</v>
      </c>
      <c r="N45" s="779" t="s">
        <v>12</v>
      </c>
      <c r="O45" s="779" t="s">
        <v>40</v>
      </c>
      <c r="P45" s="689" t="s">
        <v>16</v>
      </c>
      <c r="Q45" s="780" t="s">
        <v>17</v>
      </c>
      <c r="R45" s="112" t="str">
        <f t="shared" si="11"/>
        <v/>
      </c>
      <c r="S45" s="112" t="str">
        <f t="shared" si="12"/>
        <v/>
      </c>
      <c r="T45" s="112" t="str">
        <f t="shared" si="13"/>
        <v/>
      </c>
      <c r="U45" s="112" t="str">
        <f t="shared" si="14"/>
        <v/>
      </c>
      <c r="V45" s="112" t="str">
        <f t="shared" si="15"/>
        <v/>
      </c>
      <c r="W45" s="112"/>
      <c r="X45" s="112" t="str">
        <f t="shared" si="16"/>
        <v/>
      </c>
      <c r="Y45" s="143" t="str">
        <f t="shared" si="8"/>
        <v/>
      </c>
      <c r="Z45" s="403"/>
      <c r="AA45" s="160"/>
      <c r="AB45" s="160"/>
      <c r="AC45" s="403"/>
      <c r="AD45" s="403"/>
    </row>
    <row r="46" spans="1:30" ht="13.5" thickBot="1" x14ac:dyDescent="0.35">
      <c r="A46" s="740"/>
      <c r="B46" s="685"/>
      <c r="C46" s="679"/>
      <c r="D46" s="682"/>
      <c r="E46" s="680"/>
      <c r="F46" s="655"/>
      <c r="G46" s="655"/>
      <c r="H46" s="655"/>
      <c r="I46" s="690"/>
      <c r="J46" s="676"/>
      <c r="K46" s="682"/>
      <c r="L46" s="655"/>
      <c r="M46" s="680"/>
      <c r="N46" s="655"/>
      <c r="O46" s="655"/>
      <c r="P46" s="690"/>
      <c r="Q46" s="676"/>
      <c r="R46" s="112" t="str">
        <f t="shared" si="11"/>
        <v/>
      </c>
      <c r="S46" s="112" t="str">
        <f t="shared" si="12"/>
        <v/>
      </c>
      <c r="T46" s="112" t="str">
        <f t="shared" si="13"/>
        <v/>
      </c>
      <c r="U46" s="112" t="str">
        <f t="shared" si="14"/>
        <v/>
      </c>
      <c r="V46" s="112" t="str">
        <f t="shared" si="15"/>
        <v/>
      </c>
      <c r="W46" s="112"/>
      <c r="X46" s="112" t="str">
        <f t="shared" si="16"/>
        <v/>
      </c>
      <c r="Y46" s="143" t="str">
        <f t="shared" si="8"/>
        <v/>
      </c>
      <c r="Z46" s="403"/>
      <c r="AA46" s="160"/>
      <c r="AB46" s="160"/>
      <c r="AC46" s="112"/>
      <c r="AD46" s="112"/>
    </row>
    <row r="47" spans="1:30" s="141" customFormat="1" x14ac:dyDescent="0.3">
      <c r="A47" s="392">
        <v>17</v>
      </c>
      <c r="B47" s="451" t="s">
        <v>191</v>
      </c>
      <c r="C47" s="452" t="s">
        <v>192</v>
      </c>
      <c r="D47" s="453">
        <v>1</v>
      </c>
      <c r="E47" s="454">
        <v>1</v>
      </c>
      <c r="F47" s="454"/>
      <c r="G47" s="454"/>
      <c r="H47" s="454"/>
      <c r="I47" s="454" t="s">
        <v>9</v>
      </c>
      <c r="J47" s="455">
        <v>2</v>
      </c>
      <c r="K47" s="393"/>
      <c r="L47" s="394"/>
      <c r="M47" s="394"/>
      <c r="N47" s="394"/>
      <c r="O47" s="394"/>
      <c r="P47" s="394"/>
      <c r="Q47" s="395"/>
      <c r="R47" s="112" t="str">
        <f t="shared" si="11"/>
        <v>DS</v>
      </c>
      <c r="S47" s="112">
        <f t="shared" si="12"/>
        <v>2</v>
      </c>
      <c r="T47" s="112">
        <f t="shared" si="13"/>
        <v>1</v>
      </c>
      <c r="U47" s="112">
        <f t="shared" si="14"/>
        <v>1</v>
      </c>
      <c r="V47" s="112">
        <f t="shared" si="15"/>
        <v>1</v>
      </c>
      <c r="W47" s="112" t="s">
        <v>99</v>
      </c>
      <c r="X47" s="112">
        <f t="shared" si="16"/>
        <v>2</v>
      </c>
      <c r="Y47" s="143" t="str">
        <f t="shared" si="8"/>
        <v>C</v>
      </c>
      <c r="Z47" s="403"/>
      <c r="AA47" s="160"/>
      <c r="AB47" s="160"/>
      <c r="AC47" s="403"/>
      <c r="AD47" s="403"/>
    </row>
    <row r="48" spans="1:30" s="141" customFormat="1" ht="23" x14ac:dyDescent="0.3">
      <c r="A48" s="592">
        <v>18</v>
      </c>
      <c r="B48" s="456" t="s">
        <v>193</v>
      </c>
      <c r="C48" s="457" t="s">
        <v>194</v>
      </c>
      <c r="D48" s="458"/>
      <c r="E48" s="459">
        <v>3</v>
      </c>
      <c r="F48" s="459"/>
      <c r="G48" s="459"/>
      <c r="H48" s="459"/>
      <c r="I48" s="459" t="s">
        <v>9</v>
      </c>
      <c r="J48" s="460">
        <v>3</v>
      </c>
      <c r="K48" s="461"/>
      <c r="L48" s="462"/>
      <c r="M48" s="462"/>
      <c r="N48" s="462"/>
      <c r="O48" s="462"/>
      <c r="P48" s="462"/>
      <c r="Q48" s="463"/>
      <c r="R48" s="112" t="str">
        <f t="shared" si="11"/>
        <v>DS</v>
      </c>
      <c r="S48" s="112">
        <f t="shared" si="12"/>
        <v>3</v>
      </c>
      <c r="T48" s="112">
        <f t="shared" si="13"/>
        <v>0</v>
      </c>
      <c r="U48" s="112">
        <f t="shared" si="14"/>
        <v>3</v>
      </c>
      <c r="V48" s="112">
        <f t="shared" si="15"/>
        <v>1</v>
      </c>
      <c r="W48" s="112" t="s">
        <v>99</v>
      </c>
      <c r="X48" s="112">
        <f t="shared" si="16"/>
        <v>3</v>
      </c>
      <c r="Y48" s="143" t="str">
        <f t="shared" si="8"/>
        <v>C</v>
      </c>
      <c r="Z48" s="403"/>
      <c r="AA48" s="160"/>
      <c r="AB48" s="160"/>
      <c r="AC48" s="403"/>
      <c r="AD48" s="403"/>
    </row>
    <row r="49" spans="1:30" s="141" customFormat="1" x14ac:dyDescent="0.3">
      <c r="A49" s="592">
        <v>19</v>
      </c>
      <c r="B49" s="456" t="s">
        <v>195</v>
      </c>
      <c r="C49" s="457" t="s">
        <v>174</v>
      </c>
      <c r="D49" s="458"/>
      <c r="E49" s="459"/>
      <c r="F49" s="459"/>
      <c r="G49" s="459"/>
      <c r="H49" s="459"/>
      <c r="I49" s="459"/>
      <c r="J49" s="460"/>
      <c r="K49" s="461">
        <v>1</v>
      </c>
      <c r="L49" s="462">
        <v>1</v>
      </c>
      <c r="M49" s="462"/>
      <c r="N49" s="462"/>
      <c r="O49" s="462"/>
      <c r="P49" s="462" t="s">
        <v>108</v>
      </c>
      <c r="Q49" s="463">
        <v>3</v>
      </c>
      <c r="R49" s="112" t="str">
        <f t="shared" si="11"/>
        <v>DS</v>
      </c>
      <c r="S49" s="112">
        <f t="shared" si="12"/>
        <v>2</v>
      </c>
      <c r="T49" s="112">
        <f t="shared" si="13"/>
        <v>1</v>
      </c>
      <c r="U49" s="112">
        <f t="shared" si="14"/>
        <v>1</v>
      </c>
      <c r="V49" s="112">
        <f t="shared" si="15"/>
        <v>2</v>
      </c>
      <c r="W49" s="112" t="s">
        <v>99</v>
      </c>
      <c r="X49" s="112">
        <f t="shared" si="16"/>
        <v>3</v>
      </c>
      <c r="Y49" s="143" t="str">
        <f t="shared" si="8"/>
        <v>E</v>
      </c>
      <c r="Z49" s="403"/>
      <c r="AA49" s="160"/>
      <c r="AB49" s="160"/>
      <c r="AC49" s="403"/>
      <c r="AD49" s="403"/>
    </row>
    <row r="50" spans="1:30" s="141" customFormat="1" ht="23" x14ac:dyDescent="0.3">
      <c r="A50" s="592">
        <v>20</v>
      </c>
      <c r="B50" s="456" t="s">
        <v>196</v>
      </c>
      <c r="C50" s="457" t="s">
        <v>197</v>
      </c>
      <c r="D50" s="458"/>
      <c r="E50" s="459"/>
      <c r="F50" s="459"/>
      <c r="G50" s="459"/>
      <c r="H50" s="459"/>
      <c r="I50" s="459"/>
      <c r="J50" s="460"/>
      <c r="K50" s="464"/>
      <c r="L50" s="459">
        <v>3</v>
      </c>
      <c r="M50" s="459"/>
      <c r="N50" s="459"/>
      <c r="O50" s="459"/>
      <c r="P50" s="459" t="s">
        <v>9</v>
      </c>
      <c r="Q50" s="460">
        <v>2</v>
      </c>
      <c r="R50" s="112" t="str">
        <f t="shared" si="11"/>
        <v>DS</v>
      </c>
      <c r="S50" s="112">
        <f t="shared" si="12"/>
        <v>3</v>
      </c>
      <c r="T50" s="112">
        <f t="shared" si="13"/>
        <v>0</v>
      </c>
      <c r="U50" s="112">
        <f t="shared" si="14"/>
        <v>3</v>
      </c>
      <c r="V50" s="112">
        <f t="shared" si="15"/>
        <v>2</v>
      </c>
      <c r="W50" s="112" t="s">
        <v>99</v>
      </c>
      <c r="X50" s="112">
        <f t="shared" si="16"/>
        <v>2</v>
      </c>
      <c r="Y50" s="143" t="str">
        <f t="shared" si="8"/>
        <v>C</v>
      </c>
      <c r="Z50" s="403"/>
      <c r="AA50" s="160"/>
      <c r="AB50" s="160"/>
      <c r="AC50" s="403"/>
      <c r="AD50" s="403"/>
    </row>
    <row r="51" spans="1:30" ht="13.5" thickBot="1" x14ac:dyDescent="0.35">
      <c r="A51" s="465">
        <v>21</v>
      </c>
      <c r="B51" s="466" t="s">
        <v>198</v>
      </c>
      <c r="C51" s="467" t="s">
        <v>199</v>
      </c>
      <c r="D51" s="468"/>
      <c r="E51" s="469"/>
      <c r="F51" s="469"/>
      <c r="G51" s="469"/>
      <c r="H51" s="469"/>
      <c r="I51" s="469"/>
      <c r="J51" s="470"/>
      <c r="K51" s="471"/>
      <c r="L51" s="469"/>
      <c r="M51" s="469"/>
      <c r="N51" s="469"/>
      <c r="O51" s="469"/>
      <c r="P51" s="469" t="s">
        <v>108</v>
      </c>
      <c r="Q51" s="470">
        <v>5</v>
      </c>
      <c r="R51" s="112" t="str">
        <f t="shared" si="11"/>
        <v>DS</v>
      </c>
      <c r="S51" s="112">
        <f t="shared" si="12"/>
        <v>0</v>
      </c>
      <c r="T51" s="112">
        <f t="shared" si="13"/>
        <v>0</v>
      </c>
      <c r="U51" s="112">
        <f t="shared" si="14"/>
        <v>0</v>
      </c>
      <c r="V51" s="112">
        <f t="shared" si="15"/>
        <v>2</v>
      </c>
      <c r="W51" s="403" t="s">
        <v>99</v>
      </c>
      <c r="X51" s="112">
        <f t="shared" si="16"/>
        <v>5</v>
      </c>
      <c r="Y51" s="143" t="str">
        <f t="shared" si="8"/>
        <v>E</v>
      </c>
      <c r="Z51" s="403"/>
      <c r="AA51" s="160"/>
      <c r="AB51" s="160"/>
      <c r="AC51" s="112"/>
      <c r="AD51" s="112"/>
    </row>
    <row r="52" spans="1:30" x14ac:dyDescent="0.3">
      <c r="A52" s="859" t="s">
        <v>24</v>
      </c>
      <c r="B52" s="860"/>
      <c r="C52" s="861"/>
      <c r="D52" s="472">
        <f>SUM(D47:D51)</f>
        <v>1</v>
      </c>
      <c r="E52" s="473">
        <f>SUM(E47:E51)</f>
        <v>4</v>
      </c>
      <c r="F52" s="473"/>
      <c r="G52" s="473"/>
      <c r="H52" s="849"/>
      <c r="I52" s="851" t="s">
        <v>241</v>
      </c>
      <c r="J52" s="857">
        <f t="shared" ref="J52:L52" si="17">SUM(J47:J51)</f>
        <v>5</v>
      </c>
      <c r="K52" s="474">
        <f t="shared" si="17"/>
        <v>1</v>
      </c>
      <c r="L52" s="475">
        <f t="shared" si="17"/>
        <v>4</v>
      </c>
      <c r="M52" s="475"/>
      <c r="N52" s="475"/>
      <c r="O52" s="849"/>
      <c r="P52" s="851" t="s">
        <v>242</v>
      </c>
      <c r="Q52" s="857">
        <f>SUM(Q47:Q51)</f>
        <v>10</v>
      </c>
      <c r="R52" s="112" t="str">
        <f>IF(LEN(C52)=8,LEFT(C52,2),"")</f>
        <v/>
      </c>
      <c r="S52" s="112" t="str">
        <f>IF(LEN(C52)=8,SUM(D52:H52,K52:O52),"")</f>
        <v/>
      </c>
      <c r="T52" s="112" t="str">
        <f>IF(LEN(C52)=8,SUM(D52,K52),"")</f>
        <v/>
      </c>
      <c r="U52" s="112" t="str">
        <f>IF(LEN(C52)=8,SUM(E52:F52,L52:M52),"")</f>
        <v/>
      </c>
      <c r="V52" s="403"/>
      <c r="W52" s="403"/>
      <c r="X52" s="403"/>
      <c r="Y52" s="403"/>
      <c r="Z52" s="403"/>
      <c r="AA52" s="160"/>
      <c r="AB52" s="160"/>
      <c r="AC52" s="112"/>
      <c r="AD52" s="112"/>
    </row>
    <row r="53" spans="1:30" ht="13.5" thickBot="1" x14ac:dyDescent="0.35">
      <c r="A53" s="862"/>
      <c r="B53" s="863"/>
      <c r="C53" s="864"/>
      <c r="D53" s="853">
        <f>SUM(D52:G52)</f>
        <v>5</v>
      </c>
      <c r="E53" s="854"/>
      <c r="F53" s="854"/>
      <c r="G53" s="855"/>
      <c r="H53" s="850"/>
      <c r="I53" s="852"/>
      <c r="J53" s="858"/>
      <c r="K53" s="853">
        <f>SUM(K52:N52)</f>
        <v>5</v>
      </c>
      <c r="L53" s="854"/>
      <c r="M53" s="854"/>
      <c r="N53" s="855"/>
      <c r="O53" s="850"/>
      <c r="P53" s="852"/>
      <c r="Q53" s="858"/>
      <c r="R53" s="112" t="str">
        <f>IF(LEN(C53)=8,LEFT(C53,2),"")</f>
        <v/>
      </c>
      <c r="S53" s="112" t="str">
        <f>IF(LEN(C53)=8,SUM(D53:H53,K53:O53),"")</f>
        <v/>
      </c>
      <c r="T53" s="112" t="str">
        <f>IF(LEN(C53)=8,SUM(D53,K53),"")</f>
        <v/>
      </c>
      <c r="U53" s="112" t="str">
        <f>IF(LEN(C53)=8,SUM(E53:F53,L53:M53),"")</f>
        <v/>
      </c>
      <c r="V53" s="403"/>
      <c r="W53" s="403"/>
      <c r="X53" s="403"/>
      <c r="Y53" s="403"/>
      <c r="Z53" s="403"/>
      <c r="AA53" s="160"/>
      <c r="AB53" s="160"/>
      <c r="AC53" s="112"/>
      <c r="AD53" s="112"/>
    </row>
    <row r="54" spans="1:30" x14ac:dyDescent="0.3">
      <c r="A54" s="155"/>
      <c r="B54" s="856" t="s">
        <v>52</v>
      </c>
      <c r="C54" s="856"/>
      <c r="D54" s="856"/>
      <c r="E54" s="856"/>
      <c r="F54" s="856"/>
      <c r="G54" s="856"/>
      <c r="H54" s="856"/>
      <c r="I54" s="856"/>
      <c r="J54" s="856"/>
      <c r="K54" s="856"/>
      <c r="L54" s="856"/>
      <c r="M54" s="856"/>
      <c r="N54" s="856"/>
      <c r="O54" s="856"/>
      <c r="P54" s="856"/>
      <c r="Q54" s="856"/>
      <c r="R54" s="146"/>
      <c r="S54" s="403"/>
      <c r="T54" s="403"/>
      <c r="U54" s="403"/>
      <c r="V54" s="403"/>
      <c r="W54" s="403"/>
      <c r="X54" s="403"/>
      <c r="Y54" s="403"/>
      <c r="Z54" s="403"/>
      <c r="AA54" s="160"/>
      <c r="AB54" s="160"/>
      <c r="AC54" s="112"/>
      <c r="AD54" s="112"/>
    </row>
    <row r="55" spans="1:30" ht="6" customHeight="1" x14ac:dyDescent="0.3">
      <c r="B55" s="175"/>
      <c r="R55" s="140"/>
      <c r="S55" s="141"/>
      <c r="T55" s="141"/>
      <c r="U55" s="141"/>
      <c r="V55" s="141"/>
      <c r="W55" s="141"/>
      <c r="X55" s="141"/>
      <c r="Y55" s="141"/>
      <c r="Z55" s="141"/>
    </row>
    <row r="56" spans="1:30" s="401" customFormat="1" ht="11.5" x14ac:dyDescent="0.25">
      <c r="A56" s="398"/>
      <c r="B56" s="887" t="s">
        <v>233</v>
      </c>
      <c r="C56" s="887"/>
      <c r="D56" s="398"/>
      <c r="E56" s="398"/>
      <c r="F56" s="398"/>
      <c r="G56" s="398"/>
      <c r="H56" s="398"/>
      <c r="I56" s="888" t="s">
        <v>234</v>
      </c>
      <c r="J56" s="888"/>
      <c r="K56" s="888"/>
      <c r="L56" s="888"/>
      <c r="M56" s="888"/>
      <c r="N56" s="888"/>
      <c r="O56" s="888"/>
      <c r="P56" s="888"/>
      <c r="Q56" s="398"/>
      <c r="R56" s="398"/>
      <c r="S56" s="398"/>
      <c r="T56" s="398"/>
      <c r="U56" s="398"/>
      <c r="V56" s="398"/>
      <c r="W56" s="398"/>
      <c r="X56" s="398"/>
      <c r="Y56" s="400"/>
      <c r="Z56" s="400"/>
      <c r="AA56" s="400"/>
      <c r="AB56" s="400"/>
    </row>
    <row r="57" spans="1:30" s="401" customFormat="1" ht="11.5" x14ac:dyDescent="0.25">
      <c r="A57" s="398"/>
      <c r="B57" s="887" t="s">
        <v>235</v>
      </c>
      <c r="C57" s="887"/>
      <c r="D57" s="398"/>
      <c r="E57" s="398"/>
      <c r="F57" s="398"/>
      <c r="H57" s="887" t="s">
        <v>236</v>
      </c>
      <c r="I57" s="887"/>
      <c r="J57" s="887"/>
      <c r="K57" s="887"/>
      <c r="L57" s="887"/>
      <c r="M57" s="887"/>
      <c r="N57" s="887"/>
      <c r="O57" s="887"/>
      <c r="P57" s="887"/>
      <c r="Q57" s="398"/>
      <c r="R57" s="398"/>
      <c r="S57" s="398"/>
      <c r="T57" s="398"/>
      <c r="U57" s="398"/>
      <c r="V57" s="398"/>
      <c r="W57" s="398"/>
      <c r="X57" s="398"/>
      <c r="Y57" s="400"/>
      <c r="Z57" s="400"/>
      <c r="AA57" s="400"/>
      <c r="AB57" s="400"/>
    </row>
    <row r="58" spans="1:30" s="401" customFormat="1" ht="9.75" customHeight="1" x14ac:dyDescent="0.25">
      <c r="A58" s="398"/>
      <c r="B58" s="398"/>
      <c r="C58" s="399"/>
      <c r="D58" s="398"/>
      <c r="E58" s="398"/>
      <c r="F58" s="398"/>
      <c r="G58" s="398"/>
      <c r="H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400"/>
      <c r="Z58" s="400"/>
      <c r="AA58" s="400"/>
      <c r="AB58" s="400"/>
    </row>
    <row r="59" spans="1:30" s="401" customFormat="1" ht="11.5" x14ac:dyDescent="0.25">
      <c r="A59" s="398"/>
      <c r="B59" s="888" t="s">
        <v>237</v>
      </c>
      <c r="C59" s="888"/>
      <c r="H59" s="888" t="s">
        <v>238</v>
      </c>
      <c r="I59" s="888"/>
      <c r="J59" s="888"/>
      <c r="K59" s="888"/>
      <c r="L59" s="888"/>
      <c r="M59" s="888"/>
      <c r="N59" s="888"/>
      <c r="O59" s="888"/>
      <c r="P59" s="888"/>
      <c r="R59" s="398"/>
      <c r="S59" s="398"/>
      <c r="T59" s="398"/>
      <c r="U59" s="398"/>
      <c r="V59" s="398"/>
      <c r="W59" s="398"/>
      <c r="X59" s="398"/>
      <c r="Y59" s="400"/>
      <c r="Z59" s="400"/>
      <c r="AA59" s="400"/>
      <c r="AB59" s="400"/>
    </row>
    <row r="60" spans="1:30" s="401" customFormat="1" ht="11.5" x14ac:dyDescent="0.25">
      <c r="A60" s="398"/>
      <c r="B60" s="887" t="s">
        <v>290</v>
      </c>
      <c r="C60" s="887"/>
      <c r="H60" s="888" t="s">
        <v>290</v>
      </c>
      <c r="I60" s="888"/>
      <c r="J60" s="888"/>
      <c r="K60" s="888"/>
      <c r="L60" s="888"/>
      <c r="M60" s="888"/>
      <c r="N60" s="888"/>
      <c r="O60" s="888"/>
      <c r="P60" s="888"/>
      <c r="R60" s="398"/>
      <c r="S60" s="398"/>
      <c r="T60" s="398"/>
      <c r="U60" s="398"/>
      <c r="V60" s="398"/>
      <c r="W60" s="398"/>
      <c r="X60" s="398"/>
      <c r="Y60" s="400"/>
      <c r="Z60" s="400"/>
      <c r="AA60" s="400"/>
      <c r="AB60" s="400"/>
    </row>
    <row r="61" spans="1:30" x14ac:dyDescent="0.3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39"/>
      <c r="S61" s="113"/>
      <c r="T61" s="113"/>
      <c r="U61" s="113"/>
      <c r="V61" s="113"/>
      <c r="W61" s="113"/>
      <c r="X61" s="113"/>
      <c r="Y61" s="113"/>
    </row>
    <row r="62" spans="1:30" x14ac:dyDescent="0.3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39"/>
      <c r="S62" s="113"/>
      <c r="T62" s="113"/>
      <c r="U62" s="113"/>
      <c r="V62" s="113"/>
      <c r="W62" s="113"/>
      <c r="X62" s="113"/>
      <c r="Y62" s="113"/>
    </row>
    <row r="63" spans="1:30" x14ac:dyDescent="0.3">
      <c r="R63" s="139"/>
      <c r="S63" s="113"/>
      <c r="T63" s="113"/>
      <c r="U63" s="113"/>
      <c r="V63" s="113"/>
      <c r="W63" s="113"/>
      <c r="X63" s="113"/>
      <c r="Y63" s="113"/>
    </row>
    <row r="64" spans="1:30" x14ac:dyDescent="0.3">
      <c r="R64" s="139"/>
      <c r="S64" s="113"/>
      <c r="T64" s="113"/>
      <c r="U64" s="113"/>
      <c r="V64" s="113"/>
      <c r="W64" s="113"/>
      <c r="X64" s="113"/>
      <c r="Y64" s="113"/>
    </row>
    <row r="65" spans="18:25" x14ac:dyDescent="0.3">
      <c r="R65" s="139"/>
      <c r="S65" s="113"/>
      <c r="T65" s="113"/>
      <c r="U65" s="113"/>
      <c r="V65" s="113"/>
      <c r="W65" s="113"/>
      <c r="X65" s="113"/>
      <c r="Y65" s="113"/>
    </row>
    <row r="66" spans="18:25" x14ac:dyDescent="0.3">
      <c r="R66" s="139"/>
      <c r="S66" s="113"/>
      <c r="T66" s="113"/>
      <c r="U66" s="113"/>
      <c r="V66" s="113"/>
      <c r="W66" s="113"/>
      <c r="X66" s="113"/>
      <c r="Y66" s="113"/>
    </row>
    <row r="67" spans="18:25" x14ac:dyDescent="0.3">
      <c r="R67" s="139"/>
      <c r="S67" s="113"/>
      <c r="T67" s="113"/>
      <c r="U67" s="113"/>
      <c r="V67" s="113"/>
      <c r="W67" s="113"/>
      <c r="X67" s="113"/>
      <c r="Y67" s="113"/>
    </row>
    <row r="68" spans="18:25" x14ac:dyDescent="0.3">
      <c r="R68" s="139"/>
      <c r="S68" s="113"/>
      <c r="T68" s="113"/>
      <c r="U68" s="113"/>
      <c r="V68" s="113"/>
      <c r="W68" s="113"/>
      <c r="X68" s="113"/>
      <c r="Y68" s="113"/>
    </row>
    <row r="69" spans="18:25" x14ac:dyDescent="0.3">
      <c r="R69" s="139"/>
      <c r="S69" s="113"/>
      <c r="T69" s="113"/>
      <c r="U69" s="113"/>
      <c r="V69" s="113"/>
      <c r="W69" s="113"/>
      <c r="X69" s="113"/>
      <c r="Y69" s="113"/>
    </row>
    <row r="70" spans="18:25" x14ac:dyDescent="0.3">
      <c r="R70" s="139"/>
      <c r="S70" s="113"/>
      <c r="T70" s="113"/>
      <c r="U70" s="113"/>
      <c r="V70" s="113"/>
      <c r="W70" s="113"/>
      <c r="X70" s="113"/>
      <c r="Y70" s="113"/>
    </row>
    <row r="71" spans="18:25" x14ac:dyDescent="0.3">
      <c r="R71" s="139"/>
      <c r="S71" s="113"/>
      <c r="T71" s="113"/>
      <c r="U71" s="113"/>
      <c r="V71" s="113"/>
      <c r="W71" s="113"/>
      <c r="X71" s="113"/>
      <c r="Y71" s="113"/>
    </row>
    <row r="72" spans="18:25" x14ac:dyDescent="0.3">
      <c r="R72" s="139"/>
      <c r="S72" s="113"/>
      <c r="T72" s="113"/>
      <c r="U72" s="113"/>
      <c r="V72" s="113"/>
      <c r="W72" s="113"/>
      <c r="X72" s="113"/>
      <c r="Y72" s="113"/>
    </row>
    <row r="73" spans="18:25" x14ac:dyDescent="0.3">
      <c r="R73" s="139"/>
      <c r="S73" s="113"/>
      <c r="T73" s="113"/>
      <c r="U73" s="113"/>
      <c r="V73" s="113"/>
      <c r="W73" s="113"/>
      <c r="X73" s="113"/>
      <c r="Y73" s="113"/>
    </row>
    <row r="74" spans="18:25" x14ac:dyDescent="0.3">
      <c r="R74" s="139"/>
      <c r="S74" s="113"/>
      <c r="T74" s="113"/>
      <c r="U74" s="113"/>
      <c r="V74" s="113"/>
      <c r="W74" s="113"/>
      <c r="X74" s="113"/>
      <c r="Y74" s="113"/>
    </row>
    <row r="75" spans="18:25" x14ac:dyDescent="0.3">
      <c r="R75" s="139"/>
      <c r="S75" s="113"/>
      <c r="T75" s="113"/>
      <c r="U75" s="113"/>
      <c r="V75" s="113"/>
      <c r="W75" s="113"/>
      <c r="X75" s="113"/>
      <c r="Y75" s="113"/>
    </row>
    <row r="76" spans="18:25" x14ac:dyDescent="0.3">
      <c r="R76" s="139"/>
      <c r="S76" s="113"/>
      <c r="T76" s="113"/>
      <c r="U76" s="113"/>
      <c r="V76" s="113"/>
      <c r="W76" s="113"/>
      <c r="X76" s="113"/>
      <c r="Y76" s="113"/>
    </row>
    <row r="77" spans="18:25" x14ac:dyDescent="0.3">
      <c r="R77" s="139"/>
      <c r="S77" s="113"/>
      <c r="T77" s="113"/>
      <c r="U77" s="113"/>
      <c r="V77" s="113"/>
      <c r="W77" s="113"/>
      <c r="X77" s="113"/>
      <c r="Y77" s="113"/>
    </row>
    <row r="78" spans="18:25" x14ac:dyDescent="0.3">
      <c r="R78" s="139"/>
      <c r="S78" s="113"/>
      <c r="T78" s="113"/>
      <c r="U78" s="113"/>
      <c r="V78" s="113"/>
      <c r="W78" s="113"/>
      <c r="X78" s="113"/>
      <c r="Y78" s="113"/>
    </row>
    <row r="79" spans="18:25" x14ac:dyDescent="0.3">
      <c r="R79" s="139"/>
      <c r="S79" s="113"/>
      <c r="T79" s="113"/>
      <c r="U79" s="113"/>
      <c r="V79" s="113"/>
      <c r="W79" s="113"/>
      <c r="X79" s="113"/>
      <c r="Y79" s="113"/>
    </row>
    <row r="80" spans="18:25" x14ac:dyDescent="0.3">
      <c r="R80" s="139"/>
      <c r="S80" s="113"/>
      <c r="T80" s="113"/>
      <c r="U80" s="113"/>
      <c r="V80" s="113"/>
      <c r="W80" s="113"/>
      <c r="X80" s="113"/>
      <c r="Y80" s="113"/>
    </row>
    <row r="81" spans="18:25" x14ac:dyDescent="0.3">
      <c r="R81" s="139"/>
      <c r="S81" s="113"/>
      <c r="T81" s="113"/>
      <c r="U81" s="113"/>
      <c r="V81" s="113"/>
      <c r="W81" s="113"/>
      <c r="X81" s="113"/>
      <c r="Y81" s="113"/>
    </row>
    <row r="82" spans="18:25" x14ac:dyDescent="0.3">
      <c r="R82" s="139"/>
      <c r="S82" s="113"/>
      <c r="T82" s="113"/>
      <c r="U82" s="113"/>
      <c r="V82" s="113"/>
      <c r="W82" s="113"/>
      <c r="X82" s="113"/>
      <c r="Y82" s="113"/>
    </row>
    <row r="83" spans="18:25" x14ac:dyDescent="0.3">
      <c r="R83" s="139"/>
      <c r="S83" s="113"/>
      <c r="T83" s="113"/>
      <c r="U83" s="113"/>
      <c r="V83" s="113"/>
      <c r="W83" s="113"/>
      <c r="X83" s="113"/>
      <c r="Y83" s="113"/>
    </row>
    <row r="84" spans="18:25" x14ac:dyDescent="0.3">
      <c r="R84" s="139"/>
      <c r="S84" s="113"/>
      <c r="T84" s="113"/>
      <c r="U84" s="113"/>
      <c r="V84" s="113"/>
      <c r="W84" s="113"/>
      <c r="X84" s="113"/>
      <c r="Y84" s="113"/>
    </row>
    <row r="85" spans="18:25" x14ac:dyDescent="0.3">
      <c r="R85" s="139"/>
      <c r="S85" s="113"/>
      <c r="T85" s="113"/>
      <c r="U85" s="113"/>
      <c r="V85" s="113"/>
      <c r="W85" s="113"/>
      <c r="X85" s="113"/>
      <c r="Y85" s="113"/>
    </row>
    <row r="86" spans="18:25" x14ac:dyDescent="0.3">
      <c r="R86" s="139"/>
      <c r="S86" s="113"/>
      <c r="T86" s="113"/>
      <c r="U86" s="113"/>
      <c r="V86" s="113"/>
      <c r="W86" s="113"/>
      <c r="X86" s="113"/>
      <c r="Y86" s="113"/>
    </row>
    <row r="87" spans="18:25" x14ac:dyDescent="0.3">
      <c r="R87" s="139"/>
      <c r="S87" s="113"/>
      <c r="T87" s="113"/>
      <c r="U87" s="113"/>
      <c r="V87" s="113"/>
      <c r="W87" s="113"/>
      <c r="X87" s="113"/>
      <c r="Y87" s="113"/>
    </row>
    <row r="88" spans="18:25" x14ac:dyDescent="0.3">
      <c r="R88" s="139"/>
      <c r="S88" s="113"/>
      <c r="T88" s="113"/>
      <c r="U88" s="113"/>
      <c r="V88" s="113"/>
      <c r="W88" s="113"/>
      <c r="X88" s="113"/>
      <c r="Y88" s="113"/>
    </row>
    <row r="89" spans="18:25" x14ac:dyDescent="0.3">
      <c r="R89" s="139"/>
      <c r="S89" s="113"/>
      <c r="T89" s="113"/>
      <c r="U89" s="113"/>
      <c r="V89" s="113"/>
      <c r="W89" s="113"/>
      <c r="X89" s="113"/>
      <c r="Y89" s="113"/>
    </row>
    <row r="90" spans="18:25" x14ac:dyDescent="0.3">
      <c r="R90" s="139"/>
      <c r="S90" s="113"/>
      <c r="T90" s="113"/>
      <c r="U90" s="113"/>
      <c r="V90" s="113"/>
      <c r="W90" s="113"/>
      <c r="X90" s="113"/>
      <c r="Y90" s="113"/>
    </row>
    <row r="91" spans="18:25" x14ac:dyDescent="0.3">
      <c r="R91" s="139"/>
      <c r="S91" s="113"/>
      <c r="T91" s="113"/>
      <c r="U91" s="113"/>
      <c r="V91" s="113"/>
      <c r="W91" s="113"/>
      <c r="X91" s="113"/>
      <c r="Y91" s="113"/>
    </row>
    <row r="92" spans="18:25" x14ac:dyDescent="0.3">
      <c r="R92" s="139"/>
      <c r="S92" s="113"/>
      <c r="T92" s="113"/>
      <c r="U92" s="113"/>
      <c r="V92" s="113"/>
      <c r="W92" s="113"/>
      <c r="X92" s="113"/>
      <c r="Y92" s="113"/>
    </row>
    <row r="93" spans="18:25" x14ac:dyDescent="0.3">
      <c r="R93" s="139"/>
      <c r="S93" s="113"/>
      <c r="T93" s="113"/>
      <c r="U93" s="113"/>
      <c r="V93" s="113"/>
      <c r="W93" s="113"/>
      <c r="X93" s="113"/>
      <c r="Y93" s="113"/>
    </row>
    <row r="94" spans="18:25" x14ac:dyDescent="0.3">
      <c r="R94" s="139"/>
      <c r="S94" s="113"/>
      <c r="T94" s="113"/>
      <c r="U94" s="113"/>
      <c r="V94" s="113"/>
      <c r="W94" s="113"/>
      <c r="X94" s="113"/>
      <c r="Y94" s="113"/>
    </row>
    <row r="95" spans="18:25" x14ac:dyDescent="0.3">
      <c r="R95" s="139"/>
      <c r="S95" s="113"/>
      <c r="T95" s="113"/>
      <c r="U95" s="113"/>
      <c r="V95" s="113"/>
      <c r="W95" s="113"/>
      <c r="X95" s="113"/>
      <c r="Y95" s="113"/>
    </row>
    <row r="96" spans="18:25" x14ac:dyDescent="0.3">
      <c r="R96" s="139"/>
      <c r="S96" s="113"/>
      <c r="T96" s="113"/>
      <c r="U96" s="113"/>
      <c r="V96" s="113"/>
      <c r="W96" s="113"/>
      <c r="X96" s="113"/>
      <c r="Y96" s="113"/>
    </row>
    <row r="97" spans="18:25" x14ac:dyDescent="0.3">
      <c r="R97" s="139"/>
      <c r="S97" s="113"/>
      <c r="T97" s="113"/>
      <c r="U97" s="113"/>
      <c r="V97" s="113"/>
      <c r="W97" s="113"/>
      <c r="X97" s="113"/>
      <c r="Y97" s="113"/>
    </row>
    <row r="98" spans="18:25" x14ac:dyDescent="0.3">
      <c r="R98" s="139"/>
      <c r="S98" s="113"/>
      <c r="T98" s="113"/>
      <c r="U98" s="113"/>
      <c r="V98" s="113"/>
      <c r="W98" s="113"/>
      <c r="X98" s="113"/>
      <c r="Y98" s="113"/>
    </row>
    <row r="99" spans="18:25" x14ac:dyDescent="0.3">
      <c r="R99" s="139"/>
      <c r="S99" s="113"/>
      <c r="T99" s="113"/>
      <c r="U99" s="113"/>
      <c r="V99" s="113"/>
      <c r="W99" s="113"/>
      <c r="X99" s="113"/>
      <c r="Y99" s="113"/>
    </row>
    <row r="100" spans="18:25" x14ac:dyDescent="0.3">
      <c r="R100" s="139"/>
      <c r="S100" s="113"/>
      <c r="T100" s="113"/>
      <c r="U100" s="113"/>
      <c r="V100" s="113"/>
      <c r="W100" s="113"/>
      <c r="X100" s="113"/>
      <c r="Y100" s="113"/>
    </row>
    <row r="101" spans="18:25" x14ac:dyDescent="0.3">
      <c r="R101" s="139"/>
      <c r="S101" s="113"/>
      <c r="T101" s="113"/>
      <c r="U101" s="113"/>
      <c r="V101" s="113"/>
      <c r="W101" s="113"/>
      <c r="X101" s="113"/>
      <c r="Y101" s="113"/>
    </row>
    <row r="102" spans="18:25" x14ac:dyDescent="0.3">
      <c r="R102" s="139"/>
      <c r="S102" s="113"/>
      <c r="T102" s="113"/>
      <c r="U102" s="113"/>
      <c r="V102" s="113"/>
      <c r="W102" s="113"/>
      <c r="X102" s="113"/>
      <c r="Y102" s="113"/>
    </row>
    <row r="103" spans="18:25" x14ac:dyDescent="0.3">
      <c r="R103" s="139"/>
      <c r="S103" s="113"/>
      <c r="T103" s="113"/>
      <c r="U103" s="113"/>
      <c r="V103" s="113"/>
      <c r="W103" s="113"/>
      <c r="X103" s="113"/>
      <c r="Y103" s="113"/>
    </row>
    <row r="104" spans="18:25" x14ac:dyDescent="0.3">
      <c r="R104" s="139"/>
      <c r="S104" s="113"/>
      <c r="T104" s="113"/>
      <c r="U104" s="113"/>
      <c r="V104" s="113"/>
      <c r="W104" s="113"/>
      <c r="X104" s="113"/>
      <c r="Y104" s="113"/>
    </row>
    <row r="105" spans="18:25" x14ac:dyDescent="0.3">
      <c r="R105" s="139"/>
      <c r="S105" s="113"/>
      <c r="T105" s="113"/>
      <c r="U105" s="113"/>
      <c r="V105" s="113"/>
      <c r="W105" s="113"/>
      <c r="X105" s="113"/>
      <c r="Y105" s="113"/>
    </row>
    <row r="106" spans="18:25" x14ac:dyDescent="0.3">
      <c r="R106" s="139"/>
      <c r="S106" s="113"/>
      <c r="T106" s="113"/>
      <c r="U106" s="113"/>
      <c r="V106" s="113"/>
      <c r="W106" s="113"/>
      <c r="X106" s="113"/>
      <c r="Y106" s="113"/>
    </row>
    <row r="107" spans="18:25" x14ac:dyDescent="0.3">
      <c r="R107" s="139"/>
      <c r="S107" s="113"/>
      <c r="T107" s="113"/>
      <c r="U107" s="113"/>
      <c r="V107" s="113"/>
      <c r="W107" s="113"/>
      <c r="X107" s="113"/>
      <c r="Y107" s="113"/>
    </row>
    <row r="108" spans="18:25" x14ac:dyDescent="0.3">
      <c r="R108" s="139"/>
      <c r="S108" s="113"/>
      <c r="T108" s="113"/>
      <c r="U108" s="113"/>
      <c r="V108" s="113"/>
      <c r="W108" s="113"/>
      <c r="X108" s="113"/>
      <c r="Y108" s="113"/>
    </row>
    <row r="109" spans="18:25" x14ac:dyDescent="0.3">
      <c r="R109" s="139"/>
      <c r="S109" s="113"/>
      <c r="T109" s="113"/>
      <c r="U109" s="113"/>
      <c r="V109" s="113"/>
      <c r="W109" s="113"/>
      <c r="X109" s="113"/>
      <c r="Y109" s="113"/>
    </row>
    <row r="110" spans="18:25" x14ac:dyDescent="0.3">
      <c r="R110" s="139"/>
      <c r="S110" s="113"/>
      <c r="T110" s="113"/>
      <c r="U110" s="113"/>
      <c r="V110" s="113"/>
      <c r="W110" s="113"/>
      <c r="X110" s="113"/>
      <c r="Y110" s="113"/>
    </row>
    <row r="111" spans="18:25" x14ac:dyDescent="0.3">
      <c r="R111" s="139"/>
      <c r="S111" s="113"/>
      <c r="T111" s="113"/>
      <c r="U111" s="113"/>
      <c r="V111" s="113"/>
      <c r="W111" s="113"/>
      <c r="X111" s="113"/>
      <c r="Y111" s="113"/>
    </row>
    <row r="112" spans="18:25" x14ac:dyDescent="0.3">
      <c r="R112" s="139"/>
      <c r="S112" s="113"/>
      <c r="T112" s="113"/>
      <c r="U112" s="113"/>
      <c r="V112" s="113"/>
      <c r="W112" s="113"/>
      <c r="X112" s="113"/>
      <c r="Y112" s="113"/>
    </row>
    <row r="113" spans="18:25" x14ac:dyDescent="0.3">
      <c r="R113" s="139"/>
      <c r="S113" s="113"/>
      <c r="T113" s="113"/>
      <c r="U113" s="113"/>
      <c r="V113" s="113"/>
      <c r="W113" s="113"/>
      <c r="X113" s="113"/>
      <c r="Y113" s="113"/>
    </row>
    <row r="114" spans="18:25" x14ac:dyDescent="0.3">
      <c r="R114" s="139"/>
      <c r="S114" s="113"/>
      <c r="T114" s="113"/>
      <c r="U114" s="113"/>
      <c r="V114" s="113"/>
      <c r="W114" s="113"/>
      <c r="X114" s="113"/>
      <c r="Y114" s="113"/>
    </row>
    <row r="115" spans="18:25" x14ac:dyDescent="0.3">
      <c r="R115" s="139"/>
      <c r="S115" s="113"/>
      <c r="T115" s="113"/>
      <c r="U115" s="113"/>
      <c r="V115" s="113"/>
      <c r="W115" s="113"/>
      <c r="X115" s="113"/>
      <c r="Y115" s="113"/>
    </row>
    <row r="116" spans="18:25" x14ac:dyDescent="0.3">
      <c r="R116" s="139"/>
      <c r="S116" s="113"/>
      <c r="T116" s="113"/>
      <c r="U116" s="113"/>
      <c r="V116" s="113"/>
      <c r="W116" s="113"/>
      <c r="X116" s="113"/>
      <c r="Y116" s="113"/>
    </row>
    <row r="117" spans="18:25" x14ac:dyDescent="0.3">
      <c r="R117" s="139"/>
      <c r="S117" s="113"/>
      <c r="T117" s="113"/>
      <c r="U117" s="113"/>
      <c r="V117" s="113"/>
      <c r="W117" s="113"/>
      <c r="X117" s="113"/>
      <c r="Y117" s="113"/>
    </row>
    <row r="118" spans="18:25" x14ac:dyDescent="0.3">
      <c r="R118" s="139"/>
      <c r="S118" s="113"/>
      <c r="T118" s="113"/>
      <c r="U118" s="113"/>
      <c r="V118" s="113"/>
      <c r="W118" s="113"/>
      <c r="X118" s="113"/>
      <c r="Y118" s="113"/>
    </row>
    <row r="119" spans="18:25" x14ac:dyDescent="0.3">
      <c r="R119" s="139"/>
      <c r="S119" s="113"/>
      <c r="T119" s="113"/>
      <c r="U119" s="113"/>
      <c r="V119" s="113"/>
      <c r="W119" s="113"/>
      <c r="X119" s="113"/>
      <c r="Y119" s="113"/>
    </row>
    <row r="120" spans="18:25" x14ac:dyDescent="0.3">
      <c r="R120" s="139"/>
      <c r="S120" s="113"/>
      <c r="T120" s="113"/>
      <c r="U120" s="113"/>
      <c r="V120" s="113"/>
      <c r="W120" s="113"/>
      <c r="X120" s="113"/>
      <c r="Y120" s="113"/>
    </row>
    <row r="121" spans="18:25" x14ac:dyDescent="0.3">
      <c r="R121" s="139"/>
      <c r="S121" s="113"/>
      <c r="T121" s="113"/>
      <c r="U121" s="113"/>
      <c r="V121" s="113"/>
      <c r="W121" s="113"/>
      <c r="X121" s="113"/>
      <c r="Y121" s="113"/>
    </row>
    <row r="122" spans="18:25" x14ac:dyDescent="0.3">
      <c r="R122" s="139"/>
      <c r="S122" s="113"/>
      <c r="T122" s="113"/>
      <c r="U122" s="113"/>
      <c r="V122" s="113"/>
      <c r="W122" s="113"/>
      <c r="X122" s="113"/>
      <c r="Y122" s="113"/>
    </row>
    <row r="123" spans="18:25" x14ac:dyDescent="0.3">
      <c r="R123" s="139"/>
      <c r="S123" s="113"/>
      <c r="T123" s="113"/>
      <c r="U123" s="113"/>
      <c r="V123" s="113"/>
      <c r="W123" s="113"/>
      <c r="X123" s="113"/>
      <c r="Y123" s="113"/>
    </row>
    <row r="124" spans="18:25" x14ac:dyDescent="0.3">
      <c r="R124" s="139"/>
      <c r="S124" s="113"/>
      <c r="T124" s="113"/>
      <c r="U124" s="113"/>
      <c r="V124" s="113"/>
      <c r="W124" s="113"/>
      <c r="X124" s="113"/>
      <c r="Y124" s="113"/>
    </row>
    <row r="125" spans="18:25" x14ac:dyDescent="0.3">
      <c r="R125" s="139"/>
      <c r="S125" s="113"/>
      <c r="T125" s="113"/>
      <c r="U125" s="113"/>
      <c r="V125" s="113"/>
      <c r="W125" s="113"/>
      <c r="X125" s="113"/>
      <c r="Y125" s="113"/>
    </row>
    <row r="126" spans="18:25" x14ac:dyDescent="0.3">
      <c r="R126" s="139"/>
      <c r="S126" s="113"/>
      <c r="T126" s="113"/>
      <c r="U126" s="113"/>
      <c r="V126" s="113"/>
      <c r="W126" s="113"/>
      <c r="X126" s="113"/>
      <c r="Y126" s="113"/>
    </row>
    <row r="127" spans="18:25" x14ac:dyDescent="0.3">
      <c r="R127" s="139"/>
      <c r="S127" s="113"/>
      <c r="T127" s="113"/>
      <c r="U127" s="113"/>
      <c r="V127" s="113"/>
      <c r="W127" s="113"/>
      <c r="X127" s="113"/>
      <c r="Y127" s="113"/>
    </row>
    <row r="128" spans="18:25" x14ac:dyDescent="0.3">
      <c r="R128" s="139"/>
      <c r="S128" s="113"/>
      <c r="T128" s="113"/>
      <c r="U128" s="113"/>
      <c r="V128" s="113"/>
      <c r="W128" s="113"/>
      <c r="X128" s="113"/>
      <c r="Y128" s="113"/>
    </row>
    <row r="129" spans="18:25" x14ac:dyDescent="0.3">
      <c r="R129" s="139"/>
      <c r="S129" s="113"/>
      <c r="T129" s="113"/>
      <c r="U129" s="113"/>
      <c r="V129" s="113"/>
      <c r="W129" s="113"/>
      <c r="X129" s="113"/>
      <c r="Y129" s="113"/>
    </row>
    <row r="130" spans="18:25" x14ac:dyDescent="0.3">
      <c r="R130" s="139"/>
      <c r="S130" s="113"/>
      <c r="T130" s="113"/>
      <c r="U130" s="113"/>
      <c r="V130" s="113"/>
      <c r="W130" s="113"/>
      <c r="X130" s="113"/>
      <c r="Y130" s="113"/>
    </row>
    <row r="131" spans="18:25" x14ac:dyDescent="0.3">
      <c r="R131" s="139"/>
      <c r="S131" s="113"/>
      <c r="T131" s="113"/>
      <c r="U131" s="113"/>
      <c r="V131" s="113"/>
      <c r="W131" s="113"/>
      <c r="X131" s="113"/>
      <c r="Y131" s="113"/>
    </row>
    <row r="132" spans="18:25" x14ac:dyDescent="0.3">
      <c r="R132" s="139"/>
      <c r="S132" s="113"/>
      <c r="T132" s="113"/>
      <c r="U132" s="113"/>
      <c r="V132" s="113"/>
      <c r="W132" s="113"/>
      <c r="X132" s="113"/>
      <c r="Y132" s="113"/>
    </row>
    <row r="133" spans="18:25" x14ac:dyDescent="0.3">
      <c r="R133" s="139"/>
      <c r="S133" s="113"/>
      <c r="T133" s="113"/>
      <c r="U133" s="113"/>
      <c r="V133" s="113"/>
      <c r="W133" s="113"/>
      <c r="X133" s="113"/>
      <c r="Y133" s="113"/>
    </row>
    <row r="134" spans="18:25" x14ac:dyDescent="0.3">
      <c r="R134" s="139"/>
      <c r="S134" s="113"/>
      <c r="T134" s="113"/>
      <c r="U134" s="113"/>
      <c r="V134" s="113"/>
      <c r="W134" s="113"/>
      <c r="X134" s="113"/>
      <c r="Y134" s="113"/>
    </row>
    <row r="135" spans="18:25" x14ac:dyDescent="0.3">
      <c r="R135" s="139"/>
      <c r="S135" s="113"/>
      <c r="T135" s="113"/>
      <c r="U135" s="113"/>
      <c r="V135" s="113"/>
      <c r="W135" s="113"/>
      <c r="X135" s="113"/>
      <c r="Y135" s="113"/>
    </row>
    <row r="136" spans="18:25" x14ac:dyDescent="0.3">
      <c r="R136" s="139"/>
      <c r="S136" s="113"/>
      <c r="T136" s="113"/>
      <c r="U136" s="113"/>
      <c r="V136" s="113"/>
      <c r="W136" s="113"/>
      <c r="X136" s="113"/>
      <c r="Y136" s="113"/>
    </row>
    <row r="137" spans="18:25" x14ac:dyDescent="0.3">
      <c r="R137" s="139"/>
      <c r="S137" s="113"/>
      <c r="T137" s="113"/>
      <c r="U137" s="113"/>
      <c r="V137" s="113"/>
      <c r="W137" s="113"/>
      <c r="X137" s="113"/>
      <c r="Y137" s="113"/>
    </row>
    <row r="138" spans="18:25" x14ac:dyDescent="0.3">
      <c r="R138" s="139"/>
      <c r="S138" s="113"/>
      <c r="T138" s="113"/>
      <c r="U138" s="113"/>
      <c r="V138" s="113"/>
      <c r="W138" s="113"/>
      <c r="X138" s="113"/>
      <c r="Y138" s="113"/>
    </row>
    <row r="139" spans="18:25" x14ac:dyDescent="0.3">
      <c r="R139" s="139"/>
      <c r="S139" s="113"/>
      <c r="T139" s="113"/>
      <c r="U139" s="113"/>
      <c r="V139" s="113"/>
      <c r="W139" s="113"/>
      <c r="X139" s="113"/>
      <c r="Y139" s="113"/>
    </row>
    <row r="140" spans="18:25" x14ac:dyDescent="0.3">
      <c r="R140" s="139"/>
      <c r="S140" s="113"/>
      <c r="T140" s="113"/>
      <c r="U140" s="113"/>
      <c r="V140" s="113"/>
      <c r="W140" s="113"/>
      <c r="X140" s="113"/>
      <c r="Y140" s="113"/>
    </row>
    <row r="141" spans="18:25" x14ac:dyDescent="0.3">
      <c r="R141" s="139"/>
      <c r="S141" s="113"/>
      <c r="T141" s="113"/>
      <c r="U141" s="113"/>
      <c r="V141" s="113"/>
      <c r="W141" s="113"/>
      <c r="X141" s="113"/>
      <c r="Y141" s="113"/>
    </row>
    <row r="142" spans="18:25" x14ac:dyDescent="0.3">
      <c r="R142" s="139"/>
      <c r="S142" s="113"/>
      <c r="T142" s="113"/>
      <c r="U142" s="113"/>
      <c r="V142" s="113"/>
      <c r="W142" s="113"/>
      <c r="X142" s="113"/>
      <c r="Y142" s="113"/>
    </row>
    <row r="143" spans="18:25" x14ac:dyDescent="0.3">
      <c r="R143" s="139"/>
      <c r="S143" s="113"/>
      <c r="T143" s="113"/>
      <c r="U143" s="113"/>
      <c r="V143" s="113"/>
      <c r="W143" s="113"/>
      <c r="X143" s="113"/>
      <c r="Y143" s="113"/>
    </row>
    <row r="144" spans="18:25" x14ac:dyDescent="0.3">
      <c r="R144" s="139"/>
      <c r="S144" s="113"/>
      <c r="T144" s="113"/>
      <c r="U144" s="113"/>
      <c r="V144" s="113"/>
      <c r="W144" s="113"/>
      <c r="X144" s="113"/>
      <c r="Y144" s="113"/>
    </row>
    <row r="145" spans="18:25" x14ac:dyDescent="0.3">
      <c r="R145" s="139"/>
      <c r="S145" s="113"/>
      <c r="T145" s="113"/>
      <c r="U145" s="113"/>
      <c r="V145" s="113"/>
      <c r="W145" s="113"/>
      <c r="X145" s="113"/>
      <c r="Y145" s="113"/>
    </row>
    <row r="146" spans="18:25" x14ac:dyDescent="0.3">
      <c r="R146" s="139"/>
      <c r="S146" s="113"/>
      <c r="T146" s="113"/>
      <c r="U146" s="113"/>
      <c r="V146" s="113"/>
      <c r="W146" s="113"/>
      <c r="X146" s="113"/>
      <c r="Y146" s="113"/>
    </row>
    <row r="147" spans="18:25" x14ac:dyDescent="0.3">
      <c r="R147" s="139"/>
      <c r="S147" s="113"/>
      <c r="T147" s="113"/>
      <c r="U147" s="113"/>
      <c r="V147" s="113"/>
      <c r="W147" s="113"/>
      <c r="X147" s="113"/>
      <c r="Y147" s="113"/>
    </row>
    <row r="148" spans="18:25" x14ac:dyDescent="0.3">
      <c r="R148" s="139"/>
      <c r="S148" s="113"/>
      <c r="T148" s="113"/>
      <c r="U148" s="113"/>
      <c r="V148" s="113"/>
      <c r="W148" s="113"/>
      <c r="X148" s="113"/>
      <c r="Y148" s="113"/>
    </row>
    <row r="149" spans="18:25" x14ac:dyDescent="0.3">
      <c r="R149" s="139"/>
      <c r="S149" s="113"/>
      <c r="T149" s="113"/>
      <c r="U149" s="113"/>
      <c r="V149" s="113"/>
      <c r="W149" s="113"/>
      <c r="X149" s="113"/>
      <c r="Y149" s="113"/>
    </row>
    <row r="150" spans="18:25" x14ac:dyDescent="0.3">
      <c r="R150" s="139"/>
      <c r="S150" s="113"/>
      <c r="T150" s="113"/>
      <c r="U150" s="113"/>
      <c r="V150" s="113"/>
      <c r="W150" s="113"/>
      <c r="X150" s="113"/>
      <c r="Y150" s="113"/>
    </row>
    <row r="151" spans="18:25" x14ac:dyDescent="0.3">
      <c r="R151" s="139"/>
      <c r="S151" s="113"/>
      <c r="T151" s="113"/>
      <c r="U151" s="113"/>
      <c r="V151" s="113"/>
      <c r="W151" s="113"/>
      <c r="X151" s="113"/>
      <c r="Y151" s="113"/>
    </row>
    <row r="152" spans="18:25" x14ac:dyDescent="0.3">
      <c r="R152" s="139"/>
      <c r="S152" s="113"/>
      <c r="T152" s="113"/>
      <c r="U152" s="113"/>
      <c r="V152" s="113"/>
      <c r="W152" s="113"/>
      <c r="X152" s="113"/>
      <c r="Y152" s="113"/>
    </row>
    <row r="153" spans="18:25" x14ac:dyDescent="0.3">
      <c r="R153" s="139"/>
      <c r="S153" s="113"/>
      <c r="T153" s="113"/>
      <c r="U153" s="113"/>
      <c r="V153" s="113"/>
      <c r="W153" s="113"/>
      <c r="X153" s="113"/>
      <c r="Y153" s="113"/>
    </row>
    <row r="154" spans="18:25" x14ac:dyDescent="0.3">
      <c r="R154" s="139"/>
      <c r="S154" s="113"/>
      <c r="T154" s="113"/>
      <c r="U154" s="113"/>
      <c r="V154" s="113"/>
      <c r="W154" s="113"/>
      <c r="X154" s="113"/>
      <c r="Y154" s="113"/>
    </row>
    <row r="155" spans="18:25" x14ac:dyDescent="0.3">
      <c r="R155" s="139"/>
      <c r="S155" s="113"/>
      <c r="T155" s="113"/>
      <c r="U155" s="113"/>
      <c r="V155" s="113"/>
      <c r="W155" s="113"/>
      <c r="X155" s="113"/>
      <c r="Y155" s="113"/>
    </row>
    <row r="156" spans="18:25" x14ac:dyDescent="0.3">
      <c r="R156" s="139"/>
      <c r="S156" s="113"/>
      <c r="T156" s="113"/>
      <c r="U156" s="113"/>
      <c r="V156" s="113"/>
      <c r="W156" s="113"/>
      <c r="X156" s="113"/>
      <c r="Y156" s="113"/>
    </row>
    <row r="157" spans="18:25" x14ac:dyDescent="0.3">
      <c r="R157" s="139"/>
      <c r="S157" s="113"/>
      <c r="T157" s="113"/>
      <c r="U157" s="113"/>
      <c r="V157" s="113"/>
      <c r="W157" s="113"/>
      <c r="X157" s="113"/>
      <c r="Y157" s="113"/>
    </row>
    <row r="158" spans="18:25" x14ac:dyDescent="0.3">
      <c r="R158" s="139"/>
      <c r="S158" s="113"/>
      <c r="T158" s="113"/>
      <c r="U158" s="113"/>
      <c r="V158" s="113"/>
      <c r="W158" s="113"/>
      <c r="X158" s="113"/>
      <c r="Y158" s="113"/>
    </row>
    <row r="159" spans="18:25" x14ac:dyDescent="0.3">
      <c r="R159" s="139"/>
      <c r="S159" s="113"/>
      <c r="T159" s="113"/>
      <c r="U159" s="113"/>
      <c r="V159" s="113"/>
      <c r="W159" s="113"/>
      <c r="X159" s="113"/>
      <c r="Y159" s="113"/>
    </row>
    <row r="160" spans="18:25" x14ac:dyDescent="0.3">
      <c r="R160" s="139"/>
      <c r="S160" s="113"/>
      <c r="T160" s="113"/>
      <c r="U160" s="113"/>
      <c r="V160" s="113"/>
      <c r="W160" s="113"/>
      <c r="X160" s="113"/>
      <c r="Y160" s="113"/>
    </row>
    <row r="161" spans="18:25" x14ac:dyDescent="0.3">
      <c r="R161" s="139"/>
      <c r="S161" s="113"/>
      <c r="T161" s="113"/>
      <c r="U161" s="113"/>
      <c r="V161" s="113"/>
      <c r="W161" s="113"/>
      <c r="X161" s="113"/>
      <c r="Y161" s="113"/>
    </row>
    <row r="162" spans="18:25" x14ac:dyDescent="0.3">
      <c r="R162" s="139"/>
      <c r="S162" s="113"/>
      <c r="T162" s="113"/>
      <c r="U162" s="113"/>
      <c r="V162" s="113"/>
      <c r="W162" s="113"/>
      <c r="X162" s="113"/>
      <c r="Y162" s="113"/>
    </row>
    <row r="163" spans="18:25" x14ac:dyDescent="0.3">
      <c r="R163" s="139"/>
      <c r="S163" s="113"/>
      <c r="T163" s="113"/>
      <c r="U163" s="113"/>
      <c r="V163" s="113"/>
      <c r="W163" s="113"/>
      <c r="X163" s="113"/>
      <c r="Y163" s="113"/>
    </row>
    <row r="164" spans="18:25" x14ac:dyDescent="0.3">
      <c r="R164" s="139"/>
      <c r="S164" s="113"/>
      <c r="T164" s="113"/>
      <c r="U164" s="113"/>
      <c r="V164" s="113"/>
      <c r="W164" s="113"/>
      <c r="X164" s="113"/>
      <c r="Y164" s="113"/>
    </row>
    <row r="165" spans="18:25" x14ac:dyDescent="0.3">
      <c r="R165" s="139"/>
      <c r="S165" s="113"/>
      <c r="T165" s="113"/>
      <c r="U165" s="113"/>
      <c r="V165" s="113"/>
      <c r="W165" s="113"/>
      <c r="X165" s="113"/>
      <c r="Y165" s="113"/>
    </row>
    <row r="166" spans="18:25" x14ac:dyDescent="0.3">
      <c r="R166" s="139"/>
      <c r="S166" s="113"/>
      <c r="T166" s="113"/>
      <c r="U166" s="113"/>
      <c r="V166" s="113"/>
      <c r="W166" s="113"/>
      <c r="X166" s="113"/>
      <c r="Y166" s="113"/>
    </row>
    <row r="167" spans="18:25" x14ac:dyDescent="0.3">
      <c r="R167" s="139"/>
      <c r="S167" s="113"/>
      <c r="T167" s="113"/>
      <c r="U167" s="113"/>
      <c r="V167" s="113"/>
      <c r="W167" s="113"/>
      <c r="X167" s="113"/>
      <c r="Y167" s="113"/>
    </row>
    <row r="168" spans="18:25" x14ac:dyDescent="0.3">
      <c r="R168" s="139"/>
      <c r="S168" s="113"/>
      <c r="T168" s="113"/>
      <c r="U168" s="113"/>
      <c r="V168" s="113"/>
      <c r="W168" s="113"/>
      <c r="X168" s="113"/>
      <c r="Y168" s="113"/>
    </row>
    <row r="169" spans="18:25" x14ac:dyDescent="0.3">
      <c r="R169" s="139"/>
      <c r="S169" s="113"/>
      <c r="T169" s="113"/>
      <c r="U169" s="113"/>
      <c r="V169" s="113"/>
      <c r="W169" s="113"/>
      <c r="X169" s="113"/>
      <c r="Y169" s="113"/>
    </row>
    <row r="170" spans="18:25" x14ac:dyDescent="0.3">
      <c r="R170" s="139"/>
      <c r="S170" s="113"/>
      <c r="T170" s="113"/>
      <c r="U170" s="113"/>
      <c r="V170" s="113"/>
      <c r="W170" s="113"/>
      <c r="X170" s="113"/>
      <c r="Y170" s="113"/>
    </row>
    <row r="171" spans="18:25" x14ac:dyDescent="0.3">
      <c r="R171" s="139"/>
      <c r="S171" s="113"/>
      <c r="T171" s="113"/>
      <c r="U171" s="113"/>
      <c r="V171" s="113"/>
      <c r="W171" s="113"/>
      <c r="X171" s="113"/>
      <c r="Y171" s="113"/>
    </row>
    <row r="172" spans="18:25" x14ac:dyDescent="0.3">
      <c r="R172" s="139"/>
      <c r="S172" s="113"/>
      <c r="T172" s="113"/>
      <c r="U172" s="113"/>
      <c r="V172" s="113"/>
      <c r="W172" s="113"/>
      <c r="X172" s="113"/>
      <c r="Y172" s="113"/>
    </row>
    <row r="173" spans="18:25" x14ac:dyDescent="0.3">
      <c r="R173" s="139"/>
      <c r="S173" s="113"/>
      <c r="T173" s="113"/>
      <c r="U173" s="113"/>
      <c r="V173" s="113"/>
      <c r="W173" s="113"/>
      <c r="X173" s="113"/>
      <c r="Y173" s="113"/>
    </row>
    <row r="174" spans="18:25" x14ac:dyDescent="0.3">
      <c r="R174" s="139"/>
      <c r="S174" s="113"/>
      <c r="T174" s="113"/>
      <c r="U174" s="113"/>
      <c r="V174" s="113"/>
      <c r="W174" s="113"/>
      <c r="X174" s="113"/>
      <c r="Y174" s="113"/>
    </row>
    <row r="175" spans="18:25" x14ac:dyDescent="0.3">
      <c r="R175" s="139"/>
      <c r="S175" s="113"/>
      <c r="T175" s="113"/>
      <c r="U175" s="113"/>
      <c r="V175" s="113"/>
      <c r="W175" s="113"/>
      <c r="X175" s="113"/>
      <c r="Y175" s="113"/>
    </row>
    <row r="176" spans="18:25" x14ac:dyDescent="0.3">
      <c r="R176" s="139"/>
      <c r="S176" s="113"/>
      <c r="T176" s="113"/>
      <c r="U176" s="113"/>
      <c r="V176" s="113"/>
      <c r="W176" s="113"/>
      <c r="X176" s="113"/>
      <c r="Y176" s="113"/>
    </row>
    <row r="177" spans="18:25" x14ac:dyDescent="0.3">
      <c r="R177" s="139"/>
      <c r="S177" s="113"/>
      <c r="T177" s="113"/>
      <c r="U177" s="113"/>
      <c r="V177" s="113"/>
      <c r="W177" s="113"/>
      <c r="X177" s="113"/>
      <c r="Y177" s="113"/>
    </row>
    <row r="178" spans="18:25" x14ac:dyDescent="0.3">
      <c r="R178" s="139"/>
      <c r="S178" s="113"/>
      <c r="T178" s="113"/>
      <c r="U178" s="113"/>
      <c r="V178" s="113"/>
      <c r="W178" s="113"/>
      <c r="X178" s="113"/>
      <c r="Y178" s="113"/>
    </row>
    <row r="179" spans="18:25" x14ac:dyDescent="0.3">
      <c r="R179" s="139"/>
      <c r="S179" s="113"/>
      <c r="T179" s="113"/>
      <c r="U179" s="113"/>
      <c r="V179" s="113"/>
      <c r="W179" s="113"/>
      <c r="X179" s="113"/>
      <c r="Y179" s="113"/>
    </row>
    <row r="180" spans="18:25" x14ac:dyDescent="0.3">
      <c r="R180" s="139"/>
      <c r="S180" s="113"/>
      <c r="T180" s="113"/>
      <c r="U180" s="113"/>
      <c r="V180" s="113"/>
      <c r="W180" s="113"/>
      <c r="X180" s="113"/>
      <c r="Y180" s="113"/>
    </row>
    <row r="181" spans="18:25" x14ac:dyDescent="0.3">
      <c r="R181" s="139"/>
      <c r="S181" s="113"/>
      <c r="T181" s="113"/>
      <c r="U181" s="113"/>
      <c r="V181" s="113"/>
      <c r="W181" s="113"/>
      <c r="X181" s="113"/>
      <c r="Y181" s="113"/>
    </row>
    <row r="182" spans="18:25" x14ac:dyDescent="0.3">
      <c r="R182" s="139"/>
      <c r="S182" s="113"/>
      <c r="T182" s="113"/>
      <c r="U182" s="113"/>
      <c r="V182" s="113"/>
      <c r="W182" s="113"/>
      <c r="X182" s="113"/>
      <c r="Y182" s="113"/>
    </row>
    <row r="183" spans="18:25" x14ac:dyDescent="0.3">
      <c r="R183" s="139"/>
      <c r="S183" s="113"/>
      <c r="T183" s="113"/>
      <c r="U183" s="113"/>
      <c r="V183" s="113"/>
      <c r="W183" s="113"/>
      <c r="X183" s="113"/>
      <c r="Y183" s="113"/>
    </row>
    <row r="184" spans="18:25" x14ac:dyDescent="0.3">
      <c r="R184" s="139"/>
      <c r="S184" s="113"/>
      <c r="T184" s="113"/>
      <c r="U184" s="113"/>
      <c r="V184" s="113"/>
      <c r="W184" s="113"/>
      <c r="X184" s="113"/>
      <c r="Y184" s="113"/>
    </row>
    <row r="185" spans="18:25" x14ac:dyDescent="0.3">
      <c r="R185" s="139"/>
      <c r="S185" s="113"/>
      <c r="T185" s="113"/>
      <c r="U185" s="113"/>
      <c r="V185" s="113"/>
      <c r="W185" s="113"/>
      <c r="X185" s="113"/>
      <c r="Y185" s="113"/>
    </row>
    <row r="186" spans="18:25" x14ac:dyDescent="0.3">
      <c r="R186" s="139"/>
      <c r="S186" s="113"/>
      <c r="T186" s="113"/>
      <c r="U186" s="113"/>
      <c r="V186" s="113"/>
      <c r="W186" s="113"/>
      <c r="X186" s="113"/>
      <c r="Y186" s="113"/>
    </row>
    <row r="187" spans="18:25" x14ac:dyDescent="0.3">
      <c r="R187" s="139"/>
      <c r="S187" s="113"/>
      <c r="T187" s="113"/>
      <c r="U187" s="113"/>
      <c r="V187" s="113"/>
      <c r="W187" s="113"/>
      <c r="X187" s="113"/>
      <c r="Y187" s="113"/>
    </row>
    <row r="188" spans="18:25" x14ac:dyDescent="0.3">
      <c r="R188" s="139"/>
      <c r="S188" s="113"/>
      <c r="T188" s="113"/>
      <c r="U188" s="113"/>
      <c r="V188" s="113"/>
      <c r="W188" s="113"/>
      <c r="X188" s="113"/>
      <c r="Y188" s="113"/>
    </row>
    <row r="189" spans="18:25" x14ac:dyDescent="0.3">
      <c r="R189" s="139"/>
      <c r="S189" s="113"/>
      <c r="T189" s="113"/>
      <c r="U189" s="113"/>
      <c r="V189" s="113"/>
      <c r="W189" s="113"/>
      <c r="X189" s="113"/>
      <c r="Y189" s="113"/>
    </row>
    <row r="190" spans="18:25" x14ac:dyDescent="0.3">
      <c r="R190" s="139"/>
      <c r="S190" s="113"/>
      <c r="T190" s="113"/>
      <c r="U190" s="113"/>
      <c r="V190" s="113"/>
      <c r="W190" s="113"/>
      <c r="X190" s="113"/>
      <c r="Y190" s="113"/>
    </row>
    <row r="191" spans="18:25" x14ac:dyDescent="0.3">
      <c r="R191" s="139"/>
      <c r="S191" s="113"/>
      <c r="T191" s="113"/>
      <c r="U191" s="113"/>
      <c r="V191" s="113"/>
      <c r="W191" s="113"/>
      <c r="X191" s="113"/>
      <c r="Y191" s="113"/>
    </row>
    <row r="192" spans="18:25" x14ac:dyDescent="0.3">
      <c r="R192" s="139"/>
      <c r="S192" s="113"/>
      <c r="T192" s="113"/>
      <c r="U192" s="113"/>
      <c r="V192" s="113"/>
      <c r="W192" s="113"/>
      <c r="X192" s="113"/>
      <c r="Y192" s="113"/>
    </row>
    <row r="193" spans="18:25" x14ac:dyDescent="0.3">
      <c r="R193" s="139"/>
      <c r="S193" s="113"/>
      <c r="T193" s="113"/>
      <c r="U193" s="113"/>
      <c r="V193" s="113"/>
      <c r="W193" s="113"/>
      <c r="X193" s="113"/>
      <c r="Y193" s="113"/>
    </row>
    <row r="194" spans="18:25" x14ac:dyDescent="0.3">
      <c r="R194" s="139"/>
      <c r="S194" s="113"/>
      <c r="T194" s="113"/>
      <c r="U194" s="113"/>
      <c r="V194" s="113"/>
      <c r="W194" s="113"/>
      <c r="X194" s="113"/>
      <c r="Y194" s="113"/>
    </row>
    <row r="195" spans="18:25" x14ac:dyDescent="0.3">
      <c r="R195" s="139"/>
      <c r="S195" s="113"/>
      <c r="T195" s="113"/>
      <c r="U195" s="113"/>
      <c r="V195" s="113"/>
      <c r="W195" s="113"/>
      <c r="X195" s="113"/>
      <c r="Y195" s="113"/>
    </row>
    <row r="196" spans="18:25" x14ac:dyDescent="0.3">
      <c r="R196" s="139"/>
      <c r="S196" s="113"/>
      <c r="T196" s="113"/>
      <c r="U196" s="113"/>
      <c r="V196" s="113"/>
      <c r="W196" s="113"/>
      <c r="X196" s="113"/>
      <c r="Y196" s="113"/>
    </row>
    <row r="197" spans="18:25" x14ac:dyDescent="0.3">
      <c r="R197" s="139"/>
      <c r="S197" s="113"/>
      <c r="T197" s="113"/>
      <c r="U197" s="113"/>
      <c r="V197" s="113"/>
      <c r="W197" s="113"/>
      <c r="X197" s="113"/>
      <c r="Y197" s="113"/>
    </row>
    <row r="198" spans="18:25" x14ac:dyDescent="0.3">
      <c r="R198" s="139"/>
      <c r="S198" s="113"/>
      <c r="T198" s="113"/>
      <c r="U198" s="113"/>
      <c r="V198" s="113"/>
      <c r="W198" s="113"/>
      <c r="X198" s="113"/>
      <c r="Y198" s="113"/>
    </row>
    <row r="199" spans="18:25" x14ac:dyDescent="0.3">
      <c r="R199" s="139"/>
      <c r="S199" s="113"/>
      <c r="T199" s="113"/>
      <c r="U199" s="113"/>
      <c r="V199" s="113"/>
      <c r="W199" s="113"/>
      <c r="X199" s="113"/>
      <c r="Y199" s="113"/>
    </row>
    <row r="200" spans="18:25" x14ac:dyDescent="0.3">
      <c r="R200" s="139"/>
      <c r="S200" s="113"/>
      <c r="T200" s="113"/>
      <c r="U200" s="113"/>
      <c r="V200" s="113"/>
      <c r="W200" s="113"/>
      <c r="X200" s="113"/>
      <c r="Y200" s="113"/>
    </row>
    <row r="201" spans="18:25" x14ac:dyDescent="0.3">
      <c r="R201" s="139"/>
      <c r="S201" s="113"/>
      <c r="T201" s="113"/>
      <c r="U201" s="113"/>
      <c r="V201" s="113"/>
      <c r="W201" s="113"/>
      <c r="X201" s="113"/>
      <c r="Y201" s="113"/>
    </row>
    <row r="202" spans="18:25" x14ac:dyDescent="0.3">
      <c r="R202" s="139"/>
      <c r="S202" s="113"/>
      <c r="T202" s="113"/>
      <c r="U202" s="113"/>
      <c r="V202" s="113"/>
      <c r="W202" s="113"/>
      <c r="X202" s="113"/>
      <c r="Y202" s="113"/>
    </row>
    <row r="203" spans="18:25" x14ac:dyDescent="0.3">
      <c r="R203" s="139"/>
      <c r="S203" s="113"/>
      <c r="T203" s="113"/>
      <c r="U203" s="113"/>
      <c r="V203" s="113"/>
      <c r="W203" s="113"/>
      <c r="X203" s="113"/>
      <c r="Y203" s="113"/>
    </row>
    <row r="204" spans="18:25" x14ac:dyDescent="0.3">
      <c r="R204" s="139"/>
      <c r="S204" s="113"/>
      <c r="T204" s="113"/>
      <c r="U204" s="113"/>
      <c r="V204" s="113"/>
      <c r="W204" s="113"/>
      <c r="X204" s="113"/>
      <c r="Y204" s="113"/>
    </row>
    <row r="205" spans="18:25" x14ac:dyDescent="0.3">
      <c r="R205" s="139"/>
      <c r="S205" s="113"/>
      <c r="T205" s="113"/>
      <c r="U205" s="113"/>
      <c r="V205" s="113"/>
      <c r="W205" s="113"/>
      <c r="X205" s="113"/>
      <c r="Y205" s="113"/>
    </row>
    <row r="206" spans="18:25" x14ac:dyDescent="0.3">
      <c r="R206" s="139"/>
      <c r="S206" s="113"/>
      <c r="T206" s="113"/>
      <c r="U206" s="113"/>
      <c r="V206" s="113"/>
      <c r="W206" s="113"/>
      <c r="X206" s="113"/>
      <c r="Y206" s="113"/>
    </row>
    <row r="207" spans="18:25" x14ac:dyDescent="0.3">
      <c r="R207" s="139"/>
      <c r="S207" s="113"/>
      <c r="T207" s="113"/>
      <c r="U207" s="113"/>
      <c r="V207" s="113"/>
      <c r="W207" s="113"/>
      <c r="X207" s="113"/>
      <c r="Y207" s="113"/>
    </row>
    <row r="208" spans="18:25" x14ac:dyDescent="0.3">
      <c r="R208" s="139"/>
      <c r="S208" s="113"/>
      <c r="T208" s="113"/>
      <c r="U208" s="113"/>
      <c r="V208" s="113"/>
      <c r="W208" s="113"/>
      <c r="X208" s="113"/>
      <c r="Y208" s="113"/>
    </row>
    <row r="209" spans="18:25" x14ac:dyDescent="0.3">
      <c r="R209" s="139"/>
      <c r="S209" s="113"/>
      <c r="T209" s="113"/>
      <c r="U209" s="113"/>
      <c r="V209" s="113"/>
      <c r="W209" s="113"/>
      <c r="X209" s="113"/>
      <c r="Y209" s="113"/>
    </row>
    <row r="210" spans="18:25" x14ac:dyDescent="0.3">
      <c r="R210" s="139"/>
      <c r="S210" s="113"/>
      <c r="T210" s="113"/>
      <c r="U210" s="113"/>
      <c r="V210" s="113"/>
      <c r="W210" s="113"/>
      <c r="X210" s="113"/>
      <c r="Y210" s="113"/>
    </row>
    <row r="211" spans="18:25" x14ac:dyDescent="0.3">
      <c r="R211" s="139"/>
      <c r="S211" s="113"/>
      <c r="T211" s="113"/>
      <c r="U211" s="113"/>
      <c r="V211" s="113"/>
      <c r="W211" s="113"/>
      <c r="X211" s="113"/>
      <c r="Y211" s="113"/>
    </row>
    <row r="212" spans="18:25" x14ac:dyDescent="0.3">
      <c r="R212" s="139"/>
      <c r="S212" s="113"/>
      <c r="T212" s="113"/>
      <c r="U212" s="113"/>
      <c r="V212" s="113"/>
      <c r="W212" s="113"/>
      <c r="X212" s="113"/>
      <c r="Y212" s="113"/>
    </row>
    <row r="213" spans="18:25" x14ac:dyDescent="0.3">
      <c r="R213" s="139"/>
      <c r="S213" s="113"/>
      <c r="T213" s="113"/>
      <c r="U213" s="113"/>
      <c r="V213" s="113"/>
      <c r="W213" s="113"/>
      <c r="X213" s="113"/>
      <c r="Y213" s="113"/>
    </row>
    <row r="214" spans="18:25" x14ac:dyDescent="0.3">
      <c r="R214" s="139"/>
      <c r="S214" s="113"/>
      <c r="T214" s="113"/>
      <c r="U214" s="113"/>
      <c r="V214" s="113"/>
      <c r="W214" s="113"/>
      <c r="X214" s="113"/>
      <c r="Y214" s="113"/>
    </row>
    <row r="215" spans="18:25" x14ac:dyDescent="0.3">
      <c r="R215" s="139"/>
      <c r="S215" s="113"/>
      <c r="T215" s="113"/>
      <c r="U215" s="113"/>
      <c r="V215" s="113"/>
      <c r="W215" s="113"/>
      <c r="X215" s="113"/>
      <c r="Y215" s="113"/>
    </row>
    <row r="216" spans="18:25" x14ac:dyDescent="0.3">
      <c r="R216" s="139"/>
      <c r="S216" s="113"/>
      <c r="T216" s="113"/>
      <c r="U216" s="113"/>
      <c r="V216" s="113"/>
      <c r="W216" s="113"/>
      <c r="X216" s="113"/>
      <c r="Y216" s="113"/>
    </row>
    <row r="217" spans="18:25" x14ac:dyDescent="0.3">
      <c r="R217" s="139"/>
      <c r="S217" s="113"/>
      <c r="T217" s="113"/>
      <c r="U217" s="113"/>
      <c r="V217" s="113"/>
      <c r="W217" s="113"/>
      <c r="X217" s="113"/>
      <c r="Y217" s="113"/>
    </row>
    <row r="218" spans="18:25" x14ac:dyDescent="0.3">
      <c r="R218" s="139"/>
      <c r="S218" s="113"/>
      <c r="T218" s="113"/>
      <c r="U218" s="113"/>
      <c r="V218" s="113"/>
      <c r="W218" s="113"/>
      <c r="X218" s="113"/>
      <c r="Y218" s="113"/>
    </row>
    <row r="219" spans="18:25" x14ac:dyDescent="0.3">
      <c r="R219" s="139"/>
      <c r="S219" s="113"/>
      <c r="T219" s="113"/>
      <c r="U219" s="113"/>
      <c r="V219" s="113"/>
      <c r="W219" s="113"/>
      <c r="X219" s="113"/>
      <c r="Y219" s="113"/>
    </row>
    <row r="220" spans="18:25" x14ac:dyDescent="0.3">
      <c r="R220" s="139"/>
      <c r="S220" s="113"/>
      <c r="T220" s="113"/>
      <c r="U220" s="113"/>
      <c r="V220" s="113"/>
      <c r="W220" s="113"/>
      <c r="X220" s="113"/>
      <c r="Y220" s="113"/>
    </row>
    <row r="221" spans="18:25" x14ac:dyDescent="0.3">
      <c r="R221" s="139"/>
      <c r="S221" s="113"/>
      <c r="T221" s="113"/>
      <c r="U221" s="113"/>
      <c r="V221" s="113"/>
      <c r="W221" s="113"/>
      <c r="X221" s="113"/>
      <c r="Y221" s="113"/>
    </row>
    <row r="222" spans="18:25" x14ac:dyDescent="0.3">
      <c r="R222" s="139"/>
      <c r="S222" s="113"/>
      <c r="T222" s="113"/>
      <c r="U222" s="113"/>
      <c r="V222" s="113"/>
      <c r="W222" s="113"/>
      <c r="X222" s="113"/>
      <c r="Y222" s="113"/>
    </row>
    <row r="223" spans="18:25" x14ac:dyDescent="0.3">
      <c r="R223" s="139"/>
      <c r="S223" s="113"/>
      <c r="T223" s="113"/>
      <c r="U223" s="113"/>
      <c r="V223" s="113"/>
      <c r="W223" s="113"/>
      <c r="X223" s="113"/>
      <c r="Y223" s="113"/>
    </row>
    <row r="224" spans="18:25" x14ac:dyDescent="0.3">
      <c r="R224" s="139"/>
      <c r="S224" s="113"/>
      <c r="T224" s="113"/>
      <c r="U224" s="113"/>
      <c r="V224" s="113"/>
      <c r="W224" s="113"/>
      <c r="X224" s="113"/>
      <c r="Y224" s="113"/>
    </row>
    <row r="225" spans="18:25" x14ac:dyDescent="0.3">
      <c r="R225" s="139"/>
      <c r="S225" s="113"/>
      <c r="T225" s="113"/>
      <c r="U225" s="113"/>
      <c r="V225" s="113"/>
      <c r="W225" s="113"/>
      <c r="X225" s="113"/>
      <c r="Y225" s="113"/>
    </row>
    <row r="226" spans="18:25" x14ac:dyDescent="0.3">
      <c r="R226" s="139"/>
      <c r="S226" s="113"/>
      <c r="T226" s="113"/>
      <c r="U226" s="113"/>
      <c r="V226" s="113"/>
      <c r="W226" s="113"/>
      <c r="X226" s="113"/>
      <c r="Y226" s="113"/>
    </row>
    <row r="227" spans="18:25" x14ac:dyDescent="0.3">
      <c r="R227" s="139"/>
      <c r="S227" s="113"/>
      <c r="T227" s="113"/>
      <c r="U227" s="113"/>
      <c r="V227" s="113"/>
      <c r="W227" s="113"/>
      <c r="X227" s="113"/>
      <c r="Y227" s="113"/>
    </row>
    <row r="228" spans="18:25" x14ac:dyDescent="0.3">
      <c r="R228" s="139"/>
      <c r="S228" s="113"/>
      <c r="T228" s="113"/>
      <c r="U228" s="113"/>
      <c r="V228" s="113"/>
      <c r="W228" s="113"/>
      <c r="X228" s="113"/>
      <c r="Y228" s="113"/>
    </row>
    <row r="229" spans="18:25" x14ac:dyDescent="0.3">
      <c r="R229" s="139"/>
      <c r="S229" s="113"/>
      <c r="T229" s="113"/>
      <c r="U229" s="113"/>
      <c r="V229" s="113"/>
      <c r="W229" s="113"/>
      <c r="X229" s="113"/>
      <c r="Y229" s="113"/>
    </row>
    <row r="230" spans="18:25" x14ac:dyDescent="0.3">
      <c r="R230" s="139"/>
      <c r="S230" s="113"/>
      <c r="T230" s="113"/>
      <c r="U230" s="113"/>
      <c r="V230" s="113"/>
      <c r="W230" s="113"/>
      <c r="X230" s="113"/>
      <c r="Y230" s="113"/>
    </row>
    <row r="231" spans="18:25" x14ac:dyDescent="0.3">
      <c r="R231" s="139"/>
      <c r="S231" s="113"/>
      <c r="T231" s="113"/>
      <c r="U231" s="113"/>
      <c r="V231" s="113"/>
      <c r="W231" s="113"/>
      <c r="X231" s="113"/>
      <c r="Y231" s="113"/>
    </row>
    <row r="232" spans="18:25" x14ac:dyDescent="0.3">
      <c r="R232" s="139"/>
      <c r="S232" s="113"/>
      <c r="T232" s="113"/>
      <c r="U232" s="113"/>
      <c r="V232" s="113"/>
      <c r="W232" s="113"/>
      <c r="X232" s="113"/>
      <c r="Y232" s="113"/>
    </row>
    <row r="233" spans="18:25" x14ac:dyDescent="0.3">
      <c r="R233" s="139"/>
      <c r="S233" s="113"/>
      <c r="T233" s="113"/>
      <c r="U233" s="113"/>
      <c r="V233" s="113"/>
      <c r="W233" s="113"/>
      <c r="X233" s="113"/>
      <c r="Y233" s="113"/>
    </row>
    <row r="234" spans="18:25" x14ac:dyDescent="0.3">
      <c r="R234" s="139"/>
      <c r="S234" s="113"/>
      <c r="T234" s="113"/>
      <c r="U234" s="113"/>
      <c r="V234" s="113"/>
      <c r="W234" s="113"/>
      <c r="X234" s="113"/>
      <c r="Y234" s="113"/>
    </row>
    <row r="235" spans="18:25" x14ac:dyDescent="0.3">
      <c r="R235" s="139"/>
      <c r="S235" s="113"/>
      <c r="T235" s="113"/>
      <c r="U235" s="113"/>
      <c r="V235" s="113"/>
      <c r="W235" s="113"/>
      <c r="X235" s="113"/>
      <c r="Y235" s="113"/>
    </row>
    <row r="236" spans="18:25" x14ac:dyDescent="0.3">
      <c r="R236" s="139"/>
      <c r="S236" s="113"/>
      <c r="T236" s="113"/>
      <c r="U236" s="113"/>
      <c r="V236" s="113"/>
      <c r="W236" s="113"/>
      <c r="X236" s="113"/>
      <c r="Y236" s="113"/>
    </row>
    <row r="237" spans="18:25" x14ac:dyDescent="0.3">
      <c r="R237" s="139"/>
      <c r="S237" s="113"/>
      <c r="T237" s="113"/>
      <c r="U237" s="113"/>
      <c r="V237" s="113"/>
      <c r="W237" s="113"/>
      <c r="X237" s="113"/>
      <c r="Y237" s="113"/>
    </row>
    <row r="238" spans="18:25" x14ac:dyDescent="0.3">
      <c r="R238" s="139"/>
      <c r="S238" s="113"/>
      <c r="T238" s="113"/>
      <c r="U238" s="113"/>
      <c r="V238" s="113"/>
      <c r="W238" s="113"/>
      <c r="X238" s="113"/>
      <c r="Y238" s="113"/>
    </row>
    <row r="239" spans="18:25" x14ac:dyDescent="0.3">
      <c r="R239" s="139"/>
      <c r="S239" s="113"/>
      <c r="T239" s="113"/>
      <c r="U239" s="113"/>
      <c r="V239" s="113"/>
      <c r="W239" s="113"/>
      <c r="X239" s="113"/>
      <c r="Y239" s="113"/>
    </row>
    <row r="240" spans="18:25" x14ac:dyDescent="0.3">
      <c r="R240" s="139"/>
      <c r="S240" s="113"/>
      <c r="T240" s="113"/>
      <c r="U240" s="113"/>
      <c r="V240" s="113"/>
      <c r="W240" s="113"/>
      <c r="X240" s="113"/>
      <c r="Y240" s="113"/>
    </row>
    <row r="241" spans="18:25" x14ac:dyDescent="0.3">
      <c r="R241" s="139"/>
      <c r="S241" s="113"/>
      <c r="T241" s="113"/>
      <c r="U241" s="113"/>
      <c r="V241" s="113"/>
      <c r="W241" s="113"/>
      <c r="X241" s="113"/>
      <c r="Y241" s="113"/>
    </row>
    <row r="242" spans="18:25" x14ac:dyDescent="0.3">
      <c r="R242" s="139"/>
      <c r="S242" s="113"/>
      <c r="T242" s="113"/>
      <c r="U242" s="113"/>
      <c r="V242" s="113"/>
      <c r="W242" s="113"/>
      <c r="X242" s="113"/>
      <c r="Y242" s="113"/>
    </row>
    <row r="243" spans="18:25" x14ac:dyDescent="0.3">
      <c r="R243" s="139"/>
      <c r="S243" s="113"/>
      <c r="T243" s="113"/>
      <c r="U243" s="113"/>
      <c r="V243" s="113"/>
      <c r="W243" s="113"/>
      <c r="X243" s="113"/>
      <c r="Y243" s="113"/>
    </row>
    <row r="244" spans="18:25" x14ac:dyDescent="0.3">
      <c r="R244" s="139"/>
      <c r="S244" s="113"/>
      <c r="T244" s="113"/>
      <c r="U244" s="113"/>
      <c r="V244" s="113"/>
      <c r="W244" s="113"/>
      <c r="X244" s="113"/>
      <c r="Y244" s="113"/>
    </row>
    <row r="245" spans="18:25" x14ac:dyDescent="0.3">
      <c r="R245" s="139"/>
      <c r="S245" s="113"/>
      <c r="T245" s="113"/>
      <c r="U245" s="113"/>
      <c r="V245" s="113"/>
      <c r="W245" s="113"/>
      <c r="X245" s="113"/>
      <c r="Y245" s="113"/>
    </row>
    <row r="246" spans="18:25" x14ac:dyDescent="0.3">
      <c r="R246" s="139"/>
      <c r="S246" s="113"/>
      <c r="T246" s="113"/>
      <c r="U246" s="113"/>
      <c r="V246" s="113"/>
      <c r="W246" s="113"/>
      <c r="X246" s="113"/>
      <c r="Y246" s="113"/>
    </row>
    <row r="247" spans="18:25" x14ac:dyDescent="0.3">
      <c r="R247" s="139"/>
      <c r="S247" s="113"/>
      <c r="T247" s="113"/>
      <c r="U247" s="113"/>
      <c r="V247" s="113"/>
      <c r="W247" s="113"/>
      <c r="X247" s="113"/>
      <c r="Y247" s="113"/>
    </row>
    <row r="248" spans="18:25" x14ac:dyDescent="0.3">
      <c r="R248" s="139"/>
      <c r="S248" s="113"/>
      <c r="T248" s="113"/>
      <c r="U248" s="113"/>
      <c r="V248" s="113"/>
      <c r="W248" s="113"/>
      <c r="X248" s="113"/>
      <c r="Y248" s="113"/>
    </row>
    <row r="249" spans="18:25" x14ac:dyDescent="0.3">
      <c r="R249" s="139"/>
      <c r="S249" s="113"/>
      <c r="T249" s="113"/>
      <c r="U249" s="113"/>
      <c r="V249" s="113"/>
      <c r="W249" s="113"/>
      <c r="X249" s="113"/>
      <c r="Y249" s="113"/>
    </row>
    <row r="250" spans="18:25" x14ac:dyDescent="0.3">
      <c r="R250" s="139"/>
      <c r="S250" s="113"/>
      <c r="T250" s="113"/>
      <c r="U250" s="113"/>
      <c r="V250" s="113"/>
      <c r="W250" s="113"/>
      <c r="X250" s="113"/>
      <c r="Y250" s="113"/>
    </row>
    <row r="251" spans="18:25" x14ac:dyDescent="0.3">
      <c r="R251" s="139"/>
      <c r="S251" s="113"/>
      <c r="T251" s="113"/>
      <c r="U251" s="113"/>
      <c r="V251" s="113"/>
      <c r="W251" s="113"/>
      <c r="X251" s="113"/>
      <c r="Y251" s="113"/>
    </row>
    <row r="252" spans="18:25" x14ac:dyDescent="0.3">
      <c r="R252" s="139"/>
      <c r="S252" s="113"/>
      <c r="T252" s="113"/>
      <c r="U252" s="113"/>
      <c r="V252" s="113"/>
      <c r="W252" s="113"/>
      <c r="X252" s="113"/>
      <c r="Y252" s="113"/>
    </row>
    <row r="253" spans="18:25" x14ac:dyDescent="0.3">
      <c r="R253" s="139"/>
      <c r="S253" s="113"/>
      <c r="T253" s="113"/>
      <c r="U253" s="113"/>
      <c r="V253" s="113"/>
      <c r="W253" s="113"/>
      <c r="X253" s="113"/>
      <c r="Y253" s="113"/>
    </row>
    <row r="254" spans="18:25" x14ac:dyDescent="0.3">
      <c r="R254" s="139"/>
      <c r="S254" s="113"/>
      <c r="T254" s="113"/>
      <c r="U254" s="113"/>
      <c r="V254" s="113"/>
      <c r="W254" s="113"/>
      <c r="X254" s="113"/>
      <c r="Y254" s="113"/>
    </row>
    <row r="255" spans="18:25" x14ac:dyDescent="0.3">
      <c r="R255" s="139"/>
      <c r="S255" s="113"/>
      <c r="T255" s="113"/>
      <c r="U255" s="113"/>
      <c r="V255" s="113"/>
      <c r="W255" s="113"/>
      <c r="X255" s="113"/>
      <c r="Y255" s="113"/>
    </row>
    <row r="256" spans="18:25" x14ac:dyDescent="0.3">
      <c r="R256" s="139"/>
      <c r="S256" s="113"/>
      <c r="T256" s="113"/>
      <c r="U256" s="113"/>
      <c r="V256" s="113"/>
      <c r="W256" s="113"/>
      <c r="X256" s="113"/>
      <c r="Y256" s="113"/>
    </row>
    <row r="257" spans="18:25" x14ac:dyDescent="0.3">
      <c r="R257" s="139"/>
      <c r="S257" s="113"/>
      <c r="T257" s="113"/>
      <c r="U257" s="113"/>
      <c r="V257" s="113"/>
      <c r="W257" s="113"/>
      <c r="X257" s="113"/>
      <c r="Y257" s="113"/>
    </row>
    <row r="258" spans="18:25" x14ac:dyDescent="0.3">
      <c r="R258" s="139"/>
      <c r="S258" s="113"/>
      <c r="T258" s="113"/>
      <c r="U258" s="113"/>
      <c r="V258" s="113"/>
      <c r="W258" s="113"/>
      <c r="X258" s="113"/>
      <c r="Y258" s="113"/>
    </row>
    <row r="259" spans="18:25" x14ac:dyDescent="0.3">
      <c r="R259" s="139"/>
      <c r="S259" s="113"/>
      <c r="T259" s="113"/>
      <c r="U259" s="113"/>
      <c r="V259" s="113"/>
      <c r="W259" s="113"/>
      <c r="X259" s="113"/>
      <c r="Y259" s="113"/>
    </row>
    <row r="260" spans="18:25" x14ac:dyDescent="0.3">
      <c r="R260" s="139"/>
      <c r="S260" s="113"/>
      <c r="T260" s="113"/>
      <c r="U260" s="113"/>
      <c r="V260" s="113"/>
      <c r="W260" s="113"/>
      <c r="X260" s="113"/>
      <c r="Y260" s="113"/>
    </row>
    <row r="261" spans="18:25" x14ac:dyDescent="0.3">
      <c r="R261" s="139"/>
      <c r="S261" s="113"/>
      <c r="T261" s="113"/>
      <c r="U261" s="113"/>
      <c r="V261" s="113"/>
      <c r="W261" s="113"/>
      <c r="X261" s="113"/>
      <c r="Y261" s="113"/>
    </row>
    <row r="262" spans="18:25" x14ac:dyDescent="0.3">
      <c r="R262" s="139"/>
      <c r="S262" s="113"/>
      <c r="T262" s="113"/>
      <c r="U262" s="113"/>
      <c r="V262" s="113"/>
      <c r="W262" s="113"/>
      <c r="X262" s="113"/>
      <c r="Y262" s="113"/>
    </row>
    <row r="263" spans="18:25" x14ac:dyDescent="0.3">
      <c r="R263" s="139"/>
      <c r="S263" s="113"/>
      <c r="T263" s="113"/>
      <c r="U263" s="113"/>
      <c r="V263" s="113"/>
      <c r="W263" s="113"/>
      <c r="X263" s="113"/>
      <c r="Y263" s="113"/>
    </row>
    <row r="264" spans="18:25" x14ac:dyDescent="0.3">
      <c r="R264" s="139"/>
      <c r="S264" s="113"/>
      <c r="T264" s="113"/>
      <c r="U264" s="113"/>
      <c r="V264" s="113"/>
      <c r="W264" s="113"/>
      <c r="X264" s="113"/>
      <c r="Y264" s="113"/>
    </row>
    <row r="265" spans="18:25" x14ac:dyDescent="0.3">
      <c r="R265" s="139"/>
      <c r="S265" s="113"/>
      <c r="T265" s="113"/>
      <c r="U265" s="113"/>
      <c r="V265" s="113"/>
      <c r="W265" s="113"/>
      <c r="X265" s="113"/>
      <c r="Y265" s="113"/>
    </row>
    <row r="266" spans="18:25" x14ac:dyDescent="0.3">
      <c r="R266" s="139"/>
      <c r="S266" s="113"/>
      <c r="T266" s="113"/>
      <c r="U266" s="113"/>
      <c r="V266" s="113"/>
      <c r="W266" s="113"/>
      <c r="X266" s="113"/>
      <c r="Y266" s="113"/>
    </row>
    <row r="267" spans="18:25" x14ac:dyDescent="0.3">
      <c r="R267" s="139"/>
      <c r="S267" s="113"/>
      <c r="T267" s="113"/>
      <c r="U267" s="113"/>
      <c r="V267" s="113"/>
      <c r="W267" s="113"/>
      <c r="X267" s="113"/>
      <c r="Y267" s="113"/>
    </row>
    <row r="268" spans="18:25" x14ac:dyDescent="0.3">
      <c r="R268" s="139"/>
      <c r="S268" s="113"/>
      <c r="T268" s="113"/>
      <c r="U268" s="113"/>
      <c r="V268" s="113"/>
      <c r="W268" s="113"/>
      <c r="X268" s="113"/>
      <c r="Y268" s="113"/>
    </row>
    <row r="269" spans="18:25" x14ac:dyDescent="0.3">
      <c r="R269" s="139"/>
      <c r="S269" s="113"/>
      <c r="T269" s="113"/>
      <c r="U269" s="113"/>
      <c r="V269" s="113"/>
      <c r="W269" s="113"/>
      <c r="X269" s="113"/>
      <c r="Y269" s="113"/>
    </row>
    <row r="270" spans="18:25" x14ac:dyDescent="0.3">
      <c r="R270" s="139"/>
      <c r="S270" s="113"/>
      <c r="T270" s="113"/>
      <c r="U270" s="113"/>
      <c r="V270" s="113"/>
      <c r="W270" s="113"/>
      <c r="X270" s="113"/>
      <c r="Y270" s="113"/>
    </row>
    <row r="271" spans="18:25" x14ac:dyDescent="0.3">
      <c r="R271" s="139"/>
      <c r="S271" s="113"/>
      <c r="T271" s="113"/>
      <c r="U271" s="113"/>
      <c r="V271" s="113"/>
      <c r="W271" s="113"/>
      <c r="X271" s="113"/>
      <c r="Y271" s="113"/>
    </row>
    <row r="272" spans="18:25" x14ac:dyDescent="0.3">
      <c r="R272" s="139"/>
      <c r="S272" s="113"/>
      <c r="T272" s="113"/>
      <c r="U272" s="113"/>
      <c r="V272" s="113"/>
      <c r="W272" s="113"/>
      <c r="X272" s="113"/>
      <c r="Y272" s="113"/>
    </row>
    <row r="273" spans="18:25" x14ac:dyDescent="0.3">
      <c r="R273" s="139"/>
      <c r="S273" s="113"/>
      <c r="T273" s="113"/>
      <c r="U273" s="113"/>
      <c r="V273" s="113"/>
      <c r="W273" s="113"/>
      <c r="X273" s="113"/>
      <c r="Y273" s="113"/>
    </row>
    <row r="274" spans="18:25" x14ac:dyDescent="0.3">
      <c r="R274" s="139"/>
      <c r="S274" s="113"/>
      <c r="T274" s="113"/>
      <c r="U274" s="113"/>
      <c r="V274" s="113"/>
      <c r="W274" s="113"/>
      <c r="X274" s="113"/>
      <c r="Y274" s="113"/>
    </row>
    <row r="275" spans="18:25" x14ac:dyDescent="0.3">
      <c r="R275" s="139"/>
      <c r="S275" s="113"/>
      <c r="T275" s="113"/>
      <c r="U275" s="113"/>
      <c r="V275" s="113"/>
      <c r="W275" s="113"/>
      <c r="X275" s="113"/>
      <c r="Y275" s="113"/>
    </row>
    <row r="276" spans="18:25" x14ac:dyDescent="0.3">
      <c r="R276" s="139"/>
      <c r="S276" s="113"/>
      <c r="T276" s="113"/>
      <c r="U276" s="113"/>
      <c r="V276" s="113"/>
      <c r="W276" s="113"/>
      <c r="X276" s="113"/>
      <c r="Y276" s="113"/>
    </row>
    <row r="277" spans="18:25" x14ac:dyDescent="0.3">
      <c r="R277" s="139"/>
      <c r="S277" s="113"/>
      <c r="T277" s="113"/>
      <c r="U277" s="113"/>
      <c r="V277" s="113"/>
      <c r="W277" s="113"/>
      <c r="X277" s="113"/>
      <c r="Y277" s="113"/>
    </row>
    <row r="278" spans="18:25" x14ac:dyDescent="0.3">
      <c r="R278" s="139"/>
      <c r="S278" s="113"/>
      <c r="T278" s="113"/>
      <c r="U278" s="113"/>
      <c r="V278" s="113"/>
      <c r="W278" s="113"/>
      <c r="X278" s="113"/>
      <c r="Y278" s="113"/>
    </row>
    <row r="279" spans="18:25" x14ac:dyDescent="0.3">
      <c r="R279" s="139"/>
      <c r="S279" s="113"/>
      <c r="T279" s="113"/>
      <c r="U279" s="113"/>
      <c r="V279" s="113"/>
      <c r="W279" s="113"/>
      <c r="X279" s="113"/>
      <c r="Y279" s="113"/>
    </row>
    <row r="280" spans="18:25" x14ac:dyDescent="0.3">
      <c r="R280" s="139"/>
      <c r="S280" s="113"/>
      <c r="T280" s="113"/>
      <c r="U280" s="113"/>
      <c r="V280" s="113"/>
      <c r="W280" s="113"/>
      <c r="X280" s="113"/>
      <c r="Y280" s="113"/>
    </row>
    <row r="281" spans="18:25" x14ac:dyDescent="0.3">
      <c r="R281" s="139"/>
      <c r="S281" s="113"/>
      <c r="T281" s="113"/>
      <c r="U281" s="113"/>
      <c r="V281" s="113"/>
      <c r="W281" s="113"/>
      <c r="X281" s="113"/>
      <c r="Y281" s="113"/>
    </row>
    <row r="282" spans="18:25" x14ac:dyDescent="0.3">
      <c r="R282" s="139"/>
      <c r="S282" s="113"/>
      <c r="T282" s="113"/>
      <c r="U282" s="113"/>
      <c r="V282" s="113"/>
      <c r="W282" s="113"/>
      <c r="X282" s="113"/>
      <c r="Y282" s="113"/>
    </row>
    <row r="283" spans="18:25" x14ac:dyDescent="0.3">
      <c r="R283" s="139"/>
      <c r="S283" s="113"/>
      <c r="T283" s="113"/>
      <c r="U283" s="113"/>
      <c r="V283" s="113"/>
      <c r="W283" s="113"/>
      <c r="X283" s="113"/>
      <c r="Y283" s="113"/>
    </row>
    <row r="284" spans="18:25" x14ac:dyDescent="0.3">
      <c r="R284" s="139"/>
      <c r="S284" s="113"/>
      <c r="T284" s="113"/>
      <c r="U284" s="113"/>
      <c r="V284" s="113"/>
      <c r="W284" s="113"/>
      <c r="X284" s="113"/>
      <c r="Y284" s="113"/>
    </row>
    <row r="285" spans="18:25" x14ac:dyDescent="0.3">
      <c r="R285" s="139"/>
      <c r="S285" s="113"/>
      <c r="T285" s="113"/>
      <c r="U285" s="113"/>
      <c r="V285" s="113"/>
      <c r="W285" s="113"/>
      <c r="X285" s="113"/>
      <c r="Y285" s="113"/>
    </row>
    <row r="286" spans="18:25" x14ac:dyDescent="0.3">
      <c r="R286" s="139"/>
      <c r="S286" s="113"/>
      <c r="T286" s="113"/>
      <c r="U286" s="113"/>
      <c r="V286" s="113"/>
      <c r="W286" s="113"/>
      <c r="X286" s="113"/>
      <c r="Y286" s="113"/>
    </row>
    <row r="287" spans="18:25" x14ac:dyDescent="0.3">
      <c r="R287" s="139"/>
      <c r="S287" s="113"/>
      <c r="T287" s="113"/>
      <c r="U287" s="113"/>
      <c r="V287" s="113"/>
      <c r="W287" s="113"/>
      <c r="X287" s="113"/>
      <c r="Y287" s="113"/>
    </row>
    <row r="288" spans="18:25" x14ac:dyDescent="0.3">
      <c r="R288" s="139"/>
      <c r="S288" s="113"/>
      <c r="T288" s="113"/>
      <c r="U288" s="113"/>
      <c r="V288" s="113"/>
      <c r="W288" s="113"/>
      <c r="X288" s="113"/>
      <c r="Y288" s="113"/>
    </row>
    <row r="289" spans="18:25" x14ac:dyDescent="0.3">
      <c r="R289" s="139"/>
      <c r="S289" s="113"/>
      <c r="T289" s="113"/>
      <c r="U289" s="113"/>
      <c r="V289" s="113"/>
      <c r="W289" s="113"/>
      <c r="X289" s="113"/>
      <c r="Y289" s="113"/>
    </row>
    <row r="290" spans="18:25" x14ac:dyDescent="0.3">
      <c r="R290" s="139"/>
      <c r="S290" s="113"/>
      <c r="T290" s="113"/>
      <c r="U290" s="113"/>
      <c r="V290" s="113"/>
      <c r="W290" s="113"/>
      <c r="X290" s="113"/>
      <c r="Y290" s="113"/>
    </row>
    <row r="291" spans="18:25" x14ac:dyDescent="0.3">
      <c r="R291" s="139"/>
      <c r="S291" s="113"/>
      <c r="T291" s="113"/>
      <c r="U291" s="113"/>
      <c r="V291" s="113"/>
      <c r="W291" s="113"/>
      <c r="X291" s="113"/>
      <c r="Y291" s="113"/>
    </row>
    <row r="292" spans="18:25" x14ac:dyDescent="0.3">
      <c r="R292" s="139"/>
      <c r="S292" s="113"/>
      <c r="T292" s="113"/>
      <c r="U292" s="113"/>
      <c r="V292" s="113"/>
      <c r="W292" s="113"/>
      <c r="X292" s="113"/>
      <c r="Y292" s="113"/>
    </row>
    <row r="293" spans="18:25" x14ac:dyDescent="0.3">
      <c r="R293" s="139"/>
      <c r="S293" s="113"/>
      <c r="T293" s="113"/>
      <c r="U293" s="113"/>
      <c r="V293" s="113"/>
      <c r="W293" s="113"/>
      <c r="X293" s="113"/>
      <c r="Y293" s="113"/>
    </row>
    <row r="294" spans="18:25" x14ac:dyDescent="0.3">
      <c r="R294" s="139"/>
      <c r="S294" s="113"/>
      <c r="T294" s="113"/>
      <c r="U294" s="113"/>
      <c r="V294" s="113"/>
      <c r="W294" s="113"/>
      <c r="X294" s="113"/>
      <c r="Y294" s="113"/>
    </row>
    <row r="295" spans="18:25" x14ac:dyDescent="0.3">
      <c r="R295" s="139"/>
      <c r="S295" s="113"/>
      <c r="T295" s="113"/>
      <c r="U295" s="113"/>
      <c r="V295" s="113"/>
      <c r="W295" s="113"/>
      <c r="X295" s="113"/>
      <c r="Y295" s="113"/>
    </row>
    <row r="296" spans="18:25" x14ac:dyDescent="0.3">
      <c r="R296" s="139"/>
      <c r="S296" s="113"/>
      <c r="T296" s="113"/>
      <c r="U296" s="113"/>
      <c r="V296" s="113"/>
      <c r="W296" s="113"/>
      <c r="X296" s="113"/>
      <c r="Y296" s="113"/>
    </row>
    <row r="297" spans="18:25" x14ac:dyDescent="0.3">
      <c r="R297" s="139"/>
      <c r="S297" s="113"/>
      <c r="T297" s="113"/>
      <c r="U297" s="113"/>
      <c r="V297" s="113"/>
      <c r="W297" s="113"/>
      <c r="X297" s="113"/>
      <c r="Y297" s="113"/>
    </row>
    <row r="298" spans="18:25" x14ac:dyDescent="0.3">
      <c r="R298" s="139"/>
      <c r="S298" s="113"/>
      <c r="T298" s="113"/>
      <c r="U298" s="113"/>
      <c r="V298" s="113"/>
      <c r="W298" s="113"/>
      <c r="X298" s="113"/>
      <c r="Y298" s="113"/>
    </row>
    <row r="299" spans="18:25" x14ac:dyDescent="0.3">
      <c r="R299" s="139"/>
      <c r="S299" s="113"/>
      <c r="T299" s="113"/>
      <c r="U299" s="113"/>
      <c r="V299" s="113"/>
      <c r="W299" s="113"/>
      <c r="X299" s="113"/>
      <c r="Y299" s="113"/>
    </row>
    <row r="300" spans="18:25" x14ac:dyDescent="0.3">
      <c r="R300" s="139"/>
      <c r="S300" s="113"/>
      <c r="T300" s="113"/>
      <c r="U300" s="113"/>
      <c r="V300" s="113"/>
      <c r="W300" s="113"/>
      <c r="X300" s="113"/>
      <c r="Y300" s="113"/>
    </row>
    <row r="301" spans="18:25" x14ac:dyDescent="0.3">
      <c r="R301" s="139"/>
      <c r="S301" s="113"/>
      <c r="T301" s="113"/>
      <c r="U301" s="113"/>
      <c r="V301" s="113"/>
      <c r="W301" s="113"/>
      <c r="X301" s="113"/>
      <c r="Y301" s="113"/>
    </row>
    <row r="302" spans="18:25" x14ac:dyDescent="0.3">
      <c r="R302" s="139"/>
      <c r="S302" s="113"/>
      <c r="T302" s="113"/>
      <c r="U302" s="113"/>
      <c r="V302" s="113"/>
      <c r="W302" s="113"/>
      <c r="X302" s="113"/>
      <c r="Y302" s="113"/>
    </row>
    <row r="303" spans="18:25" x14ac:dyDescent="0.3">
      <c r="R303" s="139"/>
      <c r="S303" s="113"/>
      <c r="T303" s="113"/>
      <c r="U303" s="113"/>
      <c r="V303" s="113"/>
      <c r="W303" s="113"/>
      <c r="X303" s="113"/>
      <c r="Y303" s="113"/>
    </row>
    <row r="304" spans="18:25" x14ac:dyDescent="0.3">
      <c r="R304" s="139"/>
      <c r="S304" s="113"/>
      <c r="T304" s="113"/>
      <c r="U304" s="113"/>
      <c r="V304" s="113"/>
      <c r="W304" s="113"/>
      <c r="X304" s="113"/>
      <c r="Y304" s="113"/>
    </row>
    <row r="305" spans="18:25" x14ac:dyDescent="0.3">
      <c r="R305" s="139"/>
      <c r="S305" s="113"/>
      <c r="T305" s="113"/>
      <c r="U305" s="113"/>
      <c r="V305" s="113"/>
      <c r="W305" s="113"/>
      <c r="X305" s="113"/>
      <c r="Y305" s="113"/>
    </row>
    <row r="306" spans="18:25" x14ac:dyDescent="0.3">
      <c r="R306" s="139"/>
      <c r="S306" s="113"/>
      <c r="T306" s="113"/>
      <c r="U306" s="113"/>
      <c r="V306" s="113"/>
      <c r="W306" s="113"/>
      <c r="X306" s="113"/>
      <c r="Y306" s="113"/>
    </row>
    <row r="307" spans="18:25" x14ac:dyDescent="0.3">
      <c r="R307" s="139"/>
      <c r="S307" s="113"/>
      <c r="T307" s="113"/>
      <c r="U307" s="113"/>
      <c r="V307" s="113"/>
      <c r="W307" s="113"/>
      <c r="X307" s="113"/>
      <c r="Y307" s="113"/>
    </row>
    <row r="308" spans="18:25" x14ac:dyDescent="0.3">
      <c r="R308" s="139"/>
      <c r="S308" s="113"/>
      <c r="T308" s="113"/>
      <c r="U308" s="113"/>
      <c r="V308" s="113"/>
      <c r="W308" s="113"/>
      <c r="X308" s="113"/>
      <c r="Y308" s="113"/>
    </row>
    <row r="309" spans="18:25" x14ac:dyDescent="0.3">
      <c r="R309" s="139"/>
      <c r="S309" s="113"/>
      <c r="T309" s="113"/>
      <c r="U309" s="113"/>
      <c r="V309" s="113"/>
      <c r="W309" s="113"/>
      <c r="X309" s="113"/>
      <c r="Y309" s="113"/>
    </row>
    <row r="310" spans="18:25" x14ac:dyDescent="0.3">
      <c r="R310" s="139"/>
      <c r="S310" s="113"/>
      <c r="T310" s="113"/>
      <c r="U310" s="113"/>
      <c r="V310" s="113"/>
      <c r="W310" s="113"/>
      <c r="X310" s="113"/>
      <c r="Y310" s="113"/>
    </row>
    <row r="311" spans="18:25" x14ac:dyDescent="0.3">
      <c r="R311" s="139"/>
      <c r="S311" s="113"/>
      <c r="T311" s="113"/>
      <c r="U311" s="113"/>
      <c r="V311" s="113"/>
      <c r="W311" s="113"/>
      <c r="X311" s="113"/>
      <c r="Y311" s="113"/>
    </row>
    <row r="312" spans="18:25" x14ac:dyDescent="0.3">
      <c r="R312" s="139"/>
      <c r="S312" s="113"/>
      <c r="T312" s="113"/>
      <c r="U312" s="113"/>
      <c r="V312" s="113"/>
      <c r="W312" s="113"/>
      <c r="X312" s="113"/>
      <c r="Y312" s="113"/>
    </row>
    <row r="313" spans="18:25" x14ac:dyDescent="0.3">
      <c r="R313" s="139"/>
      <c r="S313" s="113"/>
      <c r="T313" s="113"/>
      <c r="U313" s="113"/>
      <c r="V313" s="113"/>
      <c r="W313" s="113"/>
      <c r="X313" s="113"/>
      <c r="Y313" s="113"/>
    </row>
    <row r="314" spans="18:25" x14ac:dyDescent="0.3">
      <c r="R314" s="139"/>
      <c r="S314" s="113"/>
      <c r="T314" s="113"/>
      <c r="U314" s="113"/>
      <c r="V314" s="113"/>
      <c r="W314" s="113"/>
      <c r="X314" s="113"/>
      <c r="Y314" s="113"/>
    </row>
    <row r="315" spans="18:25" x14ac:dyDescent="0.3">
      <c r="R315" s="139"/>
      <c r="S315" s="113"/>
      <c r="T315" s="113"/>
      <c r="U315" s="113"/>
      <c r="V315" s="113"/>
      <c r="W315" s="113"/>
      <c r="X315" s="113"/>
      <c r="Y315" s="113"/>
    </row>
    <row r="316" spans="18:25" x14ac:dyDescent="0.3">
      <c r="R316" s="139"/>
      <c r="S316" s="113"/>
      <c r="T316" s="113"/>
      <c r="U316" s="113"/>
      <c r="V316" s="113"/>
      <c r="W316" s="113"/>
      <c r="X316" s="113"/>
      <c r="Y316" s="113"/>
    </row>
    <row r="317" spans="18:25" x14ac:dyDescent="0.3">
      <c r="R317" s="139"/>
      <c r="S317" s="113"/>
      <c r="T317" s="113"/>
      <c r="U317" s="113"/>
      <c r="V317" s="113"/>
      <c r="W317" s="113"/>
      <c r="X317" s="113"/>
      <c r="Y317" s="113"/>
    </row>
    <row r="318" spans="18:25" x14ac:dyDescent="0.3">
      <c r="R318" s="139"/>
      <c r="S318" s="113"/>
      <c r="T318" s="113"/>
      <c r="U318" s="113"/>
      <c r="V318" s="113"/>
      <c r="W318" s="113"/>
      <c r="X318" s="113"/>
      <c r="Y318" s="113"/>
    </row>
    <row r="319" spans="18:25" x14ac:dyDescent="0.3">
      <c r="R319" s="139"/>
      <c r="S319" s="113"/>
      <c r="T319" s="113"/>
      <c r="U319" s="113"/>
      <c r="V319" s="113"/>
      <c r="W319" s="113"/>
      <c r="X319" s="113"/>
      <c r="Y319" s="113"/>
    </row>
    <row r="320" spans="18:25" x14ac:dyDescent="0.3">
      <c r="R320" s="139"/>
      <c r="S320" s="113"/>
      <c r="T320" s="113"/>
      <c r="U320" s="113"/>
      <c r="V320" s="113"/>
      <c r="W320" s="113"/>
      <c r="X320" s="113"/>
      <c r="Y320" s="113"/>
    </row>
    <row r="321" spans="18:25" x14ac:dyDescent="0.3">
      <c r="R321" s="139"/>
      <c r="S321" s="113"/>
      <c r="T321" s="113"/>
      <c r="U321" s="113"/>
      <c r="V321" s="113"/>
      <c r="W321" s="113"/>
      <c r="X321" s="113"/>
      <c r="Y321" s="113"/>
    </row>
    <row r="322" spans="18:25" x14ac:dyDescent="0.3">
      <c r="R322" s="139"/>
      <c r="S322" s="113"/>
      <c r="T322" s="113"/>
      <c r="U322" s="113"/>
      <c r="V322" s="113"/>
      <c r="W322" s="113"/>
      <c r="X322" s="113"/>
      <c r="Y322" s="113"/>
    </row>
    <row r="323" spans="18:25" x14ac:dyDescent="0.3">
      <c r="R323" s="139"/>
      <c r="S323" s="113"/>
      <c r="T323" s="113"/>
      <c r="U323" s="113"/>
      <c r="V323" s="113"/>
      <c r="W323" s="113"/>
      <c r="X323" s="113"/>
      <c r="Y323" s="113"/>
    </row>
    <row r="324" spans="18:25" x14ac:dyDescent="0.3">
      <c r="R324" s="139"/>
      <c r="S324" s="113"/>
      <c r="T324" s="113"/>
      <c r="U324" s="113"/>
      <c r="V324" s="113"/>
      <c r="W324" s="113"/>
      <c r="X324" s="113"/>
      <c r="Y324" s="113"/>
    </row>
    <row r="325" spans="18:25" x14ac:dyDescent="0.3">
      <c r="R325" s="139"/>
      <c r="S325" s="113"/>
      <c r="T325" s="113"/>
      <c r="U325" s="113"/>
      <c r="V325" s="113"/>
      <c r="W325" s="113"/>
      <c r="X325" s="113"/>
      <c r="Y325" s="113"/>
    </row>
    <row r="326" spans="18:25" x14ac:dyDescent="0.3">
      <c r="R326" s="139"/>
      <c r="S326" s="113"/>
      <c r="T326" s="113"/>
      <c r="U326" s="113"/>
      <c r="V326" s="113"/>
      <c r="W326" s="113"/>
      <c r="X326" s="113"/>
      <c r="Y326" s="113"/>
    </row>
    <row r="327" spans="18:25" x14ac:dyDescent="0.3">
      <c r="R327" s="139"/>
      <c r="S327" s="113"/>
      <c r="T327" s="113"/>
      <c r="U327" s="113"/>
      <c r="V327" s="113"/>
      <c r="W327" s="113"/>
      <c r="X327" s="113"/>
      <c r="Y327" s="113"/>
    </row>
    <row r="328" spans="18:25" x14ac:dyDescent="0.3">
      <c r="R328" s="139"/>
      <c r="S328" s="113"/>
      <c r="T328" s="113"/>
      <c r="U328" s="113"/>
      <c r="V328" s="113"/>
      <c r="W328" s="113"/>
      <c r="X328" s="113"/>
      <c r="Y328" s="113"/>
    </row>
    <row r="329" spans="18:25" x14ac:dyDescent="0.3">
      <c r="R329" s="139"/>
      <c r="S329" s="113"/>
      <c r="T329" s="113"/>
      <c r="U329" s="113"/>
      <c r="V329" s="113"/>
      <c r="W329" s="113"/>
      <c r="X329" s="113"/>
      <c r="Y329" s="113"/>
    </row>
    <row r="330" spans="18:25" x14ac:dyDescent="0.3">
      <c r="R330" s="139"/>
      <c r="S330" s="113"/>
      <c r="T330" s="113"/>
      <c r="U330" s="113"/>
      <c r="V330" s="113"/>
      <c r="W330" s="113"/>
      <c r="X330" s="113"/>
      <c r="Y330" s="113"/>
    </row>
    <row r="331" spans="18:25" x14ac:dyDescent="0.3">
      <c r="R331" s="139"/>
      <c r="S331" s="113"/>
      <c r="T331" s="113"/>
      <c r="U331" s="113"/>
      <c r="V331" s="113"/>
      <c r="W331" s="113"/>
      <c r="X331" s="113"/>
      <c r="Y331" s="113"/>
    </row>
    <row r="332" spans="18:25" x14ac:dyDescent="0.3">
      <c r="R332" s="139"/>
      <c r="S332" s="113"/>
      <c r="T332" s="113"/>
      <c r="U332" s="113"/>
      <c r="V332" s="113"/>
      <c r="W332" s="113"/>
      <c r="X332" s="113"/>
      <c r="Y332" s="113"/>
    </row>
    <row r="333" spans="18:25" x14ac:dyDescent="0.3">
      <c r="R333" s="139"/>
      <c r="S333" s="113"/>
      <c r="T333" s="113"/>
      <c r="U333" s="113"/>
      <c r="V333" s="113"/>
      <c r="W333" s="113"/>
      <c r="X333" s="113"/>
      <c r="Y333" s="113"/>
    </row>
    <row r="334" spans="18:25" x14ac:dyDescent="0.3">
      <c r="R334" s="139"/>
      <c r="S334" s="113"/>
      <c r="T334" s="113"/>
      <c r="U334" s="113"/>
      <c r="V334" s="113"/>
      <c r="W334" s="113"/>
      <c r="X334" s="113"/>
      <c r="Y334" s="113"/>
    </row>
    <row r="335" spans="18:25" x14ac:dyDescent="0.3">
      <c r="R335" s="139"/>
      <c r="S335" s="113"/>
      <c r="T335" s="113"/>
      <c r="U335" s="113"/>
      <c r="V335" s="113"/>
      <c r="W335" s="113"/>
      <c r="X335" s="113"/>
      <c r="Y335" s="113"/>
    </row>
    <row r="336" spans="18:25" x14ac:dyDescent="0.3">
      <c r="R336" s="139"/>
      <c r="S336" s="113"/>
      <c r="T336" s="113"/>
      <c r="U336" s="113"/>
      <c r="V336" s="113"/>
      <c r="W336" s="113"/>
      <c r="X336" s="113"/>
      <c r="Y336" s="113"/>
    </row>
    <row r="337" spans="18:25" x14ac:dyDescent="0.3">
      <c r="R337" s="139"/>
      <c r="S337" s="113"/>
      <c r="T337" s="113"/>
      <c r="U337" s="113"/>
      <c r="V337" s="113"/>
      <c r="W337" s="113"/>
      <c r="X337" s="113"/>
      <c r="Y337" s="113"/>
    </row>
    <row r="338" spans="18:25" x14ac:dyDescent="0.3">
      <c r="R338" s="139"/>
      <c r="S338" s="113"/>
      <c r="T338" s="113"/>
      <c r="U338" s="113"/>
      <c r="V338" s="113"/>
      <c r="W338" s="113"/>
      <c r="X338" s="113"/>
      <c r="Y338" s="113"/>
    </row>
    <row r="339" spans="18:25" x14ac:dyDescent="0.3">
      <c r="R339" s="139"/>
      <c r="S339" s="113"/>
      <c r="T339" s="113"/>
      <c r="U339" s="113"/>
      <c r="V339" s="113"/>
      <c r="W339" s="113"/>
      <c r="X339" s="113"/>
      <c r="Y339" s="113"/>
    </row>
    <row r="340" spans="18:25" x14ac:dyDescent="0.3">
      <c r="R340" s="139"/>
      <c r="S340" s="113"/>
      <c r="T340" s="113"/>
      <c r="U340" s="113"/>
      <c r="V340" s="113"/>
      <c r="W340" s="113"/>
      <c r="X340" s="113"/>
      <c r="Y340" s="113"/>
    </row>
    <row r="341" spans="18:25" x14ac:dyDescent="0.3">
      <c r="R341" s="139"/>
      <c r="S341" s="113"/>
      <c r="T341" s="113"/>
      <c r="U341" s="113"/>
      <c r="V341" s="113"/>
      <c r="W341" s="113"/>
      <c r="X341" s="113"/>
      <c r="Y341" s="113"/>
    </row>
    <row r="342" spans="18:25" x14ac:dyDescent="0.3">
      <c r="R342" s="139"/>
      <c r="S342" s="113"/>
      <c r="T342" s="113"/>
      <c r="U342" s="113"/>
      <c r="V342" s="113"/>
      <c r="W342" s="113"/>
      <c r="X342" s="113"/>
      <c r="Y342" s="113"/>
    </row>
    <row r="343" spans="18:25" x14ac:dyDescent="0.3">
      <c r="R343" s="139"/>
      <c r="S343" s="113"/>
      <c r="T343" s="113"/>
      <c r="U343" s="113"/>
      <c r="V343" s="113"/>
      <c r="W343" s="113"/>
      <c r="X343" s="113"/>
      <c r="Y343" s="113"/>
    </row>
    <row r="344" spans="18:25" x14ac:dyDescent="0.3">
      <c r="R344" s="139"/>
      <c r="S344" s="113"/>
      <c r="T344" s="113"/>
      <c r="U344" s="113"/>
      <c r="V344" s="113"/>
      <c r="W344" s="113"/>
      <c r="X344" s="113"/>
      <c r="Y344" s="113"/>
    </row>
    <row r="345" spans="18:25" x14ac:dyDescent="0.3">
      <c r="R345" s="139"/>
      <c r="S345" s="113"/>
      <c r="T345" s="113"/>
      <c r="U345" s="113"/>
      <c r="V345" s="113"/>
      <c r="W345" s="113"/>
      <c r="X345" s="113"/>
      <c r="Y345" s="113"/>
    </row>
    <row r="346" spans="18:25" x14ac:dyDescent="0.3">
      <c r="R346" s="139"/>
      <c r="S346" s="113"/>
      <c r="T346" s="113"/>
      <c r="U346" s="113"/>
      <c r="V346" s="113"/>
      <c r="W346" s="113"/>
      <c r="X346" s="113"/>
      <c r="Y346" s="113"/>
    </row>
    <row r="347" spans="18:25" x14ac:dyDescent="0.3">
      <c r="R347" s="139"/>
      <c r="S347" s="113"/>
      <c r="T347" s="113"/>
      <c r="U347" s="113"/>
      <c r="V347" s="113"/>
      <c r="W347" s="113"/>
      <c r="X347" s="113"/>
      <c r="Y347" s="113"/>
    </row>
    <row r="348" spans="18:25" x14ac:dyDescent="0.3">
      <c r="R348" s="139"/>
      <c r="S348" s="113"/>
      <c r="T348" s="113"/>
      <c r="U348" s="113"/>
      <c r="V348" s="113"/>
      <c r="W348" s="113"/>
      <c r="X348" s="113"/>
      <c r="Y348" s="113"/>
    </row>
    <row r="349" spans="18:25" x14ac:dyDescent="0.3">
      <c r="R349" s="139"/>
      <c r="S349" s="113"/>
      <c r="T349" s="113"/>
      <c r="U349" s="113"/>
      <c r="V349" s="113"/>
      <c r="W349" s="113"/>
      <c r="X349" s="113"/>
      <c r="Y349" s="113"/>
    </row>
    <row r="350" spans="18:25" x14ac:dyDescent="0.3">
      <c r="R350" s="139"/>
      <c r="S350" s="113"/>
      <c r="T350" s="113"/>
      <c r="U350" s="113"/>
      <c r="V350" s="113"/>
      <c r="W350" s="113"/>
      <c r="X350" s="113"/>
      <c r="Y350" s="113"/>
    </row>
    <row r="351" spans="18:25" x14ac:dyDescent="0.3">
      <c r="R351" s="139"/>
      <c r="S351" s="113"/>
      <c r="T351" s="113"/>
      <c r="U351" s="113"/>
      <c r="V351" s="113"/>
      <c r="W351" s="113"/>
      <c r="X351" s="113"/>
      <c r="Y351" s="113"/>
    </row>
    <row r="352" spans="18:25" x14ac:dyDescent="0.3">
      <c r="R352" s="139"/>
      <c r="S352" s="113"/>
      <c r="T352" s="113"/>
      <c r="U352" s="113"/>
      <c r="V352" s="113"/>
      <c r="W352" s="113"/>
      <c r="X352" s="113"/>
      <c r="Y352" s="113"/>
    </row>
    <row r="353" spans="18:25" x14ac:dyDescent="0.3">
      <c r="R353" s="139"/>
      <c r="S353" s="113"/>
      <c r="T353" s="113"/>
      <c r="U353" s="113"/>
      <c r="V353" s="113"/>
      <c r="W353" s="113"/>
      <c r="X353" s="113"/>
      <c r="Y353" s="113"/>
    </row>
    <row r="354" spans="18:25" x14ac:dyDescent="0.3">
      <c r="R354" s="139"/>
      <c r="S354" s="113"/>
      <c r="T354" s="113"/>
      <c r="U354" s="113"/>
      <c r="V354" s="113"/>
      <c r="W354" s="113"/>
      <c r="X354" s="113"/>
      <c r="Y354" s="113"/>
    </row>
    <row r="355" spans="18:25" x14ac:dyDescent="0.3">
      <c r="R355" s="139"/>
      <c r="S355" s="113"/>
      <c r="T355" s="113"/>
      <c r="U355" s="113"/>
      <c r="V355" s="113"/>
      <c r="W355" s="113"/>
      <c r="X355" s="113"/>
      <c r="Y355" s="113"/>
    </row>
    <row r="356" spans="18:25" x14ac:dyDescent="0.3">
      <c r="R356" s="139"/>
      <c r="S356" s="113"/>
      <c r="T356" s="113"/>
      <c r="U356" s="113"/>
      <c r="V356" s="113"/>
      <c r="W356" s="113"/>
      <c r="X356" s="113"/>
      <c r="Y356" s="113"/>
    </row>
    <row r="357" spans="18:25" x14ac:dyDescent="0.3">
      <c r="R357" s="139"/>
      <c r="S357" s="113"/>
      <c r="T357" s="113"/>
      <c r="U357" s="113"/>
      <c r="V357" s="113"/>
      <c r="W357" s="113"/>
      <c r="X357" s="113"/>
      <c r="Y357" s="113"/>
    </row>
    <row r="358" spans="18:25" x14ac:dyDescent="0.3">
      <c r="R358" s="139"/>
      <c r="S358" s="113"/>
      <c r="T358" s="113"/>
      <c r="U358" s="113"/>
      <c r="V358" s="113"/>
      <c r="W358" s="113"/>
      <c r="X358" s="113"/>
      <c r="Y358" s="113"/>
    </row>
    <row r="359" spans="18:25" x14ac:dyDescent="0.3">
      <c r="R359" s="139"/>
      <c r="S359" s="113"/>
      <c r="T359" s="113"/>
      <c r="U359" s="113"/>
      <c r="V359" s="113"/>
      <c r="W359" s="113"/>
      <c r="X359" s="113"/>
      <c r="Y359" s="113"/>
    </row>
    <row r="360" spans="18:25" x14ac:dyDescent="0.3">
      <c r="R360" s="139"/>
      <c r="S360" s="113"/>
      <c r="T360" s="113"/>
      <c r="U360" s="113"/>
      <c r="V360" s="113"/>
      <c r="W360" s="113"/>
      <c r="X360" s="113"/>
      <c r="Y360" s="113"/>
    </row>
    <row r="361" spans="18:25" x14ac:dyDescent="0.3">
      <c r="R361" s="139"/>
      <c r="S361" s="113"/>
      <c r="T361" s="113"/>
      <c r="U361" s="113"/>
      <c r="V361" s="113"/>
      <c r="W361" s="113"/>
      <c r="X361" s="113"/>
      <c r="Y361" s="113"/>
    </row>
    <row r="362" spans="18:25" x14ac:dyDescent="0.3">
      <c r="R362" s="139"/>
      <c r="S362" s="113"/>
      <c r="T362" s="113"/>
      <c r="U362" s="113"/>
      <c r="V362" s="113"/>
      <c r="W362" s="113"/>
      <c r="X362" s="113"/>
      <c r="Y362" s="113"/>
    </row>
    <row r="363" spans="18:25" x14ac:dyDescent="0.3">
      <c r="R363" s="139"/>
      <c r="S363" s="113"/>
      <c r="T363" s="113"/>
      <c r="U363" s="113"/>
      <c r="V363" s="113"/>
      <c r="W363" s="113"/>
      <c r="X363" s="113"/>
      <c r="Y363" s="113"/>
    </row>
    <row r="364" spans="18:25" x14ac:dyDescent="0.3">
      <c r="R364" s="139"/>
      <c r="S364" s="113"/>
      <c r="T364" s="113"/>
      <c r="U364" s="113"/>
      <c r="V364" s="113"/>
      <c r="W364" s="113"/>
      <c r="X364" s="113"/>
      <c r="Y364" s="113"/>
    </row>
    <row r="365" spans="18:25" x14ac:dyDescent="0.3">
      <c r="R365" s="139"/>
      <c r="S365" s="113"/>
      <c r="T365" s="113"/>
      <c r="U365" s="113"/>
      <c r="V365" s="113"/>
      <c r="W365" s="113"/>
      <c r="X365" s="113"/>
      <c r="Y365" s="113"/>
    </row>
    <row r="366" spans="18:25" x14ac:dyDescent="0.3">
      <c r="R366" s="139"/>
      <c r="S366" s="113"/>
      <c r="T366" s="113"/>
      <c r="U366" s="113"/>
      <c r="V366" s="113"/>
      <c r="W366" s="113"/>
      <c r="X366" s="113"/>
      <c r="Y366" s="113"/>
    </row>
    <row r="367" spans="18:25" x14ac:dyDescent="0.3">
      <c r="R367" s="139"/>
      <c r="S367" s="113"/>
      <c r="T367" s="113"/>
      <c r="U367" s="113"/>
      <c r="V367" s="113"/>
      <c r="W367" s="113"/>
      <c r="X367" s="113"/>
      <c r="Y367" s="113"/>
    </row>
    <row r="368" spans="18:25" x14ac:dyDescent="0.3">
      <c r="R368" s="139"/>
      <c r="S368" s="113"/>
      <c r="T368" s="113"/>
      <c r="U368" s="113"/>
      <c r="V368" s="113"/>
      <c r="W368" s="113"/>
      <c r="X368" s="113"/>
      <c r="Y368" s="113"/>
    </row>
    <row r="369" spans="18:25" x14ac:dyDescent="0.3">
      <c r="R369" s="139"/>
      <c r="S369" s="113"/>
      <c r="T369" s="113"/>
      <c r="U369" s="113"/>
      <c r="V369" s="113"/>
      <c r="W369" s="113"/>
      <c r="X369" s="113"/>
      <c r="Y369" s="113"/>
    </row>
    <row r="370" spans="18:25" x14ac:dyDescent="0.3">
      <c r="R370" s="139"/>
      <c r="S370" s="113"/>
      <c r="T370" s="113"/>
      <c r="U370" s="113"/>
      <c r="V370" s="113"/>
      <c r="W370" s="113"/>
      <c r="X370" s="113"/>
      <c r="Y370" s="113"/>
    </row>
    <row r="371" spans="18:25" x14ac:dyDescent="0.3">
      <c r="R371" s="139"/>
      <c r="S371" s="113"/>
      <c r="T371" s="113"/>
      <c r="U371" s="113"/>
      <c r="V371" s="113"/>
      <c r="W371" s="113"/>
      <c r="X371" s="113"/>
      <c r="Y371" s="113"/>
    </row>
    <row r="372" spans="18:25" x14ac:dyDescent="0.3">
      <c r="R372" s="139"/>
      <c r="S372" s="113"/>
      <c r="T372" s="113"/>
      <c r="U372" s="113"/>
      <c r="V372" s="113"/>
      <c r="W372" s="113"/>
      <c r="X372" s="113"/>
      <c r="Y372" s="113"/>
    </row>
    <row r="373" spans="18:25" x14ac:dyDescent="0.3">
      <c r="R373" s="139"/>
      <c r="S373" s="113"/>
      <c r="T373" s="113"/>
      <c r="U373" s="113"/>
      <c r="V373" s="113"/>
      <c r="W373" s="113"/>
      <c r="X373" s="113"/>
      <c r="Y373" s="113"/>
    </row>
    <row r="374" spans="18:25" x14ac:dyDescent="0.3">
      <c r="R374" s="139"/>
      <c r="S374" s="113"/>
      <c r="T374" s="113"/>
      <c r="U374" s="113"/>
      <c r="V374" s="113"/>
      <c r="W374" s="113"/>
      <c r="X374" s="113"/>
      <c r="Y374" s="113"/>
    </row>
    <row r="375" spans="18:25" x14ac:dyDescent="0.3">
      <c r="R375" s="139"/>
      <c r="S375" s="113"/>
      <c r="T375" s="113"/>
      <c r="U375" s="113"/>
      <c r="V375" s="113"/>
      <c r="W375" s="113"/>
      <c r="X375" s="113"/>
      <c r="Y375" s="113"/>
    </row>
    <row r="376" spans="18:25" x14ac:dyDescent="0.3">
      <c r="R376" s="139"/>
      <c r="S376" s="113"/>
      <c r="T376" s="113"/>
      <c r="U376" s="113"/>
      <c r="V376" s="113"/>
      <c r="W376" s="113"/>
      <c r="X376" s="113"/>
      <c r="Y376" s="113"/>
    </row>
    <row r="377" spans="18:25" x14ac:dyDescent="0.3">
      <c r="R377" s="139"/>
      <c r="S377" s="113"/>
      <c r="T377" s="113"/>
      <c r="U377" s="113"/>
      <c r="V377" s="113"/>
      <c r="W377" s="113"/>
      <c r="X377" s="113"/>
      <c r="Y377" s="113"/>
    </row>
    <row r="378" spans="18:25" x14ac:dyDescent="0.3">
      <c r="R378" s="139"/>
      <c r="S378" s="113"/>
      <c r="T378" s="113"/>
      <c r="U378" s="113"/>
      <c r="V378" s="113"/>
      <c r="W378" s="113"/>
      <c r="X378" s="113"/>
      <c r="Y378" s="113"/>
    </row>
    <row r="379" spans="18:25" x14ac:dyDescent="0.3">
      <c r="R379" s="139"/>
      <c r="S379" s="113"/>
      <c r="T379" s="113"/>
      <c r="U379" s="113"/>
      <c r="V379" s="113"/>
      <c r="W379" s="113"/>
      <c r="X379" s="113"/>
      <c r="Y379" s="113"/>
    </row>
    <row r="380" spans="18:25" x14ac:dyDescent="0.3">
      <c r="R380" s="139"/>
      <c r="S380" s="113"/>
      <c r="T380" s="113"/>
      <c r="U380" s="113"/>
      <c r="V380" s="113"/>
      <c r="W380" s="113"/>
      <c r="X380" s="113"/>
      <c r="Y380" s="113"/>
    </row>
    <row r="381" spans="18:25" x14ac:dyDescent="0.3">
      <c r="R381" s="139"/>
      <c r="S381" s="113"/>
      <c r="T381" s="113"/>
      <c r="U381" s="113"/>
      <c r="V381" s="113"/>
      <c r="W381" s="113"/>
      <c r="X381" s="113"/>
      <c r="Y381" s="113"/>
    </row>
    <row r="382" spans="18:25" x14ac:dyDescent="0.3">
      <c r="R382" s="139"/>
      <c r="S382" s="113"/>
      <c r="T382" s="113"/>
      <c r="U382" s="113"/>
      <c r="V382" s="113"/>
      <c r="W382" s="113"/>
      <c r="X382" s="113"/>
      <c r="Y382" s="113"/>
    </row>
    <row r="383" spans="18:25" x14ac:dyDescent="0.3">
      <c r="R383" s="139"/>
      <c r="S383" s="113"/>
      <c r="T383" s="113"/>
      <c r="U383" s="113"/>
      <c r="V383" s="113"/>
      <c r="W383" s="113"/>
      <c r="X383" s="113"/>
      <c r="Y383" s="113"/>
    </row>
    <row r="384" spans="18:25" x14ac:dyDescent="0.3">
      <c r="R384" s="139"/>
      <c r="S384" s="113"/>
      <c r="T384" s="113"/>
      <c r="U384" s="113"/>
      <c r="V384" s="113"/>
      <c r="W384" s="113"/>
      <c r="X384" s="113"/>
      <c r="Y384" s="113"/>
    </row>
    <row r="385" spans="18:25" x14ac:dyDescent="0.3">
      <c r="R385" s="139"/>
      <c r="S385" s="113"/>
      <c r="T385" s="113"/>
      <c r="U385" s="113"/>
      <c r="V385" s="113"/>
      <c r="W385" s="113"/>
      <c r="X385" s="113"/>
      <c r="Y385" s="113"/>
    </row>
    <row r="386" spans="18:25" x14ac:dyDescent="0.3">
      <c r="R386" s="139"/>
      <c r="S386" s="113"/>
      <c r="T386" s="113"/>
      <c r="U386" s="113"/>
      <c r="V386" s="113"/>
      <c r="W386" s="113"/>
      <c r="X386" s="113"/>
      <c r="Y386" s="113"/>
    </row>
    <row r="387" spans="18:25" x14ac:dyDescent="0.3">
      <c r="R387" s="139"/>
      <c r="S387" s="113"/>
      <c r="T387" s="113"/>
      <c r="U387" s="113"/>
      <c r="V387" s="113"/>
      <c r="W387" s="113"/>
      <c r="X387" s="113"/>
      <c r="Y387" s="113"/>
    </row>
    <row r="388" spans="18:25" x14ac:dyDescent="0.3">
      <c r="R388" s="139"/>
      <c r="S388" s="113"/>
      <c r="T388" s="113"/>
      <c r="U388" s="113"/>
      <c r="V388" s="113"/>
      <c r="W388" s="113"/>
      <c r="X388" s="113"/>
      <c r="Y388" s="113"/>
    </row>
    <row r="389" spans="18:25" x14ac:dyDescent="0.3">
      <c r="R389" s="139"/>
      <c r="S389" s="113"/>
      <c r="T389" s="113"/>
      <c r="U389" s="113"/>
      <c r="V389" s="113"/>
      <c r="W389" s="113"/>
      <c r="X389" s="113"/>
      <c r="Y389" s="113"/>
    </row>
    <row r="390" spans="18:25" x14ac:dyDescent="0.3">
      <c r="R390" s="139"/>
      <c r="S390" s="113"/>
      <c r="T390" s="113"/>
      <c r="U390" s="113"/>
      <c r="V390" s="113"/>
      <c r="W390" s="113"/>
      <c r="X390" s="113"/>
      <c r="Y390" s="113"/>
    </row>
    <row r="391" spans="18:25" x14ac:dyDescent="0.3">
      <c r="R391" s="139"/>
      <c r="S391" s="113"/>
      <c r="T391" s="113"/>
      <c r="U391" s="113"/>
      <c r="V391" s="113"/>
      <c r="W391" s="113"/>
      <c r="X391" s="113"/>
      <c r="Y391" s="113"/>
    </row>
    <row r="392" spans="18:25" x14ac:dyDescent="0.3">
      <c r="R392" s="139"/>
      <c r="S392" s="113"/>
      <c r="T392" s="113"/>
      <c r="U392" s="113"/>
      <c r="V392" s="113"/>
      <c r="W392" s="113"/>
      <c r="X392" s="113"/>
      <c r="Y392" s="113"/>
    </row>
    <row r="393" spans="18:25" x14ac:dyDescent="0.3">
      <c r="R393" s="139"/>
      <c r="S393" s="113"/>
      <c r="T393" s="113"/>
      <c r="U393" s="113"/>
      <c r="V393" s="113"/>
      <c r="W393" s="113"/>
      <c r="X393" s="113"/>
      <c r="Y393" s="113"/>
    </row>
    <row r="394" spans="18:25" x14ac:dyDescent="0.3">
      <c r="R394" s="139"/>
      <c r="S394" s="113"/>
      <c r="T394" s="113"/>
      <c r="U394" s="113"/>
      <c r="V394" s="113"/>
      <c r="W394" s="113"/>
      <c r="X394" s="113"/>
      <c r="Y394" s="113"/>
    </row>
    <row r="395" spans="18:25" x14ac:dyDescent="0.3">
      <c r="R395" s="139"/>
      <c r="S395" s="113"/>
      <c r="T395" s="113"/>
      <c r="U395" s="113"/>
      <c r="V395" s="113"/>
      <c r="W395" s="113"/>
      <c r="X395" s="113"/>
      <c r="Y395" s="113"/>
    </row>
    <row r="396" spans="18:25" x14ac:dyDescent="0.3">
      <c r="R396" s="139"/>
      <c r="S396" s="113"/>
      <c r="T396" s="113"/>
      <c r="U396" s="113"/>
      <c r="V396" s="113"/>
      <c r="W396" s="113"/>
      <c r="X396" s="113"/>
      <c r="Y396" s="113"/>
    </row>
    <row r="397" spans="18:25" x14ac:dyDescent="0.3">
      <c r="R397" s="139"/>
      <c r="S397" s="113"/>
      <c r="T397" s="113"/>
      <c r="U397" s="113"/>
      <c r="V397" s="113"/>
      <c r="W397" s="113"/>
      <c r="X397" s="113"/>
      <c r="Y397" s="113"/>
    </row>
    <row r="398" spans="18:25" x14ac:dyDescent="0.3">
      <c r="R398" s="139"/>
      <c r="S398" s="113"/>
      <c r="T398" s="113"/>
      <c r="U398" s="113"/>
      <c r="V398" s="113"/>
      <c r="W398" s="113"/>
      <c r="X398" s="113"/>
      <c r="Y398" s="113"/>
    </row>
    <row r="399" spans="18:25" x14ac:dyDescent="0.3">
      <c r="R399" s="139"/>
      <c r="S399" s="113"/>
      <c r="T399" s="113"/>
      <c r="U399" s="113"/>
      <c r="V399" s="113"/>
      <c r="W399" s="113"/>
      <c r="X399" s="113"/>
      <c r="Y399" s="113"/>
    </row>
    <row r="400" spans="18:25" x14ac:dyDescent="0.3">
      <c r="R400" s="139"/>
      <c r="S400" s="113"/>
      <c r="T400" s="113"/>
      <c r="U400" s="113"/>
      <c r="V400" s="113"/>
      <c r="W400" s="113"/>
      <c r="X400" s="113"/>
      <c r="Y400" s="113"/>
    </row>
    <row r="401" spans="18:25" x14ac:dyDescent="0.3">
      <c r="R401" s="139"/>
      <c r="S401" s="113"/>
      <c r="T401" s="113"/>
      <c r="U401" s="113"/>
      <c r="V401" s="113"/>
      <c r="W401" s="113"/>
      <c r="X401" s="113"/>
      <c r="Y401" s="113"/>
    </row>
    <row r="402" spans="18:25" x14ac:dyDescent="0.3">
      <c r="R402" s="139"/>
      <c r="S402" s="113"/>
      <c r="T402" s="113"/>
      <c r="U402" s="113"/>
      <c r="V402" s="113"/>
      <c r="W402" s="113"/>
      <c r="X402" s="113"/>
      <c r="Y402" s="113"/>
    </row>
    <row r="403" spans="18:25" x14ac:dyDescent="0.3">
      <c r="R403" s="139"/>
      <c r="S403" s="113"/>
      <c r="T403" s="113"/>
      <c r="U403" s="113"/>
      <c r="V403" s="113"/>
      <c r="W403" s="113"/>
      <c r="X403" s="113"/>
      <c r="Y403" s="113"/>
    </row>
    <row r="404" spans="18:25" x14ac:dyDescent="0.3">
      <c r="R404" s="139"/>
      <c r="S404" s="113"/>
      <c r="T404" s="113"/>
      <c r="U404" s="113"/>
      <c r="V404" s="113"/>
      <c r="W404" s="113"/>
      <c r="X404" s="113"/>
      <c r="Y404" s="113"/>
    </row>
    <row r="405" spans="18:25" x14ac:dyDescent="0.3">
      <c r="R405" s="139"/>
      <c r="S405" s="113"/>
      <c r="T405" s="113"/>
      <c r="U405" s="113"/>
      <c r="V405" s="113"/>
      <c r="W405" s="113"/>
      <c r="X405" s="113"/>
      <c r="Y405" s="113"/>
    </row>
    <row r="406" spans="18:25" x14ac:dyDescent="0.3">
      <c r="R406" s="139"/>
      <c r="S406" s="113"/>
      <c r="T406" s="113"/>
      <c r="U406" s="113"/>
      <c r="V406" s="113"/>
      <c r="W406" s="113"/>
      <c r="X406" s="113"/>
      <c r="Y406" s="113"/>
    </row>
    <row r="407" spans="18:25" x14ac:dyDescent="0.3">
      <c r="R407" s="139"/>
      <c r="S407" s="113"/>
      <c r="T407" s="113"/>
      <c r="U407" s="113"/>
      <c r="V407" s="113"/>
      <c r="W407" s="113"/>
      <c r="X407" s="113"/>
      <c r="Y407" s="113"/>
    </row>
    <row r="408" spans="18:25" x14ac:dyDescent="0.3">
      <c r="R408" s="139"/>
      <c r="S408" s="113"/>
      <c r="T408" s="113"/>
      <c r="U408" s="113"/>
      <c r="V408" s="113"/>
      <c r="W408" s="113"/>
      <c r="X408" s="113"/>
      <c r="Y408" s="113"/>
    </row>
    <row r="409" spans="18:25" x14ac:dyDescent="0.3">
      <c r="R409" s="139"/>
      <c r="S409" s="113"/>
      <c r="T409" s="113"/>
      <c r="U409" s="113"/>
      <c r="V409" s="113"/>
      <c r="W409" s="113"/>
      <c r="X409" s="113"/>
      <c r="Y409" s="113"/>
    </row>
    <row r="410" spans="18:25" x14ac:dyDescent="0.3">
      <c r="R410" s="139"/>
      <c r="S410" s="113"/>
      <c r="T410" s="113"/>
      <c r="U410" s="113"/>
      <c r="V410" s="113"/>
      <c r="W410" s="113"/>
      <c r="X410" s="113"/>
      <c r="Y410" s="113"/>
    </row>
    <row r="411" spans="18:25" x14ac:dyDescent="0.3">
      <c r="R411" s="139"/>
      <c r="S411" s="113"/>
      <c r="T411" s="113"/>
      <c r="U411" s="113"/>
      <c r="V411" s="113"/>
      <c r="W411" s="113"/>
      <c r="X411" s="113"/>
      <c r="Y411" s="113"/>
    </row>
    <row r="412" spans="18:25" x14ac:dyDescent="0.3">
      <c r="R412" s="139"/>
      <c r="S412" s="113"/>
      <c r="T412" s="113"/>
      <c r="U412" s="113"/>
      <c r="V412" s="113"/>
      <c r="W412" s="113"/>
      <c r="X412" s="113"/>
      <c r="Y412" s="113"/>
    </row>
    <row r="413" spans="18:25" x14ac:dyDescent="0.3">
      <c r="R413" s="139"/>
      <c r="S413" s="113"/>
      <c r="T413" s="113"/>
      <c r="U413" s="113"/>
      <c r="V413" s="113"/>
      <c r="W413" s="113"/>
      <c r="X413" s="113"/>
      <c r="Y413" s="113"/>
    </row>
    <row r="414" spans="18:25" x14ac:dyDescent="0.3">
      <c r="R414" s="139"/>
      <c r="S414" s="113"/>
      <c r="T414" s="113"/>
      <c r="U414" s="113"/>
      <c r="V414" s="113"/>
      <c r="W414" s="113"/>
      <c r="X414" s="113"/>
      <c r="Y414" s="113"/>
    </row>
    <row r="415" spans="18:25" x14ac:dyDescent="0.3">
      <c r="R415" s="139"/>
      <c r="S415" s="113"/>
      <c r="T415" s="113"/>
      <c r="U415" s="113"/>
      <c r="V415" s="113"/>
      <c r="W415" s="113"/>
      <c r="X415" s="113"/>
      <c r="Y415" s="113"/>
    </row>
    <row r="416" spans="18:25" x14ac:dyDescent="0.3">
      <c r="R416" s="139"/>
      <c r="S416" s="113"/>
      <c r="T416" s="113"/>
      <c r="U416" s="113"/>
      <c r="V416" s="113"/>
      <c r="W416" s="113"/>
      <c r="X416" s="113"/>
      <c r="Y416" s="113"/>
    </row>
    <row r="417" spans="18:25" x14ac:dyDescent="0.3">
      <c r="R417" s="139"/>
      <c r="S417" s="113"/>
      <c r="T417" s="113"/>
      <c r="U417" s="113"/>
      <c r="V417" s="113"/>
      <c r="W417" s="113"/>
      <c r="X417" s="113"/>
      <c r="Y417" s="113"/>
    </row>
    <row r="418" spans="18:25" x14ac:dyDescent="0.3">
      <c r="R418" s="139"/>
      <c r="S418" s="113"/>
      <c r="T418" s="113"/>
      <c r="U418" s="113"/>
      <c r="V418" s="113"/>
      <c r="W418" s="113"/>
      <c r="X418" s="113"/>
      <c r="Y418" s="113"/>
    </row>
    <row r="419" spans="18:25" x14ac:dyDescent="0.3">
      <c r="R419" s="139"/>
      <c r="S419" s="113"/>
      <c r="T419" s="113"/>
      <c r="U419" s="113"/>
      <c r="V419" s="113"/>
      <c r="W419" s="113"/>
      <c r="X419" s="113"/>
      <c r="Y419" s="113"/>
    </row>
    <row r="420" spans="18:25" x14ac:dyDescent="0.3">
      <c r="R420" s="139"/>
      <c r="S420" s="113"/>
      <c r="T420" s="113"/>
      <c r="U420" s="113"/>
      <c r="V420" s="113"/>
      <c r="W420" s="113"/>
      <c r="X420" s="113"/>
      <c r="Y420" s="113"/>
    </row>
    <row r="421" spans="18:25" x14ac:dyDescent="0.3">
      <c r="R421" s="139"/>
      <c r="S421" s="113"/>
      <c r="T421" s="113"/>
      <c r="U421" s="113"/>
      <c r="V421" s="113"/>
      <c r="W421" s="113"/>
      <c r="X421" s="113"/>
      <c r="Y421" s="113"/>
    </row>
    <row r="422" spans="18:25" x14ac:dyDescent="0.3">
      <c r="R422" s="139"/>
      <c r="S422" s="113"/>
      <c r="T422" s="113"/>
      <c r="U422" s="113"/>
      <c r="V422" s="113"/>
      <c r="W422" s="113"/>
      <c r="X422" s="113"/>
      <c r="Y422" s="113"/>
    </row>
    <row r="423" spans="18:25" x14ac:dyDescent="0.3">
      <c r="R423" s="139"/>
      <c r="S423" s="113"/>
      <c r="T423" s="113"/>
      <c r="U423" s="113"/>
      <c r="V423" s="113"/>
      <c r="W423" s="113"/>
      <c r="X423" s="113"/>
      <c r="Y423" s="113"/>
    </row>
    <row r="424" spans="18:25" x14ac:dyDescent="0.3">
      <c r="R424" s="139"/>
      <c r="S424" s="113"/>
      <c r="T424" s="113"/>
      <c r="U424" s="113"/>
      <c r="V424" s="113"/>
      <c r="W424" s="113"/>
      <c r="X424" s="113"/>
      <c r="Y424" s="113"/>
    </row>
    <row r="425" spans="18:25" x14ac:dyDescent="0.3">
      <c r="R425" s="139"/>
      <c r="S425" s="113"/>
      <c r="T425" s="113"/>
      <c r="U425" s="113"/>
      <c r="V425" s="113"/>
      <c r="W425" s="113"/>
      <c r="X425" s="113"/>
      <c r="Y425" s="113"/>
    </row>
    <row r="426" spans="18:25" x14ac:dyDescent="0.3">
      <c r="R426" s="139"/>
      <c r="S426" s="113"/>
      <c r="T426" s="113"/>
      <c r="U426" s="113"/>
      <c r="V426" s="113"/>
      <c r="W426" s="113"/>
      <c r="X426" s="113"/>
      <c r="Y426" s="113"/>
    </row>
    <row r="427" spans="18:25" x14ac:dyDescent="0.3">
      <c r="R427" s="139"/>
      <c r="S427" s="113"/>
      <c r="T427" s="113"/>
      <c r="U427" s="113"/>
      <c r="V427" s="113"/>
      <c r="W427" s="113"/>
      <c r="X427" s="113"/>
      <c r="Y427" s="113"/>
    </row>
    <row r="428" spans="18:25" x14ac:dyDescent="0.3">
      <c r="R428" s="139"/>
      <c r="S428" s="113"/>
      <c r="T428" s="113"/>
      <c r="U428" s="113"/>
      <c r="V428" s="113"/>
      <c r="W428" s="113"/>
      <c r="X428" s="113"/>
      <c r="Y428" s="113"/>
    </row>
    <row r="429" spans="18:25" x14ac:dyDescent="0.3">
      <c r="R429" s="139"/>
      <c r="S429" s="113"/>
      <c r="T429" s="113"/>
      <c r="U429" s="113"/>
      <c r="V429" s="113"/>
      <c r="W429" s="113"/>
      <c r="X429" s="113"/>
      <c r="Y429" s="113"/>
    </row>
    <row r="430" spans="18:25" x14ac:dyDescent="0.3">
      <c r="R430" s="139"/>
      <c r="S430" s="113"/>
      <c r="T430" s="113"/>
      <c r="U430" s="113"/>
      <c r="V430" s="113"/>
      <c r="W430" s="113"/>
      <c r="X430" s="113"/>
      <c r="Y430" s="113"/>
    </row>
    <row r="431" spans="18:25" x14ac:dyDescent="0.3">
      <c r="R431" s="139"/>
      <c r="S431" s="113"/>
      <c r="T431" s="113"/>
      <c r="U431" s="113"/>
      <c r="V431" s="113"/>
      <c r="W431" s="113"/>
      <c r="X431" s="113"/>
      <c r="Y431" s="113"/>
    </row>
    <row r="432" spans="18:25" x14ac:dyDescent="0.3">
      <c r="R432" s="139"/>
      <c r="S432" s="113"/>
      <c r="T432" s="113"/>
      <c r="U432" s="113"/>
      <c r="V432" s="113"/>
      <c r="W432" s="113"/>
      <c r="X432" s="113"/>
      <c r="Y432" s="113"/>
    </row>
    <row r="433" spans="18:25" x14ac:dyDescent="0.3">
      <c r="R433" s="139"/>
      <c r="S433" s="113"/>
      <c r="T433" s="113"/>
      <c r="U433" s="113"/>
      <c r="V433" s="113"/>
      <c r="W433" s="113"/>
      <c r="X433" s="113"/>
      <c r="Y433" s="113"/>
    </row>
    <row r="434" spans="18:25" x14ac:dyDescent="0.3">
      <c r="R434" s="139"/>
      <c r="S434" s="113"/>
      <c r="T434" s="113"/>
      <c r="U434" s="113"/>
      <c r="V434" s="113"/>
      <c r="W434" s="113"/>
      <c r="X434" s="113"/>
      <c r="Y434" s="113"/>
    </row>
    <row r="435" spans="18:25" x14ac:dyDescent="0.3">
      <c r="R435" s="139"/>
      <c r="S435" s="113"/>
      <c r="T435" s="113"/>
      <c r="U435" s="113"/>
      <c r="V435" s="113"/>
      <c r="W435" s="113"/>
      <c r="X435" s="113"/>
      <c r="Y435" s="113"/>
    </row>
    <row r="436" spans="18:25" x14ac:dyDescent="0.3">
      <c r="R436" s="139"/>
      <c r="S436" s="113"/>
      <c r="T436" s="113"/>
      <c r="U436" s="113"/>
      <c r="V436" s="113"/>
      <c r="W436" s="113"/>
      <c r="X436" s="113"/>
      <c r="Y436" s="113"/>
    </row>
    <row r="437" spans="18:25" x14ac:dyDescent="0.3">
      <c r="R437" s="139"/>
      <c r="S437" s="113"/>
      <c r="T437" s="113"/>
      <c r="U437" s="113"/>
      <c r="V437" s="113"/>
      <c r="W437" s="113"/>
      <c r="X437" s="113"/>
      <c r="Y437" s="113"/>
    </row>
    <row r="438" spans="18:25" x14ac:dyDescent="0.3">
      <c r="R438" s="139"/>
      <c r="S438" s="113"/>
      <c r="T438" s="113"/>
      <c r="U438" s="113"/>
      <c r="V438" s="113"/>
      <c r="W438" s="113"/>
      <c r="X438" s="113"/>
      <c r="Y438" s="113"/>
    </row>
    <row r="439" spans="18:25" x14ac:dyDescent="0.3">
      <c r="R439" s="139"/>
      <c r="S439" s="113"/>
      <c r="T439" s="113"/>
      <c r="U439" s="113"/>
      <c r="V439" s="113"/>
      <c r="W439" s="113"/>
      <c r="X439" s="113"/>
      <c r="Y439" s="113"/>
    </row>
    <row r="440" spans="18:25" x14ac:dyDescent="0.3">
      <c r="R440" s="139"/>
      <c r="S440" s="113"/>
      <c r="T440" s="113"/>
      <c r="U440" s="113"/>
      <c r="V440" s="113"/>
      <c r="W440" s="113"/>
      <c r="X440" s="113"/>
      <c r="Y440" s="113"/>
    </row>
    <row r="441" spans="18:25" x14ac:dyDescent="0.3">
      <c r="R441" s="139"/>
      <c r="S441" s="113"/>
      <c r="T441" s="113"/>
      <c r="U441" s="113"/>
      <c r="V441" s="113"/>
      <c r="W441" s="113"/>
      <c r="X441" s="113"/>
      <c r="Y441" s="113"/>
    </row>
    <row r="442" spans="18:25" x14ac:dyDescent="0.3">
      <c r="R442" s="139"/>
      <c r="S442" s="113"/>
      <c r="T442" s="113"/>
      <c r="U442" s="113"/>
      <c r="V442" s="113"/>
      <c r="W442" s="113"/>
      <c r="X442" s="113"/>
      <c r="Y442" s="113"/>
    </row>
    <row r="443" spans="18:25" x14ac:dyDescent="0.3">
      <c r="R443" s="139"/>
      <c r="S443" s="113"/>
      <c r="T443" s="113"/>
      <c r="U443" s="113"/>
      <c r="V443" s="113"/>
      <c r="W443" s="113"/>
      <c r="X443" s="113"/>
      <c r="Y443" s="113"/>
    </row>
    <row r="444" spans="18:25" x14ac:dyDescent="0.3">
      <c r="R444" s="139"/>
      <c r="S444" s="113"/>
      <c r="T444" s="113"/>
      <c r="U444" s="113"/>
      <c r="V444" s="113"/>
      <c r="W444" s="113"/>
      <c r="X444" s="113"/>
      <c r="Y444" s="113"/>
    </row>
    <row r="445" spans="18:25" x14ac:dyDescent="0.3">
      <c r="R445" s="139"/>
      <c r="S445" s="113"/>
      <c r="T445" s="113"/>
      <c r="U445" s="113"/>
      <c r="V445" s="113"/>
      <c r="W445" s="113"/>
      <c r="X445" s="113"/>
      <c r="Y445" s="113"/>
    </row>
    <row r="446" spans="18:25" x14ac:dyDescent="0.3">
      <c r="R446" s="139"/>
      <c r="S446" s="113"/>
      <c r="T446" s="113"/>
      <c r="U446" s="113"/>
      <c r="V446" s="113"/>
      <c r="W446" s="113"/>
      <c r="X446" s="113"/>
      <c r="Y446" s="113"/>
    </row>
    <row r="447" spans="18:25" x14ac:dyDescent="0.3">
      <c r="R447" s="139"/>
      <c r="S447" s="113"/>
      <c r="T447" s="113"/>
      <c r="U447" s="113"/>
      <c r="V447" s="113"/>
      <c r="W447" s="113"/>
      <c r="X447" s="113"/>
      <c r="Y447" s="113"/>
    </row>
    <row r="448" spans="18:25" x14ac:dyDescent="0.3">
      <c r="R448" s="139"/>
      <c r="S448" s="113"/>
      <c r="T448" s="113"/>
      <c r="U448" s="113"/>
      <c r="V448" s="113"/>
      <c r="W448" s="113"/>
      <c r="X448" s="113"/>
      <c r="Y448" s="113"/>
    </row>
    <row r="449" spans="18:25" x14ac:dyDescent="0.3">
      <c r="R449" s="139"/>
      <c r="S449" s="113"/>
      <c r="T449" s="113"/>
      <c r="U449" s="113"/>
      <c r="V449" s="113"/>
      <c r="W449" s="113"/>
      <c r="X449" s="113"/>
      <c r="Y449" s="113"/>
    </row>
    <row r="450" spans="18:25" x14ac:dyDescent="0.3">
      <c r="R450" s="139"/>
      <c r="S450" s="113"/>
      <c r="T450" s="113"/>
      <c r="U450" s="113"/>
      <c r="V450" s="113"/>
      <c r="W450" s="113"/>
      <c r="X450" s="113"/>
      <c r="Y450" s="113"/>
    </row>
    <row r="451" spans="18:25" x14ac:dyDescent="0.3">
      <c r="R451" s="139"/>
      <c r="S451" s="113"/>
      <c r="T451" s="113"/>
      <c r="U451" s="113"/>
      <c r="V451" s="113"/>
      <c r="W451" s="113"/>
      <c r="X451" s="113"/>
      <c r="Y451" s="113"/>
    </row>
    <row r="452" spans="18:25" x14ac:dyDescent="0.3">
      <c r="R452" s="139"/>
      <c r="S452" s="113"/>
      <c r="T452" s="113"/>
      <c r="U452" s="113"/>
      <c r="V452" s="113"/>
      <c r="W452" s="113"/>
      <c r="X452" s="113"/>
      <c r="Y452" s="113"/>
    </row>
    <row r="453" spans="18:25" x14ac:dyDescent="0.3">
      <c r="R453" s="139"/>
      <c r="S453" s="113"/>
      <c r="T453" s="113"/>
      <c r="U453" s="113"/>
      <c r="V453" s="113"/>
      <c r="W453" s="113"/>
      <c r="X453" s="113"/>
      <c r="Y453" s="113"/>
    </row>
    <row r="454" spans="18:25" x14ac:dyDescent="0.3">
      <c r="R454" s="139"/>
      <c r="S454" s="113"/>
      <c r="T454" s="113"/>
      <c r="U454" s="113"/>
      <c r="V454" s="113"/>
      <c r="W454" s="113"/>
      <c r="X454" s="113"/>
      <c r="Y454" s="113"/>
    </row>
    <row r="455" spans="18:25" x14ac:dyDescent="0.3">
      <c r="R455" s="139"/>
      <c r="S455" s="113"/>
      <c r="T455" s="113"/>
      <c r="U455" s="113"/>
      <c r="V455" s="113"/>
      <c r="W455" s="113"/>
      <c r="X455" s="113"/>
      <c r="Y455" s="113"/>
    </row>
    <row r="456" spans="18:25" x14ac:dyDescent="0.3">
      <c r="R456" s="139"/>
      <c r="S456" s="113"/>
      <c r="T456" s="113"/>
      <c r="U456" s="113"/>
      <c r="V456" s="113"/>
      <c r="W456" s="113"/>
      <c r="X456" s="113"/>
      <c r="Y456" s="113"/>
    </row>
    <row r="457" spans="18:25" x14ac:dyDescent="0.3">
      <c r="R457" s="139"/>
      <c r="S457" s="113"/>
      <c r="T457" s="113"/>
      <c r="U457" s="113"/>
      <c r="V457" s="113"/>
      <c r="W457" s="113"/>
      <c r="X457" s="113"/>
      <c r="Y457" s="113"/>
    </row>
    <row r="458" spans="18:25" x14ac:dyDescent="0.3">
      <c r="R458" s="139"/>
      <c r="S458" s="113"/>
      <c r="T458" s="113"/>
      <c r="U458" s="113"/>
      <c r="V458" s="113"/>
      <c r="W458" s="113"/>
      <c r="X458" s="113"/>
      <c r="Y458" s="113"/>
    </row>
    <row r="459" spans="18:25" x14ac:dyDescent="0.3">
      <c r="R459" s="139"/>
      <c r="S459" s="113"/>
      <c r="T459" s="113"/>
      <c r="U459" s="113"/>
      <c r="V459" s="113"/>
      <c r="W459" s="113"/>
      <c r="X459" s="113"/>
      <c r="Y459" s="113"/>
    </row>
    <row r="460" spans="18:25" x14ac:dyDescent="0.3">
      <c r="R460" s="139"/>
      <c r="S460" s="113"/>
      <c r="T460" s="113"/>
      <c r="U460" s="113"/>
      <c r="V460" s="113"/>
      <c r="W460" s="113"/>
      <c r="X460" s="113"/>
      <c r="Y460" s="113"/>
    </row>
    <row r="461" spans="18:25" x14ac:dyDescent="0.3">
      <c r="R461" s="139"/>
      <c r="S461" s="113"/>
      <c r="T461" s="113"/>
      <c r="U461" s="113"/>
      <c r="V461" s="113"/>
      <c r="W461" s="113"/>
      <c r="X461" s="113"/>
      <c r="Y461" s="113"/>
    </row>
    <row r="462" spans="18:25" x14ac:dyDescent="0.3">
      <c r="R462" s="139"/>
      <c r="S462" s="113"/>
      <c r="T462" s="113"/>
      <c r="U462" s="113"/>
      <c r="V462" s="113"/>
      <c r="W462" s="113"/>
      <c r="X462" s="113"/>
      <c r="Y462" s="113"/>
    </row>
    <row r="463" spans="18:25" x14ac:dyDescent="0.3">
      <c r="R463" s="139"/>
      <c r="S463" s="113"/>
      <c r="T463" s="113"/>
      <c r="U463" s="113"/>
      <c r="V463" s="113"/>
      <c r="W463" s="113"/>
      <c r="X463" s="113"/>
      <c r="Y463" s="113"/>
    </row>
    <row r="464" spans="18:25" x14ac:dyDescent="0.3">
      <c r="R464" s="139"/>
      <c r="S464" s="113"/>
      <c r="T464" s="113"/>
      <c r="U464" s="113"/>
      <c r="V464" s="113"/>
      <c r="W464" s="113"/>
      <c r="X464" s="113"/>
      <c r="Y464" s="113"/>
    </row>
    <row r="465" spans="18:25" x14ac:dyDescent="0.3">
      <c r="R465" s="139"/>
      <c r="S465" s="113"/>
      <c r="T465" s="113"/>
      <c r="U465" s="113"/>
      <c r="V465" s="113"/>
      <c r="W465" s="113"/>
      <c r="X465" s="113"/>
      <c r="Y465" s="113"/>
    </row>
    <row r="466" spans="18:25" x14ac:dyDescent="0.3">
      <c r="R466" s="139"/>
      <c r="S466" s="113"/>
      <c r="T466" s="113"/>
      <c r="U466" s="113"/>
      <c r="V466" s="113"/>
      <c r="W466" s="113"/>
      <c r="X466" s="113"/>
      <c r="Y466" s="113"/>
    </row>
    <row r="467" spans="18:25" x14ac:dyDescent="0.3">
      <c r="R467" s="139"/>
      <c r="S467" s="113"/>
      <c r="T467" s="113"/>
      <c r="U467" s="113"/>
      <c r="V467" s="113"/>
      <c r="W467" s="113"/>
      <c r="X467" s="113"/>
      <c r="Y467" s="113"/>
    </row>
    <row r="468" spans="18:25" x14ac:dyDescent="0.3">
      <c r="R468" s="139"/>
      <c r="S468" s="113"/>
      <c r="T468" s="113"/>
      <c r="U468" s="113"/>
      <c r="V468" s="113"/>
      <c r="W468" s="113"/>
      <c r="X468" s="113"/>
      <c r="Y468" s="113"/>
    </row>
    <row r="469" spans="18:25" x14ac:dyDescent="0.3">
      <c r="R469" s="139"/>
      <c r="S469" s="113"/>
      <c r="T469" s="113"/>
      <c r="U469" s="113"/>
      <c r="V469" s="113"/>
      <c r="W469" s="113"/>
      <c r="X469" s="113"/>
      <c r="Y469" s="113"/>
    </row>
    <row r="470" spans="18:25" x14ac:dyDescent="0.3">
      <c r="R470" s="139"/>
      <c r="S470" s="113"/>
      <c r="T470" s="113"/>
      <c r="U470" s="113"/>
      <c r="V470" s="113"/>
      <c r="W470" s="113"/>
      <c r="X470" s="113"/>
      <c r="Y470" s="113"/>
    </row>
    <row r="471" spans="18:25" x14ac:dyDescent="0.3">
      <c r="R471" s="139"/>
      <c r="S471" s="113"/>
      <c r="T471" s="113"/>
      <c r="U471" s="113"/>
      <c r="V471" s="113"/>
      <c r="W471" s="113"/>
      <c r="X471" s="113"/>
      <c r="Y471" s="113"/>
    </row>
    <row r="472" spans="18:25" x14ac:dyDescent="0.3">
      <c r="R472" s="139"/>
      <c r="S472" s="113"/>
      <c r="T472" s="113"/>
      <c r="U472" s="113"/>
      <c r="V472" s="113"/>
      <c r="W472" s="113"/>
      <c r="X472" s="113"/>
      <c r="Y472" s="113"/>
    </row>
    <row r="473" spans="18:25" x14ac:dyDescent="0.3">
      <c r="R473" s="139"/>
      <c r="S473" s="113"/>
      <c r="T473" s="113"/>
      <c r="U473" s="113"/>
      <c r="V473" s="113"/>
      <c r="W473" s="113"/>
      <c r="X473" s="113"/>
      <c r="Y473" s="113"/>
    </row>
    <row r="474" spans="18:25" x14ac:dyDescent="0.3">
      <c r="R474" s="139"/>
      <c r="S474" s="113"/>
      <c r="T474" s="113"/>
      <c r="U474" s="113"/>
      <c r="V474" s="113"/>
      <c r="W474" s="113"/>
      <c r="X474" s="113"/>
      <c r="Y474" s="113"/>
    </row>
    <row r="475" spans="18:25" x14ac:dyDescent="0.3">
      <c r="R475" s="139"/>
      <c r="S475" s="113"/>
      <c r="T475" s="113"/>
      <c r="U475" s="113"/>
      <c r="V475" s="113"/>
      <c r="W475" s="113"/>
      <c r="X475" s="113"/>
      <c r="Y475" s="113"/>
    </row>
    <row r="476" spans="18:25" x14ac:dyDescent="0.3">
      <c r="R476" s="139"/>
      <c r="S476" s="113"/>
      <c r="T476" s="113"/>
      <c r="U476" s="113"/>
      <c r="V476" s="113"/>
      <c r="W476" s="113"/>
      <c r="X476" s="113"/>
      <c r="Y476" s="113"/>
    </row>
    <row r="477" spans="18:25" x14ac:dyDescent="0.3">
      <c r="R477" s="139"/>
      <c r="S477" s="113"/>
      <c r="T477" s="113"/>
      <c r="U477" s="113"/>
      <c r="V477" s="113"/>
      <c r="W477" s="113"/>
      <c r="X477" s="113"/>
      <c r="Y477" s="113"/>
    </row>
    <row r="478" spans="18:25" x14ac:dyDescent="0.3">
      <c r="R478" s="139"/>
      <c r="S478" s="113"/>
      <c r="T478" s="113"/>
      <c r="U478" s="113"/>
      <c r="V478" s="113"/>
      <c r="W478" s="113"/>
      <c r="X478" s="113"/>
      <c r="Y478" s="113"/>
    </row>
    <row r="479" spans="18:25" x14ac:dyDescent="0.3">
      <c r="R479" s="139"/>
      <c r="S479" s="113"/>
      <c r="T479" s="113"/>
      <c r="U479" s="113"/>
      <c r="V479" s="113"/>
      <c r="W479" s="113"/>
      <c r="X479" s="113"/>
      <c r="Y479" s="113"/>
    </row>
    <row r="480" spans="18:25" x14ac:dyDescent="0.3">
      <c r="R480" s="139"/>
      <c r="S480" s="113"/>
      <c r="T480" s="113"/>
      <c r="U480" s="113"/>
      <c r="V480" s="113"/>
      <c r="W480" s="113"/>
      <c r="X480" s="113"/>
      <c r="Y480" s="113"/>
    </row>
    <row r="481" spans="18:25" x14ac:dyDescent="0.3">
      <c r="R481" s="139"/>
      <c r="S481" s="113"/>
      <c r="T481" s="113"/>
      <c r="U481" s="113"/>
      <c r="V481" s="113"/>
      <c r="W481" s="113"/>
      <c r="X481" s="113"/>
      <c r="Y481" s="113"/>
    </row>
    <row r="482" spans="18:25" x14ac:dyDescent="0.3">
      <c r="R482" s="139"/>
      <c r="S482" s="113"/>
      <c r="T482" s="113"/>
      <c r="U482" s="113"/>
      <c r="V482" s="113"/>
      <c r="W482" s="113"/>
      <c r="X482" s="113"/>
      <c r="Y482" s="113"/>
    </row>
    <row r="483" spans="18:25" x14ac:dyDescent="0.3">
      <c r="R483" s="139"/>
      <c r="S483" s="113"/>
      <c r="T483" s="113"/>
      <c r="U483" s="113"/>
      <c r="V483" s="113"/>
      <c r="W483" s="113"/>
      <c r="X483" s="113"/>
      <c r="Y483" s="113"/>
    </row>
    <row r="484" spans="18:25" x14ac:dyDescent="0.3">
      <c r="R484" s="139"/>
      <c r="S484" s="113"/>
      <c r="T484" s="113"/>
      <c r="U484" s="113"/>
      <c r="V484" s="113"/>
      <c r="W484" s="113"/>
      <c r="X484" s="113"/>
      <c r="Y484" s="113"/>
    </row>
    <row r="485" spans="18:25" x14ac:dyDescent="0.3">
      <c r="R485" s="139"/>
      <c r="S485" s="113"/>
      <c r="T485" s="113"/>
      <c r="U485" s="113"/>
      <c r="V485" s="113"/>
      <c r="W485" s="113"/>
      <c r="X485" s="113"/>
      <c r="Y485" s="113"/>
    </row>
    <row r="486" spans="18:25" x14ac:dyDescent="0.3">
      <c r="R486" s="139"/>
      <c r="S486" s="113"/>
      <c r="T486" s="113"/>
      <c r="U486" s="113"/>
      <c r="V486" s="113"/>
      <c r="W486" s="113"/>
      <c r="X486" s="113"/>
      <c r="Y486" s="113"/>
    </row>
    <row r="487" spans="18:25" x14ac:dyDescent="0.3">
      <c r="R487" s="139"/>
      <c r="S487" s="113"/>
      <c r="T487" s="113"/>
      <c r="U487" s="113"/>
      <c r="V487" s="113"/>
      <c r="W487" s="113"/>
      <c r="X487" s="113"/>
      <c r="Y487" s="113"/>
    </row>
    <row r="488" spans="18:25" x14ac:dyDescent="0.3">
      <c r="R488" s="139"/>
      <c r="S488" s="113"/>
      <c r="T488" s="113"/>
      <c r="U488" s="113"/>
      <c r="V488" s="113"/>
      <c r="W488" s="113"/>
      <c r="X488" s="113"/>
      <c r="Y488" s="113"/>
    </row>
    <row r="489" spans="18:25" x14ac:dyDescent="0.3">
      <c r="R489" s="139"/>
      <c r="S489" s="113"/>
      <c r="T489" s="113"/>
      <c r="U489" s="113"/>
      <c r="V489" s="113"/>
      <c r="W489" s="113"/>
      <c r="X489" s="113"/>
      <c r="Y489" s="113"/>
    </row>
    <row r="490" spans="18:25" x14ac:dyDescent="0.3">
      <c r="R490" s="139"/>
      <c r="S490" s="113"/>
      <c r="T490" s="113"/>
      <c r="U490" s="113"/>
      <c r="V490" s="113"/>
      <c r="W490" s="113"/>
      <c r="X490" s="113"/>
      <c r="Y490" s="113"/>
    </row>
    <row r="491" spans="18:25" x14ac:dyDescent="0.3">
      <c r="R491" s="139"/>
      <c r="S491" s="113"/>
      <c r="T491" s="113"/>
      <c r="U491" s="113"/>
      <c r="V491" s="113"/>
      <c r="W491" s="113"/>
      <c r="X491" s="113"/>
      <c r="Y491" s="113"/>
    </row>
    <row r="492" spans="18:25" x14ac:dyDescent="0.3">
      <c r="R492" s="139"/>
      <c r="S492" s="113"/>
      <c r="T492" s="113"/>
      <c r="U492" s="113"/>
      <c r="V492" s="113"/>
      <c r="W492" s="113"/>
      <c r="X492" s="113"/>
      <c r="Y492" s="113"/>
    </row>
    <row r="493" spans="18:25" x14ac:dyDescent="0.3">
      <c r="R493" s="139"/>
      <c r="S493" s="113"/>
      <c r="T493" s="113"/>
      <c r="U493" s="113"/>
      <c r="V493" s="113"/>
      <c r="W493" s="113"/>
      <c r="X493" s="113"/>
      <c r="Y493" s="113"/>
    </row>
    <row r="494" spans="18:25" x14ac:dyDescent="0.3">
      <c r="R494" s="139"/>
      <c r="S494" s="113"/>
      <c r="T494" s="113"/>
      <c r="U494" s="113"/>
      <c r="V494" s="113"/>
      <c r="W494" s="113"/>
      <c r="X494" s="113"/>
      <c r="Y494" s="113"/>
    </row>
    <row r="495" spans="18:25" x14ac:dyDescent="0.3">
      <c r="R495" s="139"/>
      <c r="S495" s="113"/>
      <c r="T495" s="113"/>
      <c r="U495" s="113"/>
      <c r="V495" s="113"/>
      <c r="W495" s="113"/>
      <c r="X495" s="113"/>
      <c r="Y495" s="113"/>
    </row>
    <row r="496" spans="18:25" x14ac:dyDescent="0.3">
      <c r="R496" s="139"/>
      <c r="S496" s="113"/>
      <c r="T496" s="113"/>
      <c r="U496" s="113"/>
      <c r="V496" s="113"/>
      <c r="W496" s="113"/>
      <c r="X496" s="113"/>
      <c r="Y496" s="113"/>
    </row>
    <row r="497" spans="18:25" x14ac:dyDescent="0.3">
      <c r="R497" s="139"/>
      <c r="S497" s="113"/>
      <c r="T497" s="113"/>
      <c r="U497" s="113"/>
      <c r="V497" s="113"/>
      <c r="W497" s="113"/>
      <c r="X497" s="113"/>
      <c r="Y497" s="113"/>
    </row>
    <row r="498" spans="18:25" x14ac:dyDescent="0.3">
      <c r="R498" s="139"/>
      <c r="S498" s="113"/>
      <c r="T498" s="113"/>
      <c r="U498" s="113"/>
      <c r="V498" s="113"/>
      <c r="W498" s="113"/>
      <c r="X498" s="113"/>
      <c r="Y498" s="113"/>
    </row>
    <row r="499" spans="18:25" x14ac:dyDescent="0.3">
      <c r="R499" s="139"/>
      <c r="S499" s="113"/>
      <c r="T499" s="113"/>
      <c r="U499" s="113"/>
      <c r="V499" s="113"/>
      <c r="W499" s="113"/>
      <c r="X499" s="113"/>
      <c r="Y499" s="113"/>
    </row>
    <row r="500" spans="18:25" x14ac:dyDescent="0.3">
      <c r="R500" s="139"/>
      <c r="S500" s="113"/>
      <c r="T500" s="113"/>
      <c r="U500" s="113"/>
      <c r="V500" s="113"/>
      <c r="W500" s="113"/>
      <c r="X500" s="113"/>
      <c r="Y500" s="113"/>
    </row>
    <row r="501" spans="18:25" x14ac:dyDescent="0.3">
      <c r="R501" s="139"/>
      <c r="S501" s="113"/>
      <c r="T501" s="113"/>
      <c r="U501" s="113"/>
      <c r="V501" s="113"/>
      <c r="W501" s="113"/>
      <c r="X501" s="113"/>
      <c r="Y501" s="113"/>
    </row>
    <row r="502" spans="18:25" x14ac:dyDescent="0.3">
      <c r="R502" s="139"/>
      <c r="S502" s="113"/>
      <c r="T502" s="113"/>
      <c r="U502" s="113"/>
      <c r="V502" s="113"/>
      <c r="W502" s="113"/>
      <c r="X502" s="113"/>
      <c r="Y502" s="113"/>
    </row>
    <row r="503" spans="18:25" x14ac:dyDescent="0.3">
      <c r="R503" s="139"/>
      <c r="S503" s="113"/>
      <c r="T503" s="113"/>
      <c r="U503" s="113"/>
      <c r="V503" s="113"/>
      <c r="W503" s="113"/>
      <c r="X503" s="113"/>
      <c r="Y503" s="113"/>
    </row>
    <row r="504" spans="18:25" x14ac:dyDescent="0.3">
      <c r="R504" s="139"/>
      <c r="S504" s="113"/>
      <c r="T504" s="113"/>
      <c r="U504" s="113"/>
      <c r="V504" s="113"/>
      <c r="W504" s="113"/>
      <c r="X504" s="113"/>
      <c r="Y504" s="113"/>
    </row>
    <row r="505" spans="18:25" x14ac:dyDescent="0.3">
      <c r="R505" s="139"/>
      <c r="S505" s="113"/>
      <c r="T505" s="113"/>
      <c r="U505" s="113"/>
      <c r="V505" s="113"/>
      <c r="W505" s="113"/>
      <c r="X505" s="113"/>
      <c r="Y505" s="113"/>
    </row>
    <row r="506" spans="18:25" x14ac:dyDescent="0.3">
      <c r="R506" s="139"/>
      <c r="S506" s="113"/>
      <c r="T506" s="113"/>
      <c r="U506" s="113"/>
      <c r="V506" s="113"/>
      <c r="W506" s="113"/>
      <c r="X506" s="113"/>
      <c r="Y506" s="113"/>
    </row>
    <row r="507" spans="18:25" x14ac:dyDescent="0.3">
      <c r="R507" s="139"/>
      <c r="S507" s="113"/>
      <c r="T507" s="113"/>
      <c r="U507" s="113"/>
      <c r="V507" s="113"/>
      <c r="W507" s="113"/>
      <c r="X507" s="113"/>
      <c r="Y507" s="113"/>
    </row>
    <row r="508" spans="18:25" x14ac:dyDescent="0.3">
      <c r="R508" s="139"/>
      <c r="S508" s="113"/>
      <c r="T508" s="113"/>
      <c r="U508" s="113"/>
      <c r="V508" s="113"/>
      <c r="W508" s="113"/>
      <c r="X508" s="113"/>
      <c r="Y508" s="113"/>
    </row>
    <row r="509" spans="18:25" x14ac:dyDescent="0.3">
      <c r="R509" s="139"/>
      <c r="S509" s="113"/>
      <c r="T509" s="113"/>
      <c r="U509" s="113"/>
      <c r="V509" s="113"/>
      <c r="W509" s="113"/>
      <c r="X509" s="113"/>
      <c r="Y509" s="113"/>
    </row>
    <row r="510" spans="18:25" x14ac:dyDescent="0.3">
      <c r="R510" s="139"/>
      <c r="S510" s="113"/>
      <c r="T510" s="113"/>
      <c r="U510" s="113"/>
      <c r="V510" s="113"/>
      <c r="W510" s="113"/>
      <c r="X510" s="113"/>
      <c r="Y510" s="113"/>
    </row>
    <row r="511" spans="18:25" x14ac:dyDescent="0.3">
      <c r="R511" s="139"/>
      <c r="S511" s="113"/>
      <c r="T511" s="113"/>
      <c r="U511" s="113"/>
      <c r="V511" s="113"/>
      <c r="W511" s="113"/>
      <c r="X511" s="113"/>
      <c r="Y511" s="113"/>
    </row>
    <row r="512" spans="18:25" x14ac:dyDescent="0.3">
      <c r="R512" s="139"/>
      <c r="S512" s="113"/>
      <c r="T512" s="113"/>
      <c r="U512" s="113"/>
      <c r="V512" s="113"/>
      <c r="W512" s="113"/>
      <c r="X512" s="113"/>
      <c r="Y512" s="113"/>
    </row>
    <row r="513" spans="18:25" x14ac:dyDescent="0.3">
      <c r="R513" s="139"/>
      <c r="S513" s="113"/>
      <c r="T513" s="113"/>
      <c r="U513" s="113"/>
      <c r="V513" s="113"/>
      <c r="W513" s="113"/>
      <c r="X513" s="113"/>
      <c r="Y513" s="113"/>
    </row>
    <row r="514" spans="18:25" x14ac:dyDescent="0.3">
      <c r="R514" s="139"/>
      <c r="S514" s="113"/>
      <c r="T514" s="113"/>
      <c r="U514" s="113"/>
      <c r="V514" s="113"/>
      <c r="W514" s="113"/>
      <c r="X514" s="113"/>
      <c r="Y514" s="113"/>
    </row>
    <row r="515" spans="18:25" x14ac:dyDescent="0.3">
      <c r="R515" s="139"/>
      <c r="S515" s="113"/>
      <c r="T515" s="113"/>
      <c r="U515" s="113"/>
      <c r="V515" s="113"/>
      <c r="W515" s="113"/>
      <c r="X515" s="113"/>
      <c r="Y515" s="113"/>
    </row>
    <row r="516" spans="18:25" x14ac:dyDescent="0.3">
      <c r="R516" s="139"/>
      <c r="S516" s="113"/>
      <c r="T516" s="113"/>
      <c r="U516" s="113"/>
      <c r="V516" s="113"/>
      <c r="W516" s="113"/>
      <c r="X516" s="113"/>
      <c r="Y516" s="113"/>
    </row>
    <row r="517" spans="18:25" x14ac:dyDescent="0.3">
      <c r="R517" s="139"/>
      <c r="S517" s="113"/>
      <c r="T517" s="113"/>
      <c r="U517" s="113"/>
      <c r="V517" s="113"/>
      <c r="W517" s="113"/>
      <c r="X517" s="113"/>
      <c r="Y517" s="113"/>
    </row>
    <row r="518" spans="18:25" x14ac:dyDescent="0.3">
      <c r="R518" s="139"/>
      <c r="S518" s="113"/>
      <c r="T518" s="113"/>
      <c r="U518" s="113"/>
      <c r="V518" s="113"/>
      <c r="W518" s="113"/>
      <c r="X518" s="113"/>
      <c r="Y518" s="113"/>
    </row>
    <row r="519" spans="18:25" x14ac:dyDescent="0.3">
      <c r="R519" s="139"/>
      <c r="S519" s="113"/>
      <c r="T519" s="113"/>
      <c r="U519" s="113"/>
      <c r="V519" s="113"/>
      <c r="W519" s="113"/>
      <c r="X519" s="113"/>
      <c r="Y519" s="113"/>
    </row>
    <row r="520" spans="18:25" x14ac:dyDescent="0.3">
      <c r="R520" s="139"/>
      <c r="S520" s="113"/>
      <c r="T520" s="113"/>
      <c r="U520" s="113"/>
      <c r="V520" s="113"/>
      <c r="W520" s="113"/>
      <c r="X520" s="113"/>
      <c r="Y520" s="113"/>
    </row>
    <row r="521" spans="18:25" x14ac:dyDescent="0.3">
      <c r="R521" s="139"/>
      <c r="S521" s="113"/>
      <c r="T521" s="113"/>
      <c r="U521" s="113"/>
      <c r="V521" s="113"/>
      <c r="W521" s="113"/>
      <c r="X521" s="113"/>
      <c r="Y521" s="113"/>
    </row>
    <row r="522" spans="18:25" x14ac:dyDescent="0.3">
      <c r="R522" s="139"/>
      <c r="S522" s="113"/>
      <c r="T522" s="113"/>
      <c r="U522" s="113"/>
      <c r="V522" s="113"/>
      <c r="W522" s="113"/>
      <c r="X522" s="113"/>
      <c r="Y522" s="113"/>
    </row>
    <row r="523" spans="18:25" x14ac:dyDescent="0.3">
      <c r="R523" s="139"/>
      <c r="S523" s="113"/>
      <c r="T523" s="113"/>
      <c r="U523" s="113"/>
      <c r="V523" s="113"/>
      <c r="W523" s="113"/>
      <c r="X523" s="113"/>
      <c r="Y523" s="113"/>
    </row>
    <row r="524" spans="18:25" x14ac:dyDescent="0.3">
      <c r="R524" s="139"/>
      <c r="S524" s="113"/>
      <c r="T524" s="113"/>
      <c r="U524" s="113"/>
      <c r="V524" s="113"/>
      <c r="W524" s="113"/>
      <c r="X524" s="113"/>
      <c r="Y524" s="113"/>
    </row>
    <row r="525" spans="18:25" x14ac:dyDescent="0.3">
      <c r="R525" s="139"/>
      <c r="S525" s="113"/>
      <c r="T525" s="113"/>
      <c r="U525" s="113"/>
      <c r="V525" s="113"/>
      <c r="W525" s="113"/>
      <c r="X525" s="113"/>
      <c r="Y525" s="113"/>
    </row>
    <row r="526" spans="18:25" x14ac:dyDescent="0.3">
      <c r="R526" s="139"/>
      <c r="S526" s="113"/>
      <c r="T526" s="113"/>
      <c r="U526" s="113"/>
      <c r="V526" s="113"/>
      <c r="W526" s="113"/>
      <c r="X526" s="113"/>
      <c r="Y526" s="113"/>
    </row>
    <row r="527" spans="18:25" x14ac:dyDescent="0.3">
      <c r="R527" s="139"/>
      <c r="S527" s="113"/>
      <c r="T527" s="113"/>
      <c r="U527" s="113"/>
      <c r="V527" s="113"/>
      <c r="W527" s="113"/>
      <c r="X527" s="113"/>
      <c r="Y527" s="113"/>
    </row>
    <row r="528" spans="18:25" x14ac:dyDescent="0.3">
      <c r="R528" s="139"/>
      <c r="S528" s="113"/>
      <c r="T528" s="113"/>
      <c r="U528" s="113"/>
      <c r="V528" s="113"/>
      <c r="W528" s="113"/>
      <c r="X528" s="113"/>
      <c r="Y528" s="113"/>
    </row>
    <row r="529" spans="18:25" x14ac:dyDescent="0.3">
      <c r="R529" s="139"/>
      <c r="S529" s="113"/>
      <c r="T529" s="113"/>
      <c r="U529" s="113"/>
      <c r="V529" s="113"/>
      <c r="W529" s="113"/>
      <c r="X529" s="113"/>
      <c r="Y529" s="113"/>
    </row>
    <row r="530" spans="18:25" x14ac:dyDescent="0.3">
      <c r="R530" s="139"/>
      <c r="S530" s="113"/>
      <c r="T530" s="113"/>
      <c r="U530" s="113"/>
      <c r="V530" s="113"/>
      <c r="W530" s="113"/>
      <c r="X530" s="113"/>
      <c r="Y530" s="113"/>
    </row>
    <row r="531" spans="18:25" x14ac:dyDescent="0.3">
      <c r="R531" s="139"/>
      <c r="S531" s="113"/>
      <c r="T531" s="113"/>
      <c r="U531" s="113"/>
      <c r="V531" s="113"/>
      <c r="W531" s="113"/>
      <c r="X531" s="113"/>
      <c r="Y531" s="113"/>
    </row>
    <row r="532" spans="18:25" x14ac:dyDescent="0.3">
      <c r="R532" s="139"/>
      <c r="S532" s="113"/>
      <c r="T532" s="113"/>
      <c r="U532" s="113"/>
      <c r="V532" s="113"/>
      <c r="W532" s="113"/>
      <c r="X532" s="113"/>
      <c r="Y532" s="113"/>
    </row>
    <row r="533" spans="18:25" x14ac:dyDescent="0.3">
      <c r="R533" s="139"/>
      <c r="S533" s="113"/>
      <c r="T533" s="113"/>
      <c r="U533" s="113"/>
      <c r="V533" s="113"/>
      <c r="W533" s="113"/>
      <c r="X533" s="113"/>
      <c r="Y533" s="113"/>
    </row>
    <row r="534" spans="18:25" x14ac:dyDescent="0.3">
      <c r="R534" s="139"/>
      <c r="S534" s="113"/>
      <c r="T534" s="113"/>
      <c r="U534" s="113"/>
      <c r="V534" s="113"/>
      <c r="W534" s="113"/>
      <c r="X534" s="113"/>
      <c r="Y534" s="113"/>
    </row>
    <row r="535" spans="18:25" x14ac:dyDescent="0.3">
      <c r="R535" s="139"/>
      <c r="S535" s="113"/>
      <c r="T535" s="113"/>
      <c r="U535" s="113"/>
      <c r="V535" s="113"/>
      <c r="W535" s="113"/>
      <c r="X535" s="113"/>
      <c r="Y535" s="113"/>
    </row>
    <row r="536" spans="18:25" x14ac:dyDescent="0.3">
      <c r="R536" s="139"/>
      <c r="S536" s="113"/>
      <c r="T536" s="113"/>
      <c r="U536" s="113"/>
      <c r="V536" s="113"/>
      <c r="W536" s="113"/>
      <c r="X536" s="113"/>
      <c r="Y536" s="113"/>
    </row>
    <row r="537" spans="18:25" x14ac:dyDescent="0.3">
      <c r="R537" s="139"/>
      <c r="S537" s="113"/>
      <c r="T537" s="113"/>
      <c r="U537" s="113"/>
      <c r="V537" s="113"/>
      <c r="W537" s="113"/>
      <c r="X537" s="113"/>
      <c r="Y537" s="113"/>
    </row>
    <row r="538" spans="18:25" x14ac:dyDescent="0.3">
      <c r="R538" s="139"/>
      <c r="S538" s="113"/>
      <c r="T538" s="113"/>
      <c r="U538" s="113"/>
      <c r="V538" s="113"/>
      <c r="W538" s="113"/>
      <c r="X538" s="113"/>
      <c r="Y538" s="113"/>
    </row>
    <row r="539" spans="18:25" x14ac:dyDescent="0.3">
      <c r="R539" s="139"/>
      <c r="S539" s="113"/>
      <c r="T539" s="113"/>
      <c r="U539" s="113"/>
      <c r="V539" s="113"/>
      <c r="W539" s="113"/>
      <c r="X539" s="113"/>
      <c r="Y539" s="113"/>
    </row>
    <row r="540" spans="18:25" x14ac:dyDescent="0.3">
      <c r="R540" s="139"/>
      <c r="S540" s="113"/>
      <c r="T540" s="113"/>
      <c r="U540" s="113"/>
      <c r="V540" s="113"/>
      <c r="W540" s="113"/>
      <c r="X540" s="113"/>
      <c r="Y540" s="113"/>
    </row>
    <row r="541" spans="18:25" x14ac:dyDescent="0.3">
      <c r="R541" s="139"/>
      <c r="S541" s="113"/>
      <c r="T541" s="113"/>
      <c r="U541" s="113"/>
      <c r="V541" s="113"/>
      <c r="W541" s="113"/>
      <c r="X541" s="113"/>
      <c r="Y541" s="113"/>
    </row>
    <row r="542" spans="18:25" x14ac:dyDescent="0.3">
      <c r="R542" s="139"/>
      <c r="S542" s="113"/>
      <c r="T542" s="113"/>
      <c r="U542" s="113"/>
      <c r="V542" s="113"/>
      <c r="W542" s="113"/>
      <c r="X542" s="113"/>
      <c r="Y542" s="113"/>
    </row>
    <row r="543" spans="18:25" x14ac:dyDescent="0.3">
      <c r="R543" s="139"/>
      <c r="S543" s="113"/>
      <c r="T543" s="113"/>
      <c r="U543" s="113"/>
      <c r="V543" s="113"/>
      <c r="W543" s="113"/>
      <c r="X543" s="113"/>
      <c r="Y543" s="113"/>
    </row>
    <row r="544" spans="18:25" x14ac:dyDescent="0.3">
      <c r="R544" s="139"/>
      <c r="S544" s="113"/>
      <c r="T544" s="113"/>
      <c r="U544" s="113"/>
      <c r="V544" s="113"/>
      <c r="W544" s="113"/>
      <c r="X544" s="113"/>
      <c r="Y544" s="113"/>
    </row>
    <row r="545" spans="18:25" x14ac:dyDescent="0.3">
      <c r="R545" s="139"/>
      <c r="S545" s="113"/>
      <c r="T545" s="113"/>
      <c r="U545" s="113"/>
      <c r="V545" s="113"/>
      <c r="W545" s="113"/>
      <c r="X545" s="113"/>
      <c r="Y545" s="113"/>
    </row>
    <row r="546" spans="18:25" x14ac:dyDescent="0.3">
      <c r="R546" s="139"/>
      <c r="S546" s="113"/>
      <c r="T546" s="113"/>
      <c r="U546" s="113"/>
      <c r="V546" s="113"/>
      <c r="W546" s="113"/>
      <c r="X546" s="113"/>
      <c r="Y546" s="113"/>
    </row>
    <row r="547" spans="18:25" x14ac:dyDescent="0.3">
      <c r="R547" s="139"/>
      <c r="S547" s="113"/>
      <c r="T547" s="113"/>
      <c r="U547" s="113"/>
      <c r="V547" s="113"/>
      <c r="W547" s="113"/>
      <c r="X547" s="113"/>
      <c r="Y547" s="113"/>
    </row>
    <row r="548" spans="18:25" x14ac:dyDescent="0.3">
      <c r="R548" s="139"/>
      <c r="S548" s="113"/>
      <c r="T548" s="113"/>
      <c r="U548" s="113"/>
      <c r="V548" s="113"/>
      <c r="W548" s="113"/>
      <c r="X548" s="113"/>
      <c r="Y548" s="113"/>
    </row>
    <row r="549" spans="18:25" x14ac:dyDescent="0.3">
      <c r="R549" s="139"/>
      <c r="S549" s="113"/>
      <c r="T549" s="113"/>
      <c r="U549" s="113"/>
      <c r="V549" s="113"/>
      <c r="W549" s="113"/>
      <c r="X549" s="113"/>
      <c r="Y549" s="113"/>
    </row>
    <row r="550" spans="18:25" x14ac:dyDescent="0.3">
      <c r="R550" s="139"/>
      <c r="S550" s="113"/>
      <c r="T550" s="113"/>
      <c r="U550" s="113"/>
      <c r="V550" s="113"/>
      <c r="W550" s="113"/>
      <c r="X550" s="113"/>
      <c r="Y550" s="113"/>
    </row>
    <row r="551" spans="18:25" x14ac:dyDescent="0.3">
      <c r="R551" s="139"/>
      <c r="S551" s="113"/>
      <c r="T551" s="113"/>
      <c r="U551" s="113"/>
      <c r="V551" s="113"/>
      <c r="W551" s="113"/>
      <c r="X551" s="113"/>
      <c r="Y551" s="113"/>
    </row>
    <row r="552" spans="18:25" x14ac:dyDescent="0.3">
      <c r="R552" s="139"/>
      <c r="S552" s="113"/>
      <c r="T552" s="113"/>
      <c r="U552" s="113"/>
      <c r="V552" s="113"/>
      <c r="W552" s="113"/>
      <c r="X552" s="113"/>
      <c r="Y552" s="113"/>
    </row>
    <row r="553" spans="18:25" x14ac:dyDescent="0.3">
      <c r="R553" s="139"/>
      <c r="S553" s="113"/>
      <c r="T553" s="113"/>
      <c r="U553" s="113"/>
      <c r="V553" s="113"/>
      <c r="W553" s="113"/>
      <c r="X553" s="113"/>
      <c r="Y553" s="113"/>
    </row>
    <row r="554" spans="18:25" x14ac:dyDescent="0.3">
      <c r="R554" s="139"/>
      <c r="S554" s="113"/>
      <c r="T554" s="113"/>
      <c r="U554" s="113"/>
      <c r="V554" s="113"/>
      <c r="W554" s="113"/>
      <c r="X554" s="113"/>
      <c r="Y554" s="113"/>
    </row>
    <row r="555" spans="18:25" x14ac:dyDescent="0.3">
      <c r="R555" s="139"/>
      <c r="S555" s="113"/>
      <c r="T555" s="113"/>
      <c r="U555" s="113"/>
      <c r="V555" s="113"/>
      <c r="W555" s="113"/>
      <c r="X555" s="113"/>
      <c r="Y555" s="113"/>
    </row>
    <row r="556" spans="18:25" x14ac:dyDescent="0.3">
      <c r="R556" s="139"/>
      <c r="S556" s="113"/>
      <c r="T556" s="113"/>
      <c r="U556" s="113"/>
      <c r="V556" s="113"/>
      <c r="W556" s="113"/>
      <c r="X556" s="113"/>
      <c r="Y556" s="113"/>
    </row>
    <row r="557" spans="18:25" x14ac:dyDescent="0.3">
      <c r="R557" s="139"/>
      <c r="S557" s="113"/>
      <c r="T557" s="113"/>
      <c r="U557" s="113"/>
      <c r="V557" s="113"/>
      <c r="W557" s="113"/>
      <c r="X557" s="113"/>
      <c r="Y557" s="113"/>
    </row>
    <row r="558" spans="18:25" x14ac:dyDescent="0.3">
      <c r="R558" s="139"/>
      <c r="S558" s="113"/>
      <c r="T558" s="113"/>
      <c r="U558" s="113"/>
      <c r="V558" s="113"/>
      <c r="W558" s="113"/>
      <c r="X558" s="113"/>
      <c r="Y558" s="113"/>
    </row>
    <row r="559" spans="18:25" x14ac:dyDescent="0.3">
      <c r="R559" s="139"/>
      <c r="S559" s="113"/>
      <c r="T559" s="113"/>
      <c r="U559" s="113"/>
      <c r="V559" s="113"/>
      <c r="W559" s="113"/>
      <c r="X559" s="113"/>
      <c r="Y559" s="113"/>
    </row>
    <row r="560" spans="18:25" x14ac:dyDescent="0.3">
      <c r="R560" s="139"/>
      <c r="S560" s="113"/>
      <c r="T560" s="113"/>
      <c r="U560" s="113"/>
      <c r="V560" s="113"/>
      <c r="W560" s="113"/>
      <c r="X560" s="113"/>
      <c r="Y560" s="113"/>
    </row>
    <row r="561" spans="18:25" x14ac:dyDescent="0.3">
      <c r="R561" s="139"/>
      <c r="S561" s="113"/>
      <c r="T561" s="113"/>
      <c r="U561" s="113"/>
      <c r="V561" s="113"/>
      <c r="W561" s="113"/>
      <c r="X561" s="113"/>
      <c r="Y561" s="113"/>
    </row>
    <row r="562" spans="18:25" x14ac:dyDescent="0.3">
      <c r="R562" s="139"/>
      <c r="S562" s="113"/>
      <c r="T562" s="113"/>
      <c r="U562" s="113"/>
      <c r="V562" s="113"/>
      <c r="W562" s="113"/>
      <c r="X562" s="113"/>
      <c r="Y562" s="113"/>
    </row>
    <row r="563" spans="18:25" x14ac:dyDescent="0.3">
      <c r="R563" s="139"/>
      <c r="S563" s="113"/>
      <c r="T563" s="113"/>
      <c r="U563" s="113"/>
      <c r="V563" s="113"/>
      <c r="W563" s="113"/>
      <c r="X563" s="113"/>
      <c r="Y563" s="113"/>
    </row>
    <row r="564" spans="18:25" x14ac:dyDescent="0.3">
      <c r="R564" s="139"/>
      <c r="S564" s="113"/>
      <c r="T564" s="113"/>
      <c r="U564" s="113"/>
      <c r="V564" s="113"/>
      <c r="W564" s="113"/>
      <c r="X564" s="113"/>
      <c r="Y564" s="113"/>
    </row>
    <row r="565" spans="18:25" x14ac:dyDescent="0.3">
      <c r="R565" s="139"/>
      <c r="S565" s="113"/>
      <c r="T565" s="113"/>
      <c r="U565" s="113"/>
      <c r="V565" s="113"/>
      <c r="W565" s="113"/>
      <c r="X565" s="113"/>
      <c r="Y565" s="113"/>
    </row>
    <row r="566" spans="18:25" x14ac:dyDescent="0.3">
      <c r="R566" s="139"/>
      <c r="S566" s="113"/>
      <c r="T566" s="113"/>
      <c r="U566" s="113"/>
      <c r="V566" s="113"/>
      <c r="W566" s="113"/>
      <c r="X566" s="113"/>
      <c r="Y566" s="113"/>
    </row>
    <row r="567" spans="18:25" x14ac:dyDescent="0.3">
      <c r="R567" s="139"/>
      <c r="S567" s="113"/>
      <c r="T567" s="113"/>
      <c r="U567" s="113"/>
      <c r="V567" s="113"/>
      <c r="W567" s="113"/>
      <c r="X567" s="113"/>
      <c r="Y567" s="113"/>
    </row>
    <row r="568" spans="18:25" x14ac:dyDescent="0.3">
      <c r="R568" s="139"/>
      <c r="S568" s="113"/>
      <c r="T568" s="113"/>
      <c r="U568" s="113"/>
      <c r="V568" s="113"/>
      <c r="W568" s="113"/>
      <c r="X568" s="113"/>
      <c r="Y568" s="113"/>
    </row>
    <row r="569" spans="18:25" x14ac:dyDescent="0.3">
      <c r="R569" s="139"/>
      <c r="S569" s="113"/>
      <c r="T569" s="113"/>
      <c r="U569" s="113"/>
      <c r="V569" s="113"/>
      <c r="W569" s="113"/>
      <c r="X569" s="113"/>
      <c r="Y569" s="113"/>
    </row>
    <row r="570" spans="18:25" x14ac:dyDescent="0.3">
      <c r="R570" s="139"/>
      <c r="S570" s="113"/>
      <c r="T570" s="113"/>
      <c r="U570" s="113"/>
      <c r="V570" s="113"/>
      <c r="W570" s="113"/>
      <c r="X570" s="113"/>
      <c r="Y570" s="113"/>
    </row>
    <row r="571" spans="18:25" x14ac:dyDescent="0.3">
      <c r="R571" s="139"/>
      <c r="S571" s="113"/>
      <c r="T571" s="113"/>
      <c r="U571" s="113"/>
      <c r="V571" s="113"/>
      <c r="W571" s="113"/>
      <c r="X571" s="113"/>
      <c r="Y571" s="113"/>
    </row>
    <row r="572" spans="18:25" x14ac:dyDescent="0.3">
      <c r="R572" s="139"/>
      <c r="S572" s="113"/>
      <c r="T572" s="113"/>
      <c r="U572" s="113"/>
      <c r="V572" s="113"/>
      <c r="W572" s="113"/>
      <c r="X572" s="113"/>
      <c r="Y572" s="113"/>
    </row>
    <row r="573" spans="18:25" x14ac:dyDescent="0.3">
      <c r="R573" s="139"/>
      <c r="S573" s="113"/>
      <c r="T573" s="113"/>
      <c r="U573" s="113"/>
      <c r="V573" s="113"/>
      <c r="W573" s="113"/>
      <c r="X573" s="113"/>
      <c r="Y573" s="113"/>
    </row>
    <row r="574" spans="18:25" x14ac:dyDescent="0.3">
      <c r="R574" s="139"/>
      <c r="S574" s="113"/>
      <c r="T574" s="113"/>
      <c r="U574" s="113"/>
      <c r="V574" s="113"/>
      <c r="W574" s="113"/>
      <c r="X574" s="113"/>
      <c r="Y574" s="113"/>
    </row>
    <row r="575" spans="18:25" x14ac:dyDescent="0.3">
      <c r="R575" s="139"/>
      <c r="S575" s="113"/>
      <c r="T575" s="113"/>
      <c r="U575" s="113"/>
      <c r="V575" s="113"/>
      <c r="W575" s="113"/>
      <c r="X575" s="113"/>
      <c r="Y575" s="113"/>
    </row>
    <row r="576" spans="18:25" x14ac:dyDescent="0.3">
      <c r="R576" s="139"/>
      <c r="S576" s="113"/>
      <c r="T576" s="113"/>
      <c r="U576" s="113"/>
      <c r="V576" s="113"/>
      <c r="W576" s="113"/>
      <c r="X576" s="113"/>
      <c r="Y576" s="113"/>
    </row>
    <row r="577" spans="18:25" x14ac:dyDescent="0.3">
      <c r="R577" s="139"/>
      <c r="S577" s="113"/>
      <c r="T577" s="113"/>
      <c r="U577" s="113"/>
      <c r="V577" s="113"/>
      <c r="W577" s="113"/>
      <c r="X577" s="113"/>
      <c r="Y577" s="113"/>
    </row>
    <row r="578" spans="18:25" x14ac:dyDescent="0.3">
      <c r="R578" s="139"/>
      <c r="S578" s="113"/>
      <c r="T578" s="113"/>
      <c r="U578" s="113"/>
      <c r="V578" s="113"/>
      <c r="W578" s="113"/>
      <c r="X578" s="113"/>
      <c r="Y578" s="113"/>
    </row>
    <row r="579" spans="18:25" x14ac:dyDescent="0.3">
      <c r="R579" s="139"/>
      <c r="S579" s="113"/>
      <c r="T579" s="113"/>
      <c r="U579" s="113"/>
      <c r="V579" s="113"/>
      <c r="W579" s="113"/>
      <c r="X579" s="113"/>
      <c r="Y579" s="113"/>
    </row>
    <row r="580" spans="18:25" x14ac:dyDescent="0.3">
      <c r="R580" s="139"/>
      <c r="S580" s="113"/>
      <c r="T580" s="113"/>
      <c r="U580" s="113"/>
      <c r="V580" s="113"/>
      <c r="W580" s="113"/>
      <c r="X580" s="113"/>
      <c r="Y580" s="113"/>
    </row>
    <row r="581" spans="18:25" x14ac:dyDescent="0.3">
      <c r="R581" s="139"/>
      <c r="S581" s="113"/>
      <c r="T581" s="113"/>
      <c r="U581" s="113"/>
      <c r="V581" s="113"/>
      <c r="W581" s="113"/>
      <c r="X581" s="113"/>
      <c r="Y581" s="113"/>
    </row>
    <row r="582" spans="18:25" x14ac:dyDescent="0.3">
      <c r="R582" s="139"/>
      <c r="S582" s="113"/>
      <c r="T582" s="113"/>
      <c r="U582" s="113"/>
      <c r="V582" s="113"/>
      <c r="W582" s="113"/>
      <c r="X582" s="113"/>
      <c r="Y582" s="113"/>
    </row>
    <row r="583" spans="18:25" x14ac:dyDescent="0.3">
      <c r="R583" s="139"/>
      <c r="S583" s="113"/>
      <c r="T583" s="113"/>
      <c r="U583" s="113"/>
      <c r="V583" s="113"/>
      <c r="W583" s="113"/>
      <c r="X583" s="113"/>
      <c r="Y583" s="113"/>
    </row>
    <row r="584" spans="18:25" x14ac:dyDescent="0.3">
      <c r="R584" s="139"/>
      <c r="S584" s="113"/>
      <c r="T584" s="113"/>
      <c r="U584" s="113"/>
      <c r="V584" s="113"/>
      <c r="W584" s="113"/>
      <c r="X584" s="113"/>
      <c r="Y584" s="113"/>
    </row>
    <row r="585" spans="18:25" x14ac:dyDescent="0.3">
      <c r="R585" s="139"/>
      <c r="S585" s="113"/>
      <c r="T585" s="113"/>
      <c r="U585" s="113"/>
      <c r="V585" s="113"/>
      <c r="W585" s="113"/>
      <c r="X585" s="113"/>
      <c r="Y585" s="113"/>
    </row>
    <row r="586" spans="18:25" x14ac:dyDescent="0.3">
      <c r="R586" s="139"/>
      <c r="S586" s="113"/>
      <c r="T586" s="113"/>
      <c r="U586" s="113"/>
      <c r="V586" s="113"/>
      <c r="W586" s="113"/>
      <c r="X586" s="113"/>
      <c r="Y586" s="113"/>
    </row>
    <row r="587" spans="18:25" x14ac:dyDescent="0.3">
      <c r="R587" s="139"/>
      <c r="S587" s="113"/>
      <c r="T587" s="113"/>
      <c r="U587" s="113"/>
      <c r="V587" s="113"/>
      <c r="W587" s="113"/>
      <c r="X587" s="113"/>
      <c r="Y587" s="113"/>
    </row>
    <row r="588" spans="18:25" x14ac:dyDescent="0.3">
      <c r="R588" s="139"/>
      <c r="S588" s="113"/>
      <c r="T588" s="113"/>
      <c r="U588" s="113"/>
      <c r="V588" s="113"/>
      <c r="W588" s="113"/>
      <c r="X588" s="113"/>
      <c r="Y588" s="113"/>
    </row>
    <row r="589" spans="18:25" x14ac:dyDescent="0.3">
      <c r="R589" s="139"/>
      <c r="S589" s="113"/>
      <c r="T589" s="113"/>
      <c r="U589" s="113"/>
      <c r="V589" s="113"/>
      <c r="W589" s="113"/>
      <c r="X589" s="113"/>
      <c r="Y589" s="113"/>
    </row>
    <row r="590" spans="18:25" x14ac:dyDescent="0.3">
      <c r="R590" s="139"/>
      <c r="S590" s="113"/>
      <c r="T590" s="113"/>
      <c r="U590" s="113"/>
      <c r="V590" s="113"/>
      <c r="W590" s="113"/>
      <c r="X590" s="113"/>
      <c r="Y590" s="113"/>
    </row>
    <row r="591" spans="18:25" x14ac:dyDescent="0.3">
      <c r="R591" s="139"/>
      <c r="S591" s="113"/>
      <c r="T591" s="113"/>
      <c r="U591" s="113"/>
      <c r="V591" s="113"/>
      <c r="W591" s="113"/>
      <c r="X591" s="113"/>
      <c r="Y591" s="113"/>
    </row>
    <row r="592" spans="18:25" x14ac:dyDescent="0.3">
      <c r="R592" s="139"/>
      <c r="S592" s="113"/>
      <c r="T592" s="113"/>
      <c r="U592" s="113"/>
      <c r="V592" s="113"/>
      <c r="W592" s="113"/>
      <c r="X592" s="113"/>
      <c r="Y592" s="113"/>
    </row>
    <row r="593" spans="18:25" x14ac:dyDescent="0.3">
      <c r="R593" s="139"/>
      <c r="S593" s="113"/>
      <c r="T593" s="113"/>
      <c r="U593" s="113"/>
      <c r="V593" s="113"/>
      <c r="W593" s="113"/>
      <c r="X593" s="113"/>
      <c r="Y593" s="113"/>
    </row>
    <row r="594" spans="18:25" x14ac:dyDescent="0.3">
      <c r="R594" s="139"/>
      <c r="S594" s="113"/>
      <c r="T594" s="113"/>
      <c r="U594" s="113"/>
      <c r="V594" s="113"/>
      <c r="W594" s="113"/>
      <c r="X594" s="113"/>
      <c r="Y594" s="113"/>
    </row>
    <row r="595" spans="18:25" x14ac:dyDescent="0.3">
      <c r="R595" s="139"/>
      <c r="S595" s="113"/>
      <c r="T595" s="113"/>
      <c r="U595" s="113"/>
      <c r="V595" s="113"/>
      <c r="W595" s="113"/>
      <c r="X595" s="113"/>
      <c r="Y595" s="113"/>
    </row>
    <row r="596" spans="18:25" x14ac:dyDescent="0.3">
      <c r="R596" s="139"/>
      <c r="S596" s="113"/>
      <c r="T596" s="113"/>
      <c r="U596" s="113"/>
      <c r="V596" s="113"/>
      <c r="W596" s="113"/>
      <c r="X596" s="113"/>
      <c r="Y596" s="113"/>
    </row>
    <row r="597" spans="18:25" x14ac:dyDescent="0.3">
      <c r="R597" s="139"/>
      <c r="S597" s="113"/>
      <c r="T597" s="113"/>
      <c r="U597" s="113"/>
      <c r="V597" s="113"/>
      <c r="W597" s="113"/>
      <c r="X597" s="113"/>
      <c r="Y597" s="113"/>
    </row>
    <row r="598" spans="18:25" x14ac:dyDescent="0.3">
      <c r="R598" s="139"/>
      <c r="S598" s="113"/>
      <c r="T598" s="113"/>
      <c r="U598" s="113"/>
      <c r="V598" s="113"/>
      <c r="W598" s="113"/>
      <c r="X598" s="113"/>
      <c r="Y598" s="113"/>
    </row>
    <row r="599" spans="18:25" x14ac:dyDescent="0.3">
      <c r="R599" s="139"/>
      <c r="S599" s="113"/>
      <c r="T599" s="113"/>
      <c r="U599" s="113"/>
      <c r="V599" s="113"/>
      <c r="W599" s="113"/>
      <c r="X599" s="113"/>
      <c r="Y599" s="113"/>
    </row>
    <row r="600" spans="18:25" x14ac:dyDescent="0.3">
      <c r="R600" s="139"/>
      <c r="S600" s="113"/>
      <c r="T600" s="113"/>
      <c r="U600" s="113"/>
      <c r="V600" s="113"/>
      <c r="W600" s="113"/>
      <c r="X600" s="113"/>
      <c r="Y600" s="113"/>
    </row>
    <row r="601" spans="18:25" x14ac:dyDescent="0.3">
      <c r="R601" s="139"/>
      <c r="S601" s="113"/>
      <c r="T601" s="113"/>
      <c r="U601" s="113"/>
      <c r="V601" s="113"/>
      <c r="W601" s="113"/>
      <c r="X601" s="113"/>
      <c r="Y601" s="113"/>
    </row>
    <row r="602" spans="18:25" x14ac:dyDescent="0.3">
      <c r="R602" s="139"/>
      <c r="S602" s="113"/>
      <c r="T602" s="113"/>
      <c r="U602" s="113"/>
      <c r="V602" s="113"/>
      <c r="W602" s="113"/>
      <c r="X602" s="113"/>
      <c r="Y602" s="113"/>
    </row>
    <row r="603" spans="18:25" x14ac:dyDescent="0.3">
      <c r="R603" s="139"/>
      <c r="S603" s="113"/>
      <c r="T603" s="113"/>
      <c r="U603" s="113"/>
      <c r="V603" s="113"/>
      <c r="W603" s="113"/>
      <c r="X603" s="113"/>
      <c r="Y603" s="113"/>
    </row>
    <row r="604" spans="18:25" x14ac:dyDescent="0.3">
      <c r="R604" s="139"/>
      <c r="S604" s="113"/>
      <c r="T604" s="113"/>
      <c r="U604" s="113"/>
      <c r="V604" s="113"/>
      <c r="W604" s="113"/>
      <c r="X604" s="113"/>
      <c r="Y604" s="113"/>
    </row>
    <row r="605" spans="18:25" x14ac:dyDescent="0.3">
      <c r="R605" s="139"/>
      <c r="S605" s="113"/>
      <c r="T605" s="113"/>
      <c r="U605" s="113"/>
      <c r="V605" s="113"/>
      <c r="W605" s="113"/>
      <c r="X605" s="113"/>
      <c r="Y605" s="113"/>
    </row>
    <row r="606" spans="18:25" x14ac:dyDescent="0.3">
      <c r="R606" s="139"/>
      <c r="S606" s="113"/>
      <c r="T606" s="113"/>
      <c r="U606" s="113"/>
      <c r="V606" s="113"/>
      <c r="W606" s="113"/>
      <c r="X606" s="113"/>
      <c r="Y606" s="113"/>
    </row>
    <row r="607" spans="18:25" x14ac:dyDescent="0.3">
      <c r="R607" s="139"/>
      <c r="S607" s="113"/>
      <c r="T607" s="113"/>
      <c r="U607" s="113"/>
      <c r="V607" s="113"/>
      <c r="W607" s="113"/>
      <c r="X607" s="113"/>
      <c r="Y607" s="113"/>
    </row>
    <row r="608" spans="18:25" x14ac:dyDescent="0.3">
      <c r="R608" s="139"/>
      <c r="S608" s="113"/>
      <c r="T608" s="113"/>
      <c r="U608" s="113"/>
      <c r="V608" s="113"/>
      <c r="W608" s="113"/>
      <c r="X608" s="113"/>
      <c r="Y608" s="113"/>
    </row>
    <row r="609" spans="18:25" x14ac:dyDescent="0.3">
      <c r="R609" s="139"/>
      <c r="S609" s="113"/>
      <c r="T609" s="113"/>
      <c r="U609" s="113"/>
      <c r="V609" s="113"/>
      <c r="W609" s="113"/>
      <c r="X609" s="113"/>
      <c r="Y609" s="113"/>
    </row>
    <row r="610" spans="18:25" x14ac:dyDescent="0.3">
      <c r="R610" s="139"/>
      <c r="S610" s="113"/>
      <c r="T610" s="113"/>
      <c r="U610" s="113"/>
      <c r="V610" s="113"/>
      <c r="W610" s="113"/>
      <c r="X610" s="113"/>
      <c r="Y610" s="113"/>
    </row>
    <row r="611" spans="18:25" x14ac:dyDescent="0.3">
      <c r="R611" s="139"/>
      <c r="S611" s="113"/>
      <c r="T611" s="113"/>
      <c r="U611" s="113"/>
      <c r="V611" s="113"/>
      <c r="W611" s="113"/>
      <c r="X611" s="113"/>
      <c r="Y611" s="113"/>
    </row>
    <row r="612" spans="18:25" x14ac:dyDescent="0.3">
      <c r="R612" s="139"/>
      <c r="S612" s="113"/>
      <c r="T612" s="113"/>
      <c r="U612" s="113"/>
      <c r="V612" s="113"/>
      <c r="W612" s="113"/>
      <c r="X612" s="113"/>
      <c r="Y612" s="113"/>
    </row>
    <row r="613" spans="18:25" x14ac:dyDescent="0.3">
      <c r="R613" s="139"/>
      <c r="S613" s="113"/>
      <c r="T613" s="113"/>
      <c r="U613" s="113"/>
      <c r="V613" s="113"/>
      <c r="W613" s="113"/>
      <c r="X613" s="113"/>
      <c r="Y613" s="113"/>
    </row>
    <row r="614" spans="18:25" x14ac:dyDescent="0.3">
      <c r="R614" s="139"/>
      <c r="S614" s="113"/>
      <c r="T614" s="113"/>
      <c r="U614" s="113"/>
      <c r="V614" s="113"/>
      <c r="W614" s="113"/>
      <c r="X614" s="113"/>
      <c r="Y614" s="113"/>
    </row>
    <row r="615" spans="18:25" x14ac:dyDescent="0.3">
      <c r="R615" s="139"/>
      <c r="S615" s="113"/>
      <c r="T615" s="113"/>
      <c r="U615" s="113"/>
      <c r="V615" s="113"/>
      <c r="W615" s="113"/>
      <c r="X615" s="113"/>
      <c r="Y615" s="113"/>
    </row>
    <row r="616" spans="18:25" x14ac:dyDescent="0.3">
      <c r="R616" s="139"/>
      <c r="S616" s="113"/>
      <c r="T616" s="113"/>
      <c r="U616" s="113"/>
      <c r="V616" s="113"/>
      <c r="W616" s="113"/>
      <c r="X616" s="113"/>
      <c r="Y616" s="113"/>
    </row>
    <row r="617" spans="18:25" x14ac:dyDescent="0.3">
      <c r="R617" s="139"/>
      <c r="S617" s="113"/>
      <c r="T617" s="113"/>
      <c r="U617" s="113"/>
      <c r="V617" s="113"/>
      <c r="W617" s="113"/>
      <c r="X617" s="113"/>
      <c r="Y617" s="113"/>
    </row>
    <row r="618" spans="18:25" x14ac:dyDescent="0.3">
      <c r="R618" s="139"/>
      <c r="S618" s="113"/>
      <c r="T618" s="113"/>
      <c r="U618" s="113"/>
      <c r="V618" s="113"/>
      <c r="W618" s="113"/>
      <c r="X618" s="113"/>
      <c r="Y618" s="113"/>
    </row>
    <row r="619" spans="18:25" x14ac:dyDescent="0.3">
      <c r="R619" s="139"/>
      <c r="S619" s="113"/>
      <c r="T619" s="113"/>
      <c r="U619" s="113"/>
      <c r="V619" s="113"/>
      <c r="W619" s="113"/>
      <c r="X619" s="113"/>
      <c r="Y619" s="113"/>
    </row>
    <row r="620" spans="18:25" x14ac:dyDescent="0.3">
      <c r="R620" s="139"/>
      <c r="S620" s="113"/>
      <c r="T620" s="113"/>
      <c r="U620" s="113"/>
      <c r="V620" s="113"/>
      <c r="W620" s="113"/>
      <c r="X620" s="113"/>
      <c r="Y620" s="113"/>
    </row>
    <row r="621" spans="18:25" x14ac:dyDescent="0.3">
      <c r="R621" s="139"/>
      <c r="S621" s="113"/>
      <c r="T621" s="113"/>
      <c r="U621" s="113"/>
      <c r="V621" s="113"/>
      <c r="W621" s="113"/>
      <c r="X621" s="113"/>
      <c r="Y621" s="113"/>
    </row>
    <row r="622" spans="18:25" x14ac:dyDescent="0.3">
      <c r="R622" s="139"/>
      <c r="S622" s="113"/>
      <c r="T622" s="113"/>
      <c r="U622" s="113"/>
      <c r="V622" s="113"/>
      <c r="W622" s="113"/>
      <c r="X622" s="113"/>
      <c r="Y622" s="113"/>
    </row>
    <row r="623" spans="18:25" x14ac:dyDescent="0.3">
      <c r="R623" s="139"/>
      <c r="S623" s="113"/>
      <c r="T623" s="113"/>
      <c r="U623" s="113"/>
      <c r="V623" s="113"/>
      <c r="W623" s="113"/>
      <c r="X623" s="113"/>
      <c r="Y623" s="113"/>
    </row>
    <row r="624" spans="18:25" x14ac:dyDescent="0.3">
      <c r="R624" s="139"/>
      <c r="S624" s="113"/>
      <c r="T624" s="113"/>
      <c r="U624" s="113"/>
      <c r="V624" s="113"/>
      <c r="W624" s="113"/>
      <c r="X624" s="113"/>
      <c r="Y624" s="113"/>
    </row>
    <row r="625" spans="18:25" x14ac:dyDescent="0.3">
      <c r="R625" s="139"/>
      <c r="S625" s="113"/>
      <c r="T625" s="113"/>
      <c r="U625" s="113"/>
      <c r="V625" s="113"/>
      <c r="W625" s="113"/>
      <c r="X625" s="113"/>
      <c r="Y625" s="113"/>
    </row>
    <row r="626" spans="18:25" x14ac:dyDescent="0.3">
      <c r="R626" s="139"/>
      <c r="S626" s="113"/>
      <c r="T626" s="113"/>
      <c r="U626" s="113"/>
      <c r="V626" s="113"/>
      <c r="W626" s="113"/>
      <c r="X626" s="113"/>
      <c r="Y626" s="113"/>
    </row>
    <row r="627" spans="18:25" x14ac:dyDescent="0.3">
      <c r="R627" s="139"/>
      <c r="S627" s="113"/>
      <c r="T627" s="113"/>
      <c r="U627" s="113"/>
      <c r="V627" s="113"/>
      <c r="W627" s="113"/>
      <c r="X627" s="113"/>
      <c r="Y627" s="113"/>
    </row>
    <row r="628" spans="18:25" x14ac:dyDescent="0.3">
      <c r="R628" s="139"/>
      <c r="S628" s="113"/>
      <c r="T628" s="113"/>
      <c r="U628" s="113"/>
      <c r="V628" s="113"/>
      <c r="W628" s="113"/>
      <c r="X628" s="113"/>
      <c r="Y628" s="113"/>
    </row>
    <row r="629" spans="18:25" x14ac:dyDescent="0.3">
      <c r="R629" s="139"/>
      <c r="S629" s="113"/>
      <c r="T629" s="113"/>
      <c r="U629" s="113"/>
      <c r="V629" s="113"/>
      <c r="W629" s="113"/>
      <c r="X629" s="113"/>
      <c r="Y629" s="113"/>
    </row>
    <row r="630" spans="18:25" x14ac:dyDescent="0.3">
      <c r="R630" s="139"/>
      <c r="S630" s="113"/>
      <c r="T630" s="113"/>
      <c r="U630" s="113"/>
      <c r="V630" s="113"/>
      <c r="W630" s="113"/>
      <c r="X630" s="113"/>
      <c r="Y630" s="113"/>
    </row>
    <row r="631" spans="18:25" x14ac:dyDescent="0.3">
      <c r="R631" s="139"/>
      <c r="S631" s="113"/>
      <c r="T631" s="113"/>
      <c r="U631" s="113"/>
      <c r="V631" s="113"/>
      <c r="W631" s="113"/>
      <c r="X631" s="113"/>
      <c r="Y631" s="113"/>
    </row>
    <row r="632" spans="18:25" x14ac:dyDescent="0.3">
      <c r="R632" s="139"/>
      <c r="S632" s="113"/>
      <c r="T632" s="113"/>
      <c r="U632" s="113"/>
      <c r="V632" s="113"/>
      <c r="W632" s="113"/>
      <c r="X632" s="113"/>
      <c r="Y632" s="113"/>
    </row>
    <row r="633" spans="18:25" x14ac:dyDescent="0.3">
      <c r="R633" s="139"/>
      <c r="S633" s="113"/>
      <c r="T633" s="113"/>
      <c r="U633" s="113"/>
      <c r="V633" s="113"/>
      <c r="W633" s="113"/>
      <c r="X633" s="113"/>
      <c r="Y633" s="113"/>
    </row>
    <row r="634" spans="18:25" x14ac:dyDescent="0.3">
      <c r="R634" s="139"/>
      <c r="S634" s="113"/>
      <c r="T634" s="113"/>
      <c r="U634" s="113"/>
      <c r="V634" s="113"/>
      <c r="W634" s="113"/>
      <c r="X634" s="113"/>
      <c r="Y634" s="113"/>
    </row>
    <row r="635" spans="18:25" x14ac:dyDescent="0.3">
      <c r="R635" s="139"/>
      <c r="S635" s="113"/>
      <c r="T635" s="113"/>
      <c r="U635" s="113"/>
      <c r="V635" s="113"/>
      <c r="W635" s="113"/>
      <c r="X635" s="113"/>
      <c r="Y635" s="113"/>
    </row>
    <row r="636" spans="18:25" x14ac:dyDescent="0.3">
      <c r="R636" s="139"/>
      <c r="S636" s="113"/>
      <c r="T636" s="113"/>
      <c r="U636" s="113"/>
      <c r="V636" s="113"/>
      <c r="W636" s="113"/>
      <c r="X636" s="113"/>
      <c r="Y636" s="113"/>
    </row>
    <row r="637" spans="18:25" x14ac:dyDescent="0.3">
      <c r="R637" s="139"/>
      <c r="S637" s="113"/>
      <c r="T637" s="113"/>
      <c r="U637" s="113"/>
      <c r="V637" s="113"/>
      <c r="W637" s="113"/>
      <c r="X637" s="113"/>
      <c r="Y637" s="113"/>
    </row>
    <row r="638" spans="18:25" x14ac:dyDescent="0.3">
      <c r="R638" s="139"/>
      <c r="S638" s="113"/>
      <c r="T638" s="113"/>
      <c r="U638" s="113"/>
      <c r="V638" s="113"/>
      <c r="W638" s="113"/>
      <c r="X638" s="113"/>
      <c r="Y638" s="113"/>
    </row>
    <row r="639" spans="18:25" x14ac:dyDescent="0.3">
      <c r="R639" s="139"/>
      <c r="S639" s="113"/>
      <c r="T639" s="113"/>
      <c r="U639" s="113"/>
      <c r="V639" s="113"/>
      <c r="W639" s="113"/>
      <c r="X639" s="113"/>
      <c r="Y639" s="113"/>
    </row>
    <row r="640" spans="18:25" x14ac:dyDescent="0.3">
      <c r="R640" s="139"/>
      <c r="S640" s="113"/>
      <c r="T640" s="113"/>
      <c r="U640" s="113"/>
      <c r="V640" s="113"/>
      <c r="W640" s="113"/>
      <c r="X640" s="113"/>
      <c r="Y640" s="113"/>
    </row>
    <row r="641" spans="18:25" x14ac:dyDescent="0.3">
      <c r="R641" s="139"/>
      <c r="S641" s="113"/>
      <c r="T641" s="113"/>
      <c r="U641" s="113"/>
      <c r="V641" s="113"/>
      <c r="W641" s="113"/>
      <c r="X641" s="113"/>
      <c r="Y641" s="113"/>
    </row>
    <row r="642" spans="18:25" x14ac:dyDescent="0.3">
      <c r="R642" s="139"/>
      <c r="S642" s="113"/>
      <c r="T642" s="113"/>
      <c r="U642" s="113"/>
      <c r="V642" s="113"/>
      <c r="W642" s="113"/>
      <c r="X642" s="113"/>
      <c r="Y642" s="113"/>
    </row>
    <row r="643" spans="18:25" x14ac:dyDescent="0.3">
      <c r="R643" s="139"/>
      <c r="S643" s="113"/>
      <c r="T643" s="113"/>
      <c r="U643" s="113"/>
      <c r="V643" s="113"/>
      <c r="W643" s="113"/>
      <c r="X643" s="113"/>
      <c r="Y643" s="113"/>
    </row>
    <row r="644" spans="18:25" x14ac:dyDescent="0.3">
      <c r="R644" s="139"/>
      <c r="S644" s="113"/>
      <c r="T644" s="113"/>
      <c r="U644" s="113"/>
      <c r="V644" s="113"/>
      <c r="W644" s="113"/>
      <c r="X644" s="113"/>
      <c r="Y644" s="113"/>
    </row>
    <row r="645" spans="18:25" x14ac:dyDescent="0.3">
      <c r="R645" s="139"/>
      <c r="S645" s="113"/>
      <c r="T645" s="113"/>
      <c r="U645" s="113"/>
      <c r="V645" s="113"/>
      <c r="W645" s="113"/>
      <c r="X645" s="113"/>
      <c r="Y645" s="113"/>
    </row>
    <row r="646" spans="18:25" x14ac:dyDescent="0.3">
      <c r="R646" s="139"/>
      <c r="S646" s="113"/>
      <c r="T646" s="113"/>
      <c r="U646" s="113"/>
      <c r="V646" s="113"/>
      <c r="W646" s="113"/>
      <c r="X646" s="113"/>
      <c r="Y646" s="113"/>
    </row>
    <row r="647" spans="18:25" x14ac:dyDescent="0.3">
      <c r="R647" s="139"/>
      <c r="S647" s="113"/>
      <c r="T647" s="113"/>
      <c r="U647" s="113"/>
      <c r="V647" s="113"/>
      <c r="W647" s="113"/>
      <c r="X647" s="113"/>
      <c r="Y647" s="113"/>
    </row>
    <row r="648" spans="18:25" x14ac:dyDescent="0.3">
      <c r="R648" s="139"/>
      <c r="S648" s="113"/>
      <c r="T648" s="113"/>
      <c r="U648" s="113"/>
      <c r="V648" s="113"/>
      <c r="W648" s="113"/>
      <c r="X648" s="113"/>
      <c r="Y648" s="113"/>
    </row>
    <row r="649" spans="18:25" x14ac:dyDescent="0.3">
      <c r="R649" s="139"/>
      <c r="S649" s="113"/>
      <c r="T649" s="113"/>
      <c r="U649" s="113"/>
      <c r="V649" s="113"/>
      <c r="W649" s="113"/>
      <c r="X649" s="113"/>
      <c r="Y649" s="113"/>
    </row>
    <row r="650" spans="18:25" x14ac:dyDescent="0.3">
      <c r="R650" s="139"/>
      <c r="S650" s="113"/>
      <c r="T650" s="113"/>
      <c r="U650" s="113"/>
      <c r="V650" s="113"/>
      <c r="W650" s="113"/>
      <c r="X650" s="113"/>
      <c r="Y650" s="113"/>
    </row>
    <row r="651" spans="18:25" x14ac:dyDescent="0.3">
      <c r="R651" s="139"/>
      <c r="S651" s="113"/>
      <c r="T651" s="113"/>
      <c r="U651" s="113"/>
      <c r="V651" s="113"/>
      <c r="W651" s="113"/>
      <c r="X651" s="113"/>
      <c r="Y651" s="113"/>
    </row>
    <row r="652" spans="18:25" x14ac:dyDescent="0.3">
      <c r="R652" s="139"/>
      <c r="S652" s="113"/>
      <c r="T652" s="113"/>
      <c r="U652" s="113"/>
      <c r="V652" s="113"/>
      <c r="W652" s="113"/>
      <c r="X652" s="113"/>
      <c r="Y652" s="113"/>
    </row>
    <row r="653" spans="18:25" x14ac:dyDescent="0.3">
      <c r="R653" s="139"/>
      <c r="S653" s="113"/>
      <c r="T653" s="113"/>
      <c r="U653" s="113"/>
      <c r="V653" s="113"/>
      <c r="W653" s="113"/>
      <c r="X653" s="113"/>
      <c r="Y653" s="113"/>
    </row>
    <row r="654" spans="18:25" x14ac:dyDescent="0.3">
      <c r="R654" s="139"/>
      <c r="S654" s="113"/>
      <c r="T654" s="113"/>
      <c r="U654" s="113"/>
      <c r="V654" s="113"/>
      <c r="W654" s="113"/>
      <c r="X654" s="113"/>
      <c r="Y654" s="113"/>
    </row>
    <row r="655" spans="18:25" x14ac:dyDescent="0.3">
      <c r="R655" s="139"/>
      <c r="S655" s="113"/>
      <c r="T655" s="113"/>
      <c r="U655" s="113"/>
      <c r="V655" s="113"/>
      <c r="W655" s="113"/>
      <c r="X655" s="113"/>
      <c r="Y655" s="113"/>
    </row>
    <row r="656" spans="18:25" x14ac:dyDescent="0.3">
      <c r="R656" s="139"/>
      <c r="S656" s="113"/>
      <c r="T656" s="113"/>
      <c r="U656" s="113"/>
      <c r="V656" s="113"/>
      <c r="W656" s="113"/>
      <c r="X656" s="113"/>
      <c r="Y656" s="113"/>
    </row>
    <row r="657" spans="18:25" x14ac:dyDescent="0.3">
      <c r="R657" s="139"/>
      <c r="S657" s="113"/>
      <c r="T657" s="113"/>
      <c r="U657" s="113"/>
      <c r="V657" s="113"/>
      <c r="W657" s="113"/>
      <c r="X657" s="113"/>
      <c r="Y657" s="113"/>
    </row>
    <row r="658" spans="18:25" x14ac:dyDescent="0.3">
      <c r="R658" s="139"/>
      <c r="S658" s="113"/>
      <c r="T658" s="113"/>
      <c r="U658" s="113"/>
      <c r="V658" s="113"/>
      <c r="W658" s="113"/>
      <c r="X658" s="113"/>
      <c r="Y658" s="113"/>
    </row>
    <row r="659" spans="18:25" x14ac:dyDescent="0.3">
      <c r="R659" s="139"/>
      <c r="S659" s="113"/>
      <c r="T659" s="113"/>
      <c r="U659" s="113"/>
      <c r="V659" s="113"/>
      <c r="W659" s="113"/>
      <c r="X659" s="113"/>
      <c r="Y659" s="113"/>
    </row>
    <row r="660" spans="18:25" x14ac:dyDescent="0.3">
      <c r="R660" s="139"/>
      <c r="S660" s="113"/>
      <c r="T660" s="113"/>
      <c r="U660" s="113"/>
      <c r="V660" s="113"/>
      <c r="W660" s="113"/>
      <c r="X660" s="113"/>
      <c r="Y660" s="113"/>
    </row>
    <row r="661" spans="18:25" x14ac:dyDescent="0.3">
      <c r="R661" s="139"/>
      <c r="S661" s="113"/>
      <c r="T661" s="113"/>
      <c r="U661" s="113"/>
      <c r="V661" s="113"/>
      <c r="W661" s="113"/>
      <c r="X661" s="113"/>
      <c r="Y661" s="113"/>
    </row>
    <row r="662" spans="18:25" x14ac:dyDescent="0.3">
      <c r="R662" s="139"/>
      <c r="S662" s="113"/>
      <c r="T662" s="113"/>
      <c r="U662" s="113"/>
      <c r="V662" s="113"/>
      <c r="W662" s="113"/>
      <c r="X662" s="113"/>
      <c r="Y662" s="113"/>
    </row>
    <row r="663" spans="18:25" x14ac:dyDescent="0.3">
      <c r="R663" s="139"/>
      <c r="S663" s="113"/>
      <c r="T663" s="113"/>
      <c r="U663" s="113"/>
      <c r="V663" s="113"/>
      <c r="W663" s="113"/>
      <c r="X663" s="113"/>
      <c r="Y663" s="113"/>
    </row>
    <row r="664" spans="18:25" x14ac:dyDescent="0.3">
      <c r="R664" s="139"/>
      <c r="S664" s="113"/>
      <c r="T664" s="113"/>
      <c r="U664" s="113"/>
      <c r="V664" s="113"/>
      <c r="W664" s="113"/>
      <c r="X664" s="113"/>
      <c r="Y664" s="113"/>
    </row>
    <row r="665" spans="18:25" x14ac:dyDescent="0.3">
      <c r="R665" s="139"/>
      <c r="S665" s="113"/>
      <c r="T665" s="113"/>
      <c r="U665" s="113"/>
      <c r="V665" s="113"/>
      <c r="W665" s="113"/>
      <c r="X665" s="113"/>
      <c r="Y665" s="113"/>
    </row>
    <row r="666" spans="18:25" x14ac:dyDescent="0.3">
      <c r="R666" s="139"/>
      <c r="S666" s="113"/>
      <c r="T666" s="113"/>
      <c r="U666" s="113"/>
      <c r="V666" s="113"/>
      <c r="W666" s="113"/>
      <c r="X666" s="113"/>
      <c r="Y666" s="113"/>
    </row>
    <row r="667" spans="18:25" x14ac:dyDescent="0.3">
      <c r="R667" s="139"/>
      <c r="S667" s="113"/>
      <c r="T667" s="113"/>
      <c r="U667" s="113"/>
      <c r="V667" s="113"/>
      <c r="W667" s="113"/>
      <c r="X667" s="113"/>
      <c r="Y667" s="113"/>
    </row>
    <row r="668" spans="18:25" x14ac:dyDescent="0.3">
      <c r="R668" s="139"/>
      <c r="S668" s="113"/>
      <c r="T668" s="113"/>
      <c r="U668" s="113"/>
      <c r="V668" s="113"/>
      <c r="W668" s="113"/>
      <c r="X668" s="113"/>
      <c r="Y668" s="113"/>
    </row>
    <row r="669" spans="18:25" x14ac:dyDescent="0.3">
      <c r="R669" s="139"/>
      <c r="S669" s="113"/>
      <c r="T669" s="113"/>
      <c r="U669" s="113"/>
      <c r="V669" s="113"/>
      <c r="W669" s="113"/>
      <c r="X669" s="113"/>
      <c r="Y669" s="113"/>
    </row>
    <row r="670" spans="18:25" x14ac:dyDescent="0.3">
      <c r="R670" s="139"/>
      <c r="S670" s="113"/>
      <c r="T670" s="113"/>
      <c r="U670" s="113"/>
      <c r="V670" s="113"/>
      <c r="W670" s="113"/>
      <c r="X670" s="113"/>
      <c r="Y670" s="113"/>
    </row>
    <row r="671" spans="18:25" x14ac:dyDescent="0.3">
      <c r="R671" s="139"/>
      <c r="S671" s="113"/>
      <c r="T671" s="113"/>
      <c r="U671" s="113"/>
      <c r="V671" s="113"/>
      <c r="W671" s="113"/>
      <c r="X671" s="113"/>
      <c r="Y671" s="113"/>
    </row>
    <row r="672" spans="18:25" x14ac:dyDescent="0.3">
      <c r="R672" s="139"/>
      <c r="S672" s="113"/>
      <c r="T672" s="113"/>
      <c r="U672" s="113"/>
      <c r="V672" s="113"/>
      <c r="W672" s="113"/>
      <c r="X672" s="113"/>
      <c r="Y672" s="113"/>
    </row>
    <row r="673" spans="18:25" x14ac:dyDescent="0.3">
      <c r="R673" s="139"/>
      <c r="S673" s="113"/>
      <c r="T673" s="113"/>
      <c r="U673" s="113"/>
      <c r="V673" s="113"/>
      <c r="W673" s="113"/>
      <c r="X673" s="113"/>
      <c r="Y673" s="113"/>
    </row>
    <row r="674" spans="18:25" x14ac:dyDescent="0.3">
      <c r="R674" s="139"/>
      <c r="S674" s="113"/>
      <c r="T674" s="113"/>
      <c r="U674" s="113"/>
      <c r="V674" s="113"/>
      <c r="W674" s="113"/>
      <c r="X674" s="113"/>
      <c r="Y674" s="113"/>
    </row>
    <row r="675" spans="18:25" x14ac:dyDescent="0.3">
      <c r="R675" s="139"/>
      <c r="S675" s="113"/>
      <c r="T675" s="113"/>
      <c r="U675" s="113"/>
      <c r="V675" s="113"/>
      <c r="W675" s="113"/>
      <c r="X675" s="113"/>
      <c r="Y675" s="113"/>
    </row>
    <row r="676" spans="18:25" x14ac:dyDescent="0.3">
      <c r="R676" s="139"/>
      <c r="S676" s="113"/>
      <c r="T676" s="113"/>
      <c r="U676" s="113"/>
      <c r="V676" s="113"/>
      <c r="W676" s="113"/>
      <c r="X676" s="113"/>
      <c r="Y676" s="113"/>
    </row>
    <row r="677" spans="18:25" x14ac:dyDescent="0.3">
      <c r="R677" s="139"/>
      <c r="S677" s="113"/>
      <c r="T677" s="113"/>
      <c r="U677" s="113"/>
      <c r="V677" s="113"/>
      <c r="W677" s="113"/>
      <c r="X677" s="113"/>
      <c r="Y677" s="113"/>
    </row>
    <row r="678" spans="18:25" x14ac:dyDescent="0.3">
      <c r="R678" s="139"/>
      <c r="S678" s="113"/>
      <c r="T678" s="113"/>
      <c r="U678" s="113"/>
      <c r="V678" s="113"/>
      <c r="W678" s="113"/>
      <c r="X678" s="113"/>
      <c r="Y678" s="113"/>
    </row>
    <row r="679" spans="18:25" x14ac:dyDescent="0.3">
      <c r="R679" s="139"/>
      <c r="S679" s="113"/>
      <c r="T679" s="113"/>
      <c r="U679" s="113"/>
      <c r="V679" s="113"/>
      <c r="W679" s="113"/>
      <c r="X679" s="113"/>
      <c r="Y679" s="113"/>
    </row>
    <row r="680" spans="18:25" x14ac:dyDescent="0.3">
      <c r="R680" s="139"/>
      <c r="S680" s="113"/>
      <c r="T680" s="113"/>
      <c r="U680" s="113"/>
      <c r="V680" s="113"/>
      <c r="W680" s="113"/>
      <c r="X680" s="113"/>
      <c r="Y680" s="113"/>
    </row>
    <row r="681" spans="18:25" x14ac:dyDescent="0.3">
      <c r="R681" s="139"/>
      <c r="S681" s="113"/>
      <c r="T681" s="113"/>
      <c r="U681" s="113"/>
      <c r="V681" s="113"/>
      <c r="W681" s="113"/>
      <c r="X681" s="113"/>
      <c r="Y681" s="113"/>
    </row>
    <row r="682" spans="18:25" x14ac:dyDescent="0.3">
      <c r="R682" s="139"/>
      <c r="S682" s="113"/>
      <c r="T682" s="113"/>
      <c r="U682" s="113"/>
      <c r="V682" s="113"/>
      <c r="W682" s="113"/>
      <c r="X682" s="113"/>
      <c r="Y682" s="113"/>
    </row>
    <row r="683" spans="18:25" x14ac:dyDescent="0.3">
      <c r="R683" s="139"/>
      <c r="S683" s="113"/>
      <c r="T683" s="113"/>
      <c r="U683" s="113"/>
      <c r="V683" s="113"/>
      <c r="W683" s="113"/>
      <c r="X683" s="113"/>
      <c r="Y683" s="113"/>
    </row>
    <row r="684" spans="18:25" x14ac:dyDescent="0.3">
      <c r="R684" s="139"/>
      <c r="S684" s="113"/>
      <c r="T684" s="113"/>
      <c r="U684" s="113"/>
      <c r="V684" s="113"/>
      <c r="W684" s="113"/>
      <c r="X684" s="113"/>
      <c r="Y684" s="113"/>
    </row>
    <row r="685" spans="18:25" x14ac:dyDescent="0.3">
      <c r="R685" s="139"/>
      <c r="S685" s="113"/>
      <c r="T685" s="113"/>
      <c r="U685" s="113"/>
      <c r="V685" s="113"/>
      <c r="W685" s="113"/>
      <c r="X685" s="113"/>
      <c r="Y685" s="113"/>
    </row>
    <row r="686" spans="18:25" x14ac:dyDescent="0.3">
      <c r="R686" s="139"/>
      <c r="S686" s="113"/>
      <c r="T686" s="113"/>
      <c r="U686" s="113"/>
      <c r="V686" s="113"/>
      <c r="W686" s="113"/>
      <c r="X686" s="113"/>
      <c r="Y686" s="113"/>
    </row>
    <row r="687" spans="18:25" x14ac:dyDescent="0.3">
      <c r="R687" s="139"/>
      <c r="S687" s="113"/>
      <c r="T687" s="113"/>
      <c r="U687" s="113"/>
      <c r="V687" s="113"/>
      <c r="W687" s="113"/>
      <c r="X687" s="113"/>
      <c r="Y687" s="113"/>
    </row>
    <row r="688" spans="18:25" x14ac:dyDescent="0.3">
      <c r="R688" s="139"/>
      <c r="S688" s="113"/>
      <c r="T688" s="113"/>
      <c r="U688" s="113"/>
      <c r="V688" s="113"/>
      <c r="W688" s="113"/>
      <c r="X688" s="113"/>
      <c r="Y688" s="113"/>
    </row>
    <row r="689" spans="18:25" x14ac:dyDescent="0.3">
      <c r="R689" s="139"/>
      <c r="S689" s="113"/>
      <c r="T689" s="113"/>
      <c r="U689" s="113"/>
      <c r="V689" s="113"/>
      <c r="W689" s="113"/>
      <c r="X689" s="113"/>
      <c r="Y689" s="113"/>
    </row>
    <row r="690" spans="18:25" x14ac:dyDescent="0.3">
      <c r="R690" s="139"/>
      <c r="S690" s="113"/>
      <c r="T690" s="113"/>
      <c r="U690" s="113"/>
      <c r="V690" s="113"/>
      <c r="W690" s="113"/>
      <c r="X690" s="113"/>
      <c r="Y690" s="113"/>
    </row>
    <row r="691" spans="18:25" x14ac:dyDescent="0.3">
      <c r="R691" s="139"/>
      <c r="S691" s="113"/>
      <c r="T691" s="113"/>
      <c r="U691" s="113"/>
      <c r="V691" s="113"/>
      <c r="W691" s="113"/>
      <c r="X691" s="113"/>
      <c r="Y691" s="113"/>
    </row>
    <row r="692" spans="18:25" x14ac:dyDescent="0.3">
      <c r="R692" s="139"/>
      <c r="S692" s="113"/>
      <c r="T692" s="113"/>
      <c r="U692" s="113"/>
      <c r="V692" s="113"/>
      <c r="W692" s="113"/>
      <c r="X692" s="113"/>
      <c r="Y692" s="113"/>
    </row>
    <row r="693" spans="18:25" x14ac:dyDescent="0.3">
      <c r="R693" s="139"/>
      <c r="S693" s="113"/>
      <c r="T693" s="113"/>
      <c r="U693" s="113"/>
      <c r="V693" s="113"/>
      <c r="W693" s="113"/>
      <c r="X693" s="113"/>
      <c r="Y693" s="113"/>
    </row>
    <row r="694" spans="18:25" x14ac:dyDescent="0.3">
      <c r="R694" s="139"/>
      <c r="S694" s="113"/>
      <c r="T694" s="113"/>
      <c r="U694" s="113"/>
      <c r="V694" s="113"/>
      <c r="W694" s="113"/>
      <c r="X694" s="113"/>
      <c r="Y694" s="113"/>
    </row>
    <row r="695" spans="18:25" x14ac:dyDescent="0.3">
      <c r="R695" s="139"/>
      <c r="S695" s="113"/>
      <c r="T695" s="113"/>
      <c r="U695" s="113"/>
      <c r="V695" s="113"/>
      <c r="W695" s="113"/>
      <c r="X695" s="113"/>
      <c r="Y695" s="113"/>
    </row>
    <row r="696" spans="18:25" x14ac:dyDescent="0.3">
      <c r="R696" s="139"/>
      <c r="S696" s="113"/>
      <c r="T696" s="113"/>
      <c r="U696" s="113"/>
      <c r="V696" s="113"/>
      <c r="W696" s="113"/>
      <c r="X696" s="113"/>
      <c r="Y696" s="113"/>
    </row>
    <row r="697" spans="18:25" x14ac:dyDescent="0.3">
      <c r="R697" s="139"/>
      <c r="S697" s="113"/>
      <c r="T697" s="113"/>
      <c r="U697" s="113"/>
      <c r="V697" s="113"/>
      <c r="W697" s="113"/>
      <c r="X697" s="113"/>
      <c r="Y697" s="113"/>
    </row>
    <row r="698" spans="18:25" x14ac:dyDescent="0.3">
      <c r="R698" s="139"/>
      <c r="S698" s="113"/>
      <c r="T698" s="113"/>
      <c r="U698" s="113"/>
      <c r="V698" s="113"/>
      <c r="W698" s="113"/>
      <c r="X698" s="113"/>
      <c r="Y698" s="113"/>
    </row>
    <row r="699" spans="18:25" x14ac:dyDescent="0.3">
      <c r="R699" s="139"/>
      <c r="S699" s="113"/>
      <c r="T699" s="113"/>
      <c r="U699" s="113"/>
      <c r="V699" s="113"/>
      <c r="W699" s="113"/>
      <c r="X699" s="113"/>
      <c r="Y699" s="113"/>
    </row>
    <row r="700" spans="18:25" x14ac:dyDescent="0.3">
      <c r="R700" s="139"/>
      <c r="S700" s="113"/>
      <c r="T700" s="113"/>
      <c r="U700" s="113"/>
      <c r="V700" s="113"/>
      <c r="W700" s="113"/>
      <c r="X700" s="113"/>
      <c r="Y700" s="113"/>
    </row>
    <row r="701" spans="18:25" x14ac:dyDescent="0.3">
      <c r="R701" s="139"/>
      <c r="S701" s="113"/>
      <c r="T701" s="113"/>
      <c r="U701" s="113"/>
      <c r="V701" s="113"/>
      <c r="W701" s="113"/>
      <c r="X701" s="113"/>
      <c r="Y701" s="113"/>
    </row>
    <row r="702" spans="18:25" x14ac:dyDescent="0.3">
      <c r="R702" s="139"/>
      <c r="S702" s="113"/>
      <c r="T702" s="113"/>
      <c r="U702" s="113"/>
      <c r="V702" s="113"/>
      <c r="W702" s="113"/>
      <c r="X702" s="113"/>
      <c r="Y702" s="113"/>
    </row>
    <row r="703" spans="18:25" x14ac:dyDescent="0.3">
      <c r="R703" s="139"/>
      <c r="S703" s="113"/>
      <c r="T703" s="113"/>
      <c r="U703" s="113"/>
      <c r="V703" s="113"/>
      <c r="W703" s="113"/>
      <c r="X703" s="113"/>
      <c r="Y703" s="113"/>
    </row>
    <row r="704" spans="18:25" x14ac:dyDescent="0.3">
      <c r="R704" s="139"/>
      <c r="S704" s="113"/>
      <c r="T704" s="113"/>
      <c r="U704" s="113"/>
      <c r="V704" s="113"/>
      <c r="W704" s="113"/>
      <c r="X704" s="113"/>
      <c r="Y704" s="113"/>
    </row>
    <row r="705" spans="18:25" x14ac:dyDescent="0.3">
      <c r="R705" s="139"/>
      <c r="S705" s="113"/>
      <c r="T705" s="113"/>
      <c r="U705" s="113"/>
      <c r="V705" s="113"/>
      <c r="W705" s="113"/>
      <c r="X705" s="113"/>
      <c r="Y705" s="113"/>
    </row>
    <row r="706" spans="18:25" x14ac:dyDescent="0.3">
      <c r="R706" s="139"/>
      <c r="S706" s="113"/>
      <c r="T706" s="113"/>
      <c r="U706" s="113"/>
      <c r="V706" s="113"/>
      <c r="W706" s="113"/>
      <c r="X706" s="113"/>
      <c r="Y706" s="113"/>
    </row>
    <row r="707" spans="18:25" x14ac:dyDescent="0.3">
      <c r="R707" s="139"/>
      <c r="S707" s="113"/>
      <c r="T707" s="113"/>
      <c r="U707" s="113"/>
      <c r="V707" s="113"/>
      <c r="W707" s="113"/>
      <c r="X707" s="113"/>
      <c r="Y707" s="113"/>
    </row>
    <row r="708" spans="18:25" x14ac:dyDescent="0.3">
      <c r="R708" s="139"/>
      <c r="S708" s="113"/>
      <c r="T708" s="113"/>
      <c r="U708" s="113"/>
      <c r="V708" s="113"/>
      <c r="W708" s="113"/>
      <c r="X708" s="113"/>
      <c r="Y708" s="113"/>
    </row>
    <row r="709" spans="18:25" x14ac:dyDescent="0.3">
      <c r="R709" s="139"/>
      <c r="S709" s="113"/>
      <c r="T709" s="113"/>
      <c r="U709" s="113"/>
      <c r="V709" s="113"/>
      <c r="W709" s="113"/>
      <c r="X709" s="113"/>
      <c r="Y709" s="113"/>
    </row>
    <row r="710" spans="18:25" x14ac:dyDescent="0.3">
      <c r="R710" s="139"/>
      <c r="S710" s="113"/>
      <c r="T710" s="113"/>
      <c r="U710" s="113"/>
      <c r="V710" s="113"/>
      <c r="W710" s="113"/>
      <c r="X710" s="113"/>
      <c r="Y710" s="113"/>
    </row>
    <row r="711" spans="18:25" x14ac:dyDescent="0.3">
      <c r="R711" s="139"/>
      <c r="S711" s="113"/>
      <c r="T711" s="113"/>
      <c r="U711" s="113"/>
      <c r="V711" s="113"/>
      <c r="W711" s="113"/>
      <c r="X711" s="113"/>
      <c r="Y711" s="113"/>
    </row>
    <row r="712" spans="18:25" x14ac:dyDescent="0.3">
      <c r="R712" s="139"/>
      <c r="S712" s="113"/>
      <c r="T712" s="113"/>
      <c r="U712" s="113"/>
      <c r="V712" s="113"/>
      <c r="W712" s="113"/>
      <c r="X712" s="113"/>
      <c r="Y712" s="113"/>
    </row>
    <row r="713" spans="18:25" x14ac:dyDescent="0.3">
      <c r="R713" s="139"/>
      <c r="S713" s="113"/>
      <c r="T713" s="113"/>
      <c r="U713" s="113"/>
      <c r="V713" s="113"/>
      <c r="W713" s="113"/>
      <c r="X713" s="113"/>
      <c r="Y713" s="113"/>
    </row>
    <row r="714" spans="18:25" x14ac:dyDescent="0.3">
      <c r="R714" s="139"/>
      <c r="S714" s="113"/>
      <c r="T714" s="113"/>
      <c r="U714" s="113"/>
      <c r="V714" s="113"/>
      <c r="W714" s="113"/>
      <c r="X714" s="113"/>
      <c r="Y714" s="113"/>
    </row>
    <row r="715" spans="18:25" x14ac:dyDescent="0.3">
      <c r="R715" s="139"/>
      <c r="S715" s="113"/>
      <c r="T715" s="113"/>
      <c r="U715" s="113"/>
      <c r="V715" s="113"/>
      <c r="W715" s="113"/>
      <c r="X715" s="113"/>
      <c r="Y715" s="113"/>
    </row>
    <row r="716" spans="18:25" x14ac:dyDescent="0.3">
      <c r="R716" s="139"/>
      <c r="S716" s="113"/>
      <c r="T716" s="113"/>
      <c r="U716" s="113"/>
      <c r="V716" s="113"/>
      <c r="W716" s="113"/>
      <c r="X716" s="113"/>
      <c r="Y716" s="113"/>
    </row>
    <row r="717" spans="18:25" x14ac:dyDescent="0.3">
      <c r="R717" s="139"/>
      <c r="S717" s="113"/>
      <c r="T717" s="113"/>
      <c r="U717" s="113"/>
      <c r="V717" s="113"/>
      <c r="W717" s="113"/>
      <c r="X717" s="113"/>
      <c r="Y717" s="113"/>
    </row>
    <row r="718" spans="18:25" x14ac:dyDescent="0.3">
      <c r="R718" s="139"/>
      <c r="S718" s="113"/>
      <c r="T718" s="113"/>
      <c r="U718" s="113"/>
      <c r="V718" s="113"/>
      <c r="W718" s="113"/>
      <c r="X718" s="113"/>
      <c r="Y718" s="113"/>
    </row>
    <row r="719" spans="18:25" x14ac:dyDescent="0.3">
      <c r="R719" s="139"/>
      <c r="S719" s="113"/>
      <c r="T719" s="113"/>
      <c r="U719" s="113"/>
      <c r="V719" s="113"/>
      <c r="W719" s="113"/>
      <c r="X719" s="113"/>
      <c r="Y719" s="113"/>
    </row>
    <row r="720" spans="18:25" x14ac:dyDescent="0.3">
      <c r="R720" s="139"/>
      <c r="S720" s="113"/>
      <c r="T720" s="113"/>
      <c r="U720" s="113"/>
      <c r="V720" s="113"/>
      <c r="W720" s="113"/>
      <c r="X720" s="113"/>
      <c r="Y720" s="113"/>
    </row>
    <row r="721" spans="18:25" x14ac:dyDescent="0.3">
      <c r="R721" s="139"/>
      <c r="S721" s="113"/>
      <c r="T721" s="113"/>
      <c r="U721" s="113"/>
      <c r="V721" s="113"/>
      <c r="W721" s="113"/>
      <c r="X721" s="113"/>
      <c r="Y721" s="113"/>
    </row>
    <row r="722" spans="18:25" x14ac:dyDescent="0.3">
      <c r="R722" s="139"/>
      <c r="S722" s="113"/>
      <c r="T722" s="113"/>
      <c r="U722" s="113"/>
      <c r="V722" s="113"/>
      <c r="W722" s="113"/>
      <c r="X722" s="113"/>
      <c r="Y722" s="113"/>
    </row>
    <row r="723" spans="18:25" x14ac:dyDescent="0.3">
      <c r="R723" s="139"/>
      <c r="S723" s="113"/>
      <c r="T723" s="113"/>
      <c r="U723" s="113"/>
      <c r="V723" s="113"/>
      <c r="W723" s="113"/>
      <c r="X723" s="113"/>
      <c r="Y723" s="113"/>
    </row>
    <row r="724" spans="18:25" x14ac:dyDescent="0.3">
      <c r="R724" s="139"/>
      <c r="S724" s="113"/>
      <c r="T724" s="113"/>
      <c r="U724" s="113"/>
      <c r="V724" s="113"/>
      <c r="W724" s="113"/>
      <c r="X724" s="113"/>
      <c r="Y724" s="113"/>
    </row>
    <row r="725" spans="18:25" x14ac:dyDescent="0.3">
      <c r="R725" s="139"/>
      <c r="S725" s="113"/>
      <c r="T725" s="113"/>
      <c r="U725" s="113"/>
      <c r="V725" s="113"/>
      <c r="W725" s="113"/>
      <c r="X725" s="113"/>
      <c r="Y725" s="113"/>
    </row>
    <row r="726" spans="18:25" x14ac:dyDescent="0.3">
      <c r="R726" s="139"/>
      <c r="S726" s="113"/>
      <c r="T726" s="113"/>
      <c r="U726" s="113"/>
      <c r="V726" s="113"/>
      <c r="W726" s="113"/>
      <c r="X726" s="113"/>
      <c r="Y726" s="113"/>
    </row>
    <row r="727" spans="18:25" x14ac:dyDescent="0.3">
      <c r="R727" s="139"/>
      <c r="S727" s="113"/>
      <c r="T727" s="113"/>
      <c r="U727" s="113"/>
      <c r="V727" s="113"/>
      <c r="W727" s="113"/>
      <c r="X727" s="113"/>
      <c r="Y727" s="113"/>
    </row>
    <row r="728" spans="18:25" x14ac:dyDescent="0.3">
      <c r="R728" s="139"/>
      <c r="S728" s="113"/>
      <c r="T728" s="113"/>
      <c r="U728" s="113"/>
      <c r="V728" s="113"/>
      <c r="W728" s="113"/>
      <c r="X728" s="113"/>
      <c r="Y728" s="113"/>
    </row>
    <row r="729" spans="18:25" x14ac:dyDescent="0.3">
      <c r="R729" s="139"/>
      <c r="S729" s="113"/>
      <c r="T729" s="113"/>
      <c r="U729" s="113"/>
      <c r="V729" s="113"/>
      <c r="W729" s="113"/>
      <c r="X729" s="113"/>
      <c r="Y729" s="113"/>
    </row>
    <row r="730" spans="18:25" x14ac:dyDescent="0.3">
      <c r="R730" s="139"/>
      <c r="S730" s="113"/>
      <c r="T730" s="113"/>
      <c r="U730" s="113"/>
      <c r="V730" s="113"/>
      <c r="W730" s="113"/>
      <c r="X730" s="113"/>
      <c r="Y730" s="113"/>
    </row>
    <row r="731" spans="18:25" x14ac:dyDescent="0.3">
      <c r="R731" s="139"/>
      <c r="S731" s="113"/>
      <c r="T731" s="113"/>
      <c r="U731" s="113"/>
      <c r="V731" s="113"/>
      <c r="W731" s="113"/>
      <c r="X731" s="113"/>
      <c r="Y731" s="113"/>
    </row>
    <row r="732" spans="18:25" x14ac:dyDescent="0.3">
      <c r="R732" s="139"/>
      <c r="S732" s="113"/>
      <c r="T732" s="113"/>
      <c r="U732" s="113"/>
      <c r="V732" s="113"/>
      <c r="W732" s="113"/>
      <c r="X732" s="113"/>
      <c r="Y732" s="113"/>
    </row>
    <row r="733" spans="18:25" x14ac:dyDescent="0.3">
      <c r="R733" s="139"/>
      <c r="S733" s="113"/>
      <c r="T733" s="113"/>
      <c r="U733" s="113"/>
      <c r="V733" s="113"/>
      <c r="W733" s="113"/>
      <c r="X733" s="113"/>
      <c r="Y733" s="113"/>
    </row>
    <row r="734" spans="18:25" x14ac:dyDescent="0.3">
      <c r="R734" s="139"/>
      <c r="S734" s="113"/>
      <c r="T734" s="113"/>
      <c r="U734" s="113"/>
      <c r="V734" s="113"/>
      <c r="W734" s="113"/>
      <c r="X734" s="113"/>
      <c r="Y734" s="113"/>
    </row>
    <row r="735" spans="18:25" x14ac:dyDescent="0.3">
      <c r="R735" s="139"/>
      <c r="S735" s="113"/>
      <c r="T735" s="113"/>
      <c r="U735" s="113"/>
      <c r="V735" s="113"/>
      <c r="W735" s="113"/>
      <c r="X735" s="113"/>
      <c r="Y735" s="113"/>
    </row>
    <row r="736" spans="18:25" x14ac:dyDescent="0.3">
      <c r="R736" s="139"/>
      <c r="S736" s="113"/>
      <c r="T736" s="113"/>
      <c r="U736" s="113"/>
      <c r="V736" s="113"/>
      <c r="W736" s="113"/>
      <c r="X736" s="113"/>
      <c r="Y736" s="113"/>
    </row>
    <row r="737" spans="18:25" x14ac:dyDescent="0.3">
      <c r="R737" s="139"/>
      <c r="S737" s="113"/>
      <c r="T737" s="113"/>
      <c r="U737" s="113"/>
      <c r="V737" s="113"/>
      <c r="W737" s="113"/>
      <c r="X737" s="113"/>
      <c r="Y737" s="113"/>
    </row>
    <row r="738" spans="18:25" x14ac:dyDescent="0.3">
      <c r="R738" s="139"/>
      <c r="S738" s="113"/>
      <c r="T738" s="113"/>
      <c r="U738" s="113"/>
      <c r="V738" s="113"/>
      <c r="W738" s="113"/>
      <c r="X738" s="113"/>
      <c r="Y738" s="113"/>
    </row>
    <row r="739" spans="18:25" x14ac:dyDescent="0.3">
      <c r="R739" s="139"/>
      <c r="S739" s="113"/>
      <c r="T739" s="113"/>
      <c r="U739" s="113"/>
      <c r="V739" s="113"/>
      <c r="W739" s="113"/>
      <c r="X739" s="113"/>
      <c r="Y739" s="113"/>
    </row>
    <row r="740" spans="18:25" x14ac:dyDescent="0.3">
      <c r="R740" s="139"/>
      <c r="S740" s="113"/>
      <c r="T740" s="113"/>
      <c r="U740" s="113"/>
      <c r="V740" s="113"/>
      <c r="W740" s="113"/>
      <c r="X740" s="113"/>
      <c r="Y740" s="113"/>
    </row>
    <row r="741" spans="18:25" x14ac:dyDescent="0.3">
      <c r="R741" s="139"/>
      <c r="S741" s="113"/>
      <c r="T741" s="113"/>
      <c r="U741" s="113"/>
      <c r="V741" s="113"/>
      <c r="W741" s="113"/>
      <c r="X741" s="113"/>
      <c r="Y741" s="113"/>
    </row>
    <row r="742" spans="18:25" x14ac:dyDescent="0.3">
      <c r="R742" s="139"/>
      <c r="S742" s="113"/>
      <c r="T742" s="113"/>
      <c r="U742" s="113"/>
      <c r="V742" s="113"/>
      <c r="W742" s="113"/>
      <c r="X742" s="113"/>
      <c r="Y742" s="113"/>
    </row>
    <row r="743" spans="18:25" x14ac:dyDescent="0.3">
      <c r="R743" s="139"/>
      <c r="S743" s="113"/>
      <c r="T743" s="113"/>
      <c r="U743" s="113"/>
      <c r="V743" s="113"/>
      <c r="W743" s="113"/>
      <c r="X743" s="113"/>
      <c r="Y743" s="113"/>
    </row>
    <row r="744" spans="18:25" x14ac:dyDescent="0.3">
      <c r="R744" s="139"/>
      <c r="S744" s="113"/>
      <c r="T744" s="113"/>
      <c r="U744" s="113"/>
      <c r="V744" s="113"/>
      <c r="W744" s="113"/>
      <c r="X744" s="113"/>
      <c r="Y744" s="113"/>
    </row>
    <row r="745" spans="18:25" x14ac:dyDescent="0.3">
      <c r="R745" s="139"/>
      <c r="S745" s="113"/>
      <c r="T745" s="113"/>
      <c r="U745" s="113"/>
      <c r="V745" s="113"/>
      <c r="W745" s="113"/>
      <c r="X745" s="113"/>
      <c r="Y745" s="113"/>
    </row>
    <row r="746" spans="18:25" x14ac:dyDescent="0.3">
      <c r="R746" s="139"/>
      <c r="S746" s="113"/>
      <c r="T746" s="113"/>
      <c r="U746" s="113"/>
      <c r="V746" s="113"/>
      <c r="W746" s="113"/>
      <c r="X746" s="113"/>
      <c r="Y746" s="113"/>
    </row>
    <row r="747" spans="18:25" x14ac:dyDescent="0.3">
      <c r="R747" s="139"/>
      <c r="S747" s="113"/>
      <c r="T747" s="113"/>
      <c r="U747" s="113"/>
      <c r="V747" s="113"/>
      <c r="W747" s="113"/>
      <c r="X747" s="113"/>
      <c r="Y747" s="113"/>
    </row>
    <row r="748" spans="18:25" x14ac:dyDescent="0.3">
      <c r="R748" s="139"/>
      <c r="S748" s="113"/>
      <c r="T748" s="113"/>
      <c r="U748" s="113"/>
      <c r="V748" s="113"/>
      <c r="W748" s="113"/>
      <c r="X748" s="113"/>
      <c r="Y748" s="113"/>
    </row>
    <row r="749" spans="18:25" x14ac:dyDescent="0.3">
      <c r="R749" s="139"/>
      <c r="S749" s="113"/>
      <c r="T749" s="113"/>
      <c r="U749" s="113"/>
      <c r="V749" s="113"/>
      <c r="W749" s="113"/>
      <c r="X749" s="113"/>
      <c r="Y749" s="113"/>
    </row>
    <row r="750" spans="18:25" x14ac:dyDescent="0.3">
      <c r="R750" s="139"/>
      <c r="S750" s="113"/>
      <c r="T750" s="113"/>
      <c r="U750" s="113"/>
      <c r="V750" s="113"/>
      <c r="W750" s="113"/>
      <c r="X750" s="113"/>
      <c r="Y750" s="113"/>
    </row>
    <row r="751" spans="18:25" x14ac:dyDescent="0.3">
      <c r="R751" s="139"/>
      <c r="S751" s="113"/>
      <c r="T751" s="113"/>
      <c r="U751" s="113"/>
      <c r="V751" s="113"/>
      <c r="W751" s="113"/>
      <c r="X751" s="113"/>
      <c r="Y751" s="113"/>
    </row>
    <row r="752" spans="18:25" x14ac:dyDescent="0.3">
      <c r="R752" s="139"/>
      <c r="S752" s="113"/>
      <c r="T752" s="113"/>
      <c r="U752" s="113"/>
      <c r="V752" s="113"/>
      <c r="W752" s="113"/>
      <c r="X752" s="113"/>
      <c r="Y752" s="113"/>
    </row>
    <row r="753" spans="18:25" x14ac:dyDescent="0.3">
      <c r="R753" s="139"/>
      <c r="S753" s="113"/>
      <c r="T753" s="113"/>
      <c r="U753" s="113"/>
      <c r="V753" s="113"/>
      <c r="W753" s="113"/>
      <c r="X753" s="113"/>
      <c r="Y753" s="113"/>
    </row>
    <row r="754" spans="18:25" x14ac:dyDescent="0.3">
      <c r="R754" s="139"/>
      <c r="S754" s="113"/>
      <c r="T754" s="113"/>
      <c r="U754" s="113"/>
      <c r="V754" s="113"/>
      <c r="W754" s="113"/>
      <c r="X754" s="113"/>
      <c r="Y754" s="113"/>
    </row>
    <row r="755" spans="18:25" x14ac:dyDescent="0.3">
      <c r="R755" s="139"/>
      <c r="S755" s="113"/>
      <c r="T755" s="113"/>
      <c r="U755" s="113"/>
      <c r="V755" s="113"/>
      <c r="W755" s="113"/>
      <c r="X755" s="113"/>
      <c r="Y755" s="113"/>
    </row>
    <row r="756" spans="18:25" x14ac:dyDescent="0.3">
      <c r="R756" s="139"/>
      <c r="S756" s="113"/>
      <c r="T756" s="113"/>
      <c r="U756" s="113"/>
      <c r="V756" s="113"/>
      <c r="W756" s="113"/>
      <c r="X756" s="113"/>
      <c r="Y756" s="113"/>
    </row>
    <row r="757" spans="18:25" x14ac:dyDescent="0.3">
      <c r="R757" s="139"/>
      <c r="S757" s="113"/>
      <c r="T757" s="113"/>
      <c r="U757" s="113"/>
      <c r="V757" s="113"/>
      <c r="W757" s="113"/>
      <c r="X757" s="113"/>
      <c r="Y757" s="113"/>
    </row>
    <row r="758" spans="18:25" x14ac:dyDescent="0.3">
      <c r="R758" s="139"/>
      <c r="S758" s="113"/>
      <c r="T758" s="113"/>
      <c r="U758" s="113"/>
      <c r="V758" s="113"/>
      <c r="W758" s="113"/>
      <c r="X758" s="113"/>
      <c r="Y758" s="113"/>
    </row>
    <row r="759" spans="18:25" x14ac:dyDescent="0.3">
      <c r="R759" s="139"/>
      <c r="S759" s="113"/>
      <c r="T759" s="113"/>
      <c r="U759" s="113"/>
      <c r="V759" s="113"/>
      <c r="W759" s="113"/>
      <c r="X759" s="113"/>
      <c r="Y759" s="113"/>
    </row>
    <row r="760" spans="18:25" x14ac:dyDescent="0.3">
      <c r="R760" s="139"/>
      <c r="S760" s="113"/>
      <c r="T760" s="113"/>
      <c r="U760" s="113"/>
      <c r="V760" s="113"/>
      <c r="W760" s="113"/>
      <c r="X760" s="113"/>
      <c r="Y760" s="113"/>
    </row>
    <row r="761" spans="18:25" x14ac:dyDescent="0.3">
      <c r="R761" s="139"/>
      <c r="S761" s="113"/>
      <c r="T761" s="113"/>
      <c r="U761" s="113"/>
      <c r="V761" s="113"/>
      <c r="W761" s="113"/>
      <c r="X761" s="113"/>
      <c r="Y761" s="113"/>
    </row>
    <row r="762" spans="18:25" x14ac:dyDescent="0.3">
      <c r="R762" s="139"/>
      <c r="S762" s="113"/>
      <c r="T762" s="113"/>
      <c r="U762" s="113"/>
      <c r="V762" s="113"/>
      <c r="W762" s="113"/>
      <c r="X762" s="113"/>
      <c r="Y762" s="113"/>
    </row>
    <row r="763" spans="18:25" x14ac:dyDescent="0.3">
      <c r="R763" s="139"/>
      <c r="S763" s="113"/>
      <c r="T763" s="113"/>
      <c r="U763" s="113"/>
      <c r="V763" s="113"/>
      <c r="W763" s="113"/>
      <c r="X763" s="113"/>
      <c r="Y763" s="113"/>
    </row>
    <row r="764" spans="18:25" x14ac:dyDescent="0.3">
      <c r="R764" s="139"/>
      <c r="S764" s="113"/>
      <c r="T764" s="113"/>
      <c r="U764" s="113"/>
      <c r="V764" s="113"/>
      <c r="W764" s="113"/>
      <c r="X764" s="113"/>
      <c r="Y764" s="113"/>
    </row>
    <row r="765" spans="18:25" x14ac:dyDescent="0.3">
      <c r="R765" s="139"/>
      <c r="S765" s="113"/>
      <c r="T765" s="113"/>
      <c r="U765" s="113"/>
      <c r="V765" s="113"/>
      <c r="W765" s="113"/>
      <c r="X765" s="113"/>
      <c r="Y765" s="113"/>
    </row>
    <row r="766" spans="18:25" x14ac:dyDescent="0.3">
      <c r="R766" s="139"/>
      <c r="S766" s="113"/>
      <c r="T766" s="113"/>
      <c r="U766" s="113"/>
      <c r="V766" s="113"/>
      <c r="W766" s="113"/>
      <c r="X766" s="113"/>
      <c r="Y766" s="113"/>
    </row>
    <row r="767" spans="18:25" x14ac:dyDescent="0.3">
      <c r="R767" s="139"/>
      <c r="S767" s="113"/>
      <c r="T767" s="113"/>
      <c r="U767" s="113"/>
      <c r="V767" s="113"/>
      <c r="W767" s="113"/>
      <c r="X767" s="113"/>
      <c r="Y767" s="113"/>
    </row>
    <row r="768" spans="18:25" x14ac:dyDescent="0.3">
      <c r="R768" s="139"/>
      <c r="S768" s="113"/>
      <c r="T768" s="113"/>
      <c r="U768" s="113"/>
      <c r="V768" s="113"/>
      <c r="W768" s="113"/>
      <c r="X768" s="113"/>
      <c r="Y768" s="113"/>
    </row>
    <row r="769" spans="18:25" x14ac:dyDescent="0.3">
      <c r="R769" s="139"/>
      <c r="S769" s="113"/>
      <c r="T769" s="113"/>
      <c r="U769" s="113"/>
      <c r="V769" s="113"/>
      <c r="W769" s="113"/>
      <c r="X769" s="113"/>
      <c r="Y769" s="113"/>
    </row>
    <row r="770" spans="18:25" x14ac:dyDescent="0.3">
      <c r="R770" s="139"/>
      <c r="S770" s="113"/>
      <c r="T770" s="113"/>
      <c r="U770" s="113"/>
      <c r="V770" s="113"/>
      <c r="W770" s="113"/>
      <c r="X770" s="113"/>
      <c r="Y770" s="113"/>
    </row>
    <row r="771" spans="18:25" x14ac:dyDescent="0.3">
      <c r="R771" s="139"/>
      <c r="S771" s="113"/>
      <c r="T771" s="113"/>
      <c r="U771" s="113"/>
      <c r="V771" s="113"/>
      <c r="W771" s="113"/>
      <c r="X771" s="113"/>
      <c r="Y771" s="113"/>
    </row>
    <row r="772" spans="18:25" x14ac:dyDescent="0.3">
      <c r="R772" s="139"/>
      <c r="S772" s="113"/>
      <c r="T772" s="113"/>
      <c r="U772" s="113"/>
      <c r="V772" s="113"/>
      <c r="W772" s="113"/>
      <c r="X772" s="113"/>
      <c r="Y772" s="113"/>
    </row>
    <row r="773" spans="18:25" x14ac:dyDescent="0.3">
      <c r="R773" s="139"/>
      <c r="S773" s="113"/>
      <c r="T773" s="113"/>
      <c r="U773" s="113"/>
      <c r="V773" s="113"/>
      <c r="W773" s="113"/>
      <c r="X773" s="113"/>
      <c r="Y773" s="113"/>
    </row>
    <row r="774" spans="18:25" x14ac:dyDescent="0.3">
      <c r="R774" s="139"/>
      <c r="S774" s="113"/>
      <c r="T774" s="113"/>
      <c r="U774" s="113"/>
      <c r="V774" s="113"/>
      <c r="W774" s="113"/>
      <c r="X774" s="113"/>
      <c r="Y774" s="113"/>
    </row>
    <row r="775" spans="18:25" x14ac:dyDescent="0.3">
      <c r="R775" s="139"/>
      <c r="S775" s="113"/>
      <c r="T775" s="113"/>
      <c r="U775" s="113"/>
      <c r="V775" s="113"/>
      <c r="W775" s="113"/>
      <c r="X775" s="113"/>
      <c r="Y775" s="113"/>
    </row>
    <row r="776" spans="18:25" x14ac:dyDescent="0.3">
      <c r="R776" s="139"/>
      <c r="S776" s="113"/>
      <c r="T776" s="113"/>
      <c r="U776" s="113"/>
      <c r="V776" s="113"/>
      <c r="W776" s="113"/>
      <c r="X776" s="113"/>
      <c r="Y776" s="113"/>
    </row>
    <row r="777" spans="18:25" x14ac:dyDescent="0.3">
      <c r="R777" s="139"/>
      <c r="S777" s="113"/>
      <c r="T777" s="113"/>
      <c r="U777" s="113"/>
      <c r="V777" s="113"/>
      <c r="W777" s="113"/>
      <c r="X777" s="113"/>
      <c r="Y777" s="113"/>
    </row>
    <row r="778" spans="18:25" x14ac:dyDescent="0.3">
      <c r="R778" s="139"/>
      <c r="S778" s="113"/>
      <c r="T778" s="113"/>
      <c r="U778" s="113"/>
      <c r="V778" s="113"/>
      <c r="W778" s="113"/>
      <c r="X778" s="113"/>
      <c r="Y778" s="113"/>
    </row>
    <row r="779" spans="18:25" x14ac:dyDescent="0.3">
      <c r="R779" s="139"/>
      <c r="S779" s="113"/>
      <c r="T779" s="113"/>
      <c r="U779" s="113"/>
      <c r="V779" s="113"/>
      <c r="W779" s="113"/>
      <c r="X779" s="113"/>
      <c r="Y779" s="113"/>
    </row>
    <row r="780" spans="18:25" x14ac:dyDescent="0.3">
      <c r="R780" s="139"/>
      <c r="S780" s="113"/>
      <c r="T780" s="113"/>
      <c r="U780" s="113"/>
      <c r="V780" s="113"/>
      <c r="W780" s="113"/>
      <c r="X780" s="113"/>
      <c r="Y780" s="113"/>
    </row>
    <row r="781" spans="18:25" x14ac:dyDescent="0.3">
      <c r="R781" s="139"/>
      <c r="S781" s="113"/>
      <c r="T781" s="113"/>
      <c r="U781" s="113"/>
      <c r="V781" s="113"/>
      <c r="W781" s="113"/>
      <c r="X781" s="113"/>
      <c r="Y781" s="113"/>
    </row>
    <row r="782" spans="18:25" x14ac:dyDescent="0.3">
      <c r="R782" s="139"/>
      <c r="S782" s="113"/>
      <c r="T782" s="113"/>
      <c r="U782" s="113"/>
      <c r="V782" s="113"/>
      <c r="W782" s="113"/>
      <c r="X782" s="113"/>
      <c r="Y782" s="113"/>
    </row>
    <row r="783" spans="18:25" x14ac:dyDescent="0.3">
      <c r="R783" s="139"/>
      <c r="S783" s="113"/>
      <c r="T783" s="113"/>
      <c r="U783" s="113"/>
      <c r="V783" s="113"/>
      <c r="W783" s="113"/>
      <c r="X783" s="113"/>
      <c r="Y783" s="113"/>
    </row>
    <row r="784" spans="18:25" x14ac:dyDescent="0.3">
      <c r="R784" s="139"/>
      <c r="S784" s="113"/>
      <c r="T784" s="113"/>
      <c r="U784" s="113"/>
      <c r="V784" s="113"/>
      <c r="W784" s="113"/>
      <c r="X784" s="113"/>
      <c r="Y784" s="113"/>
    </row>
    <row r="785" spans="18:25" x14ac:dyDescent="0.3">
      <c r="R785" s="139"/>
      <c r="S785" s="113"/>
      <c r="T785" s="113"/>
      <c r="U785" s="113"/>
      <c r="V785" s="113"/>
      <c r="W785" s="113"/>
      <c r="X785" s="113"/>
      <c r="Y785" s="113"/>
    </row>
    <row r="786" spans="18:25" x14ac:dyDescent="0.3">
      <c r="R786" s="139"/>
      <c r="S786" s="113"/>
      <c r="T786" s="113"/>
      <c r="U786" s="113"/>
      <c r="V786" s="113"/>
      <c r="W786" s="113"/>
      <c r="X786" s="113"/>
      <c r="Y786" s="113"/>
    </row>
    <row r="787" spans="18:25" x14ac:dyDescent="0.3">
      <c r="R787" s="139"/>
      <c r="S787" s="113"/>
      <c r="T787" s="113"/>
      <c r="U787" s="113"/>
      <c r="V787" s="113"/>
      <c r="W787" s="113"/>
      <c r="X787" s="113"/>
      <c r="Y787" s="113"/>
    </row>
    <row r="788" spans="18:25" x14ac:dyDescent="0.3">
      <c r="R788" s="139"/>
      <c r="S788" s="113"/>
      <c r="T788" s="113"/>
      <c r="U788" s="113"/>
      <c r="V788" s="113"/>
      <c r="W788" s="113"/>
      <c r="X788" s="113"/>
      <c r="Y788" s="113"/>
    </row>
    <row r="789" spans="18:25" x14ac:dyDescent="0.3">
      <c r="R789" s="139"/>
      <c r="S789" s="113"/>
      <c r="T789" s="113"/>
      <c r="U789" s="113"/>
      <c r="V789" s="113"/>
      <c r="W789" s="113"/>
      <c r="X789" s="113"/>
      <c r="Y789" s="113"/>
    </row>
    <row r="790" spans="18:25" x14ac:dyDescent="0.3">
      <c r="R790" s="139"/>
      <c r="S790" s="113"/>
      <c r="T790" s="113"/>
      <c r="U790" s="113"/>
      <c r="V790" s="113"/>
      <c r="W790" s="113"/>
      <c r="X790" s="113"/>
      <c r="Y790" s="113"/>
    </row>
    <row r="791" spans="18:25" x14ac:dyDescent="0.3">
      <c r="R791" s="139"/>
      <c r="S791" s="113"/>
      <c r="T791" s="113"/>
      <c r="U791" s="113"/>
      <c r="V791" s="113"/>
      <c r="W791" s="113"/>
      <c r="X791" s="113"/>
      <c r="Y791" s="113"/>
    </row>
    <row r="792" spans="18:25" x14ac:dyDescent="0.3">
      <c r="R792" s="139"/>
      <c r="S792" s="113"/>
      <c r="T792" s="113"/>
      <c r="U792" s="113"/>
      <c r="V792" s="113"/>
      <c r="W792" s="113"/>
      <c r="X792" s="113"/>
      <c r="Y792" s="113"/>
    </row>
    <row r="793" spans="18:25" x14ac:dyDescent="0.3">
      <c r="R793" s="139"/>
      <c r="S793" s="113"/>
      <c r="T793" s="113"/>
      <c r="U793" s="113"/>
      <c r="V793" s="113"/>
      <c r="W793" s="113"/>
      <c r="X793" s="113"/>
      <c r="Y793" s="113"/>
    </row>
    <row r="794" spans="18:25" x14ac:dyDescent="0.3">
      <c r="R794" s="139"/>
      <c r="S794" s="113"/>
      <c r="T794" s="113"/>
      <c r="U794" s="113"/>
      <c r="V794" s="113"/>
      <c r="W794" s="113"/>
      <c r="X794" s="113"/>
      <c r="Y794" s="113"/>
    </row>
    <row r="795" spans="18:25" x14ac:dyDescent="0.3">
      <c r="R795" s="139"/>
      <c r="S795" s="113"/>
      <c r="T795" s="113"/>
      <c r="U795" s="113"/>
      <c r="V795" s="113"/>
      <c r="W795" s="113"/>
      <c r="X795" s="113"/>
      <c r="Y795" s="113"/>
    </row>
    <row r="796" spans="18:25" x14ac:dyDescent="0.3">
      <c r="R796" s="139"/>
      <c r="S796" s="113"/>
      <c r="T796" s="113"/>
      <c r="U796" s="113"/>
      <c r="V796" s="113"/>
      <c r="W796" s="113"/>
      <c r="X796" s="113"/>
      <c r="Y796" s="113"/>
    </row>
    <row r="797" spans="18:25" x14ac:dyDescent="0.3">
      <c r="R797" s="139"/>
      <c r="S797" s="113"/>
      <c r="T797" s="113"/>
      <c r="U797" s="113"/>
      <c r="V797" s="113"/>
      <c r="W797" s="113"/>
      <c r="X797" s="113"/>
      <c r="Y797" s="113"/>
    </row>
    <row r="798" spans="18:25" x14ac:dyDescent="0.3">
      <c r="R798" s="139"/>
      <c r="S798" s="113"/>
      <c r="T798" s="113"/>
      <c r="U798" s="113"/>
      <c r="V798" s="113"/>
      <c r="W798" s="113"/>
      <c r="X798" s="113"/>
      <c r="Y798" s="113"/>
    </row>
    <row r="799" spans="18:25" x14ac:dyDescent="0.3">
      <c r="R799" s="139"/>
      <c r="S799" s="113"/>
      <c r="T799" s="113"/>
      <c r="U799" s="113"/>
      <c r="V799" s="113"/>
      <c r="W799" s="113"/>
      <c r="X799" s="113"/>
      <c r="Y799" s="113"/>
    </row>
    <row r="800" spans="18:25" x14ac:dyDescent="0.3">
      <c r="R800" s="139"/>
      <c r="S800" s="113"/>
      <c r="T800" s="113"/>
      <c r="U800" s="113"/>
      <c r="V800" s="113"/>
      <c r="W800" s="113"/>
      <c r="X800" s="113"/>
      <c r="Y800" s="113"/>
    </row>
    <row r="801" spans="18:25" x14ac:dyDescent="0.3">
      <c r="R801" s="139"/>
      <c r="S801" s="113"/>
      <c r="T801" s="113"/>
      <c r="U801" s="113"/>
      <c r="V801" s="113"/>
      <c r="W801" s="113"/>
      <c r="X801" s="113"/>
      <c r="Y801" s="113"/>
    </row>
    <row r="802" spans="18:25" x14ac:dyDescent="0.3">
      <c r="R802" s="139"/>
      <c r="S802" s="113"/>
      <c r="T802" s="113"/>
      <c r="U802" s="113"/>
      <c r="V802" s="113"/>
      <c r="W802" s="113"/>
      <c r="X802" s="113"/>
      <c r="Y802" s="113"/>
    </row>
    <row r="803" spans="18:25" x14ac:dyDescent="0.3">
      <c r="R803" s="139"/>
      <c r="S803" s="113"/>
      <c r="T803" s="113"/>
      <c r="U803" s="113"/>
      <c r="V803" s="113"/>
      <c r="W803" s="113"/>
      <c r="X803" s="113"/>
      <c r="Y803" s="113"/>
    </row>
    <row r="804" spans="18:25" x14ac:dyDescent="0.3">
      <c r="R804" s="139"/>
      <c r="S804" s="113"/>
      <c r="T804" s="113"/>
      <c r="U804" s="113"/>
      <c r="V804" s="113"/>
      <c r="W804" s="113"/>
      <c r="X804" s="113"/>
      <c r="Y804" s="113"/>
    </row>
    <row r="805" spans="18:25" x14ac:dyDescent="0.3">
      <c r="R805" s="139"/>
      <c r="S805" s="113"/>
      <c r="T805" s="113"/>
      <c r="U805" s="113"/>
      <c r="V805" s="113"/>
      <c r="W805" s="113"/>
      <c r="X805" s="113"/>
      <c r="Y805" s="113"/>
    </row>
    <row r="806" spans="18:25" x14ac:dyDescent="0.3">
      <c r="R806" s="139"/>
      <c r="S806" s="113"/>
      <c r="T806" s="113"/>
      <c r="U806" s="113"/>
      <c r="V806" s="113"/>
      <c r="W806" s="113"/>
      <c r="X806" s="113"/>
      <c r="Y806" s="113"/>
    </row>
    <row r="807" spans="18:25" x14ac:dyDescent="0.3">
      <c r="R807" s="139"/>
      <c r="S807" s="113"/>
      <c r="T807" s="113"/>
      <c r="U807" s="113"/>
      <c r="V807" s="113"/>
      <c r="W807" s="113"/>
      <c r="X807" s="113"/>
      <c r="Y807" s="113"/>
    </row>
    <row r="808" spans="18:25" x14ac:dyDescent="0.3">
      <c r="R808" s="139"/>
      <c r="S808" s="113"/>
      <c r="T808" s="113"/>
      <c r="U808" s="113"/>
      <c r="V808" s="113"/>
      <c r="W808" s="113"/>
      <c r="X808" s="113"/>
      <c r="Y808" s="113"/>
    </row>
    <row r="809" spans="18:25" x14ac:dyDescent="0.3">
      <c r="R809" s="139"/>
      <c r="S809" s="113"/>
      <c r="T809" s="113"/>
      <c r="U809" s="113"/>
      <c r="V809" s="113"/>
      <c r="W809" s="113"/>
      <c r="X809" s="113"/>
      <c r="Y809" s="113"/>
    </row>
    <row r="810" spans="18:25" x14ac:dyDescent="0.3">
      <c r="R810" s="139"/>
      <c r="S810" s="113"/>
      <c r="T810" s="113"/>
      <c r="U810" s="113"/>
      <c r="V810" s="113"/>
      <c r="W810" s="113"/>
      <c r="X810" s="113"/>
      <c r="Y810" s="113"/>
    </row>
    <row r="811" spans="18:25" x14ac:dyDescent="0.3">
      <c r="R811" s="139"/>
      <c r="S811" s="113"/>
      <c r="T811" s="113"/>
      <c r="U811" s="113"/>
      <c r="V811" s="113"/>
      <c r="W811" s="113"/>
      <c r="X811" s="113"/>
      <c r="Y811" s="113"/>
    </row>
    <row r="812" spans="18:25" x14ac:dyDescent="0.3">
      <c r="R812" s="139"/>
      <c r="S812" s="113"/>
      <c r="T812" s="113"/>
      <c r="U812" s="113"/>
      <c r="V812" s="113"/>
      <c r="W812" s="113"/>
      <c r="X812" s="113"/>
      <c r="Y812" s="113"/>
    </row>
    <row r="813" spans="18:25" x14ac:dyDescent="0.3">
      <c r="R813" s="139"/>
      <c r="S813" s="113"/>
      <c r="T813" s="113"/>
      <c r="U813" s="113"/>
      <c r="V813" s="113"/>
      <c r="W813" s="113"/>
      <c r="X813" s="113"/>
      <c r="Y813" s="113"/>
    </row>
    <row r="814" spans="18:25" x14ac:dyDescent="0.3">
      <c r="R814" s="139"/>
      <c r="S814" s="113"/>
      <c r="T814" s="113"/>
      <c r="U814" s="113"/>
      <c r="V814" s="113"/>
      <c r="W814" s="113"/>
      <c r="X814" s="113"/>
      <c r="Y814" s="113"/>
    </row>
    <row r="815" spans="18:25" x14ac:dyDescent="0.3">
      <c r="R815" s="139"/>
      <c r="S815" s="113"/>
      <c r="T815" s="113"/>
      <c r="U815" s="113"/>
      <c r="V815" s="113"/>
      <c r="W815" s="113"/>
      <c r="X815" s="113"/>
      <c r="Y815" s="113"/>
    </row>
    <row r="816" spans="18:25" x14ac:dyDescent="0.3">
      <c r="R816" s="139"/>
      <c r="S816" s="113"/>
      <c r="T816" s="113"/>
      <c r="U816" s="113"/>
      <c r="V816" s="113"/>
      <c r="W816" s="113"/>
      <c r="X816" s="113"/>
      <c r="Y816" s="113"/>
    </row>
    <row r="817" spans="18:25" x14ac:dyDescent="0.3">
      <c r="R817" s="139"/>
      <c r="S817" s="113"/>
      <c r="T817" s="113"/>
      <c r="U817" s="113"/>
      <c r="V817" s="113"/>
      <c r="W817" s="113"/>
      <c r="X817" s="113"/>
      <c r="Y817" s="113"/>
    </row>
    <row r="818" spans="18:25" x14ac:dyDescent="0.3">
      <c r="R818" s="139"/>
      <c r="S818" s="113"/>
      <c r="T818" s="113"/>
      <c r="U818" s="113"/>
      <c r="V818" s="113"/>
      <c r="W818" s="113"/>
      <c r="X818" s="113"/>
      <c r="Y818" s="113"/>
    </row>
    <row r="819" spans="18:25" x14ac:dyDescent="0.3">
      <c r="R819" s="139"/>
      <c r="S819" s="113"/>
      <c r="T819" s="113"/>
      <c r="U819" s="113"/>
      <c r="V819" s="113"/>
      <c r="W819" s="113"/>
      <c r="X819" s="113"/>
      <c r="Y819" s="113"/>
    </row>
    <row r="820" spans="18:25" x14ac:dyDescent="0.3">
      <c r="R820" s="139"/>
      <c r="S820" s="113"/>
      <c r="T820" s="113"/>
      <c r="U820" s="113"/>
      <c r="V820" s="113"/>
      <c r="W820" s="113"/>
      <c r="X820" s="113"/>
      <c r="Y820" s="113"/>
    </row>
    <row r="821" spans="18:25" x14ac:dyDescent="0.3">
      <c r="R821" s="139"/>
      <c r="S821" s="113"/>
      <c r="T821" s="113"/>
      <c r="U821" s="113"/>
      <c r="V821" s="113"/>
      <c r="W821" s="113"/>
      <c r="X821" s="113"/>
      <c r="Y821" s="113"/>
    </row>
    <row r="822" spans="18:25" x14ac:dyDescent="0.3">
      <c r="R822" s="139"/>
      <c r="S822" s="113"/>
      <c r="T822" s="113"/>
      <c r="U822" s="113"/>
      <c r="V822" s="113"/>
      <c r="W822" s="113"/>
      <c r="X822" s="113"/>
      <c r="Y822" s="113"/>
    </row>
    <row r="823" spans="18:25" x14ac:dyDescent="0.3">
      <c r="R823" s="139"/>
      <c r="S823" s="113"/>
      <c r="T823" s="113"/>
      <c r="U823" s="113"/>
      <c r="V823" s="113"/>
      <c r="W823" s="113"/>
      <c r="X823" s="113"/>
      <c r="Y823" s="113"/>
    </row>
    <row r="824" spans="18:25" x14ac:dyDescent="0.3">
      <c r="R824" s="139"/>
      <c r="S824" s="113"/>
      <c r="T824" s="113"/>
      <c r="U824" s="113"/>
      <c r="V824" s="113"/>
      <c r="W824" s="113"/>
      <c r="X824" s="113"/>
      <c r="Y824" s="113"/>
    </row>
    <row r="825" spans="18:25" x14ac:dyDescent="0.3">
      <c r="R825" s="139"/>
      <c r="S825" s="113"/>
      <c r="T825" s="113"/>
      <c r="U825" s="113"/>
      <c r="V825" s="113"/>
      <c r="W825" s="113"/>
      <c r="X825" s="113"/>
      <c r="Y825" s="113"/>
    </row>
    <row r="826" spans="18:25" x14ac:dyDescent="0.3">
      <c r="R826" s="139"/>
      <c r="S826" s="113"/>
      <c r="T826" s="113"/>
      <c r="U826" s="113"/>
      <c r="V826" s="113"/>
      <c r="W826" s="113"/>
      <c r="X826" s="113"/>
      <c r="Y826" s="113"/>
    </row>
    <row r="827" spans="18:25" x14ac:dyDescent="0.3">
      <c r="R827" s="139"/>
      <c r="S827" s="113"/>
      <c r="T827" s="113"/>
      <c r="U827" s="113"/>
      <c r="V827" s="113"/>
      <c r="W827" s="113"/>
      <c r="X827" s="113"/>
      <c r="Y827" s="113"/>
    </row>
    <row r="828" spans="18:25" x14ac:dyDescent="0.3">
      <c r="R828" s="139"/>
      <c r="S828" s="113"/>
      <c r="T828" s="113"/>
      <c r="U828" s="113"/>
      <c r="V828" s="113"/>
      <c r="W828" s="113"/>
      <c r="X828" s="113"/>
      <c r="Y828" s="113"/>
    </row>
    <row r="829" spans="18:25" x14ac:dyDescent="0.3">
      <c r="R829" s="139"/>
      <c r="S829" s="113"/>
      <c r="T829" s="113"/>
      <c r="U829" s="113"/>
      <c r="V829" s="113"/>
      <c r="W829" s="113"/>
      <c r="X829" s="113"/>
      <c r="Y829" s="113"/>
    </row>
    <row r="830" spans="18:25" x14ac:dyDescent="0.3">
      <c r="R830" s="139"/>
      <c r="S830" s="113"/>
      <c r="T830" s="113"/>
      <c r="U830" s="113"/>
      <c r="V830" s="113"/>
      <c r="W830" s="113"/>
      <c r="X830" s="113"/>
      <c r="Y830" s="113"/>
    </row>
    <row r="831" spans="18:25" x14ac:dyDescent="0.3">
      <c r="R831" s="139"/>
      <c r="S831" s="113"/>
      <c r="T831" s="113"/>
      <c r="U831" s="113"/>
      <c r="V831" s="113"/>
      <c r="W831" s="113"/>
      <c r="X831" s="113"/>
      <c r="Y831" s="113"/>
    </row>
    <row r="832" spans="18:25" x14ac:dyDescent="0.3">
      <c r="R832" s="139"/>
      <c r="S832" s="113"/>
      <c r="T832" s="113"/>
      <c r="U832" s="113"/>
      <c r="V832" s="113"/>
      <c r="W832" s="113"/>
      <c r="X832" s="113"/>
      <c r="Y832" s="113"/>
    </row>
    <row r="833" spans="18:25" x14ac:dyDescent="0.3">
      <c r="R833" s="139"/>
      <c r="S833" s="113"/>
      <c r="T833" s="113"/>
      <c r="U833" s="113"/>
      <c r="V833" s="113"/>
      <c r="W833" s="113"/>
      <c r="X833" s="113"/>
      <c r="Y833" s="113"/>
    </row>
    <row r="834" spans="18:25" x14ac:dyDescent="0.3">
      <c r="R834" s="139"/>
      <c r="S834" s="113"/>
      <c r="T834" s="113"/>
      <c r="U834" s="113"/>
      <c r="V834" s="113"/>
      <c r="W834" s="113"/>
      <c r="X834" s="113"/>
      <c r="Y834" s="113"/>
    </row>
    <row r="835" spans="18:25" x14ac:dyDescent="0.3">
      <c r="R835" s="139"/>
      <c r="S835" s="113"/>
      <c r="T835" s="113"/>
      <c r="U835" s="113"/>
      <c r="V835" s="113"/>
      <c r="W835" s="113"/>
      <c r="X835" s="113"/>
      <c r="Y835" s="113"/>
    </row>
    <row r="836" spans="18:25" x14ac:dyDescent="0.3">
      <c r="R836" s="139"/>
      <c r="S836" s="113"/>
      <c r="T836" s="113"/>
      <c r="U836" s="113"/>
      <c r="V836" s="113"/>
      <c r="W836" s="113"/>
      <c r="X836" s="113"/>
      <c r="Y836" s="113"/>
    </row>
    <row r="837" spans="18:25" x14ac:dyDescent="0.3">
      <c r="R837" s="139"/>
      <c r="S837" s="113"/>
      <c r="T837" s="113"/>
      <c r="U837" s="113"/>
      <c r="V837" s="113"/>
      <c r="W837" s="113"/>
      <c r="X837" s="113"/>
      <c r="Y837" s="113"/>
    </row>
    <row r="838" spans="18:25" x14ac:dyDescent="0.3">
      <c r="R838" s="139"/>
      <c r="S838" s="113"/>
      <c r="T838" s="113"/>
      <c r="U838" s="113"/>
      <c r="V838" s="113"/>
      <c r="W838" s="113"/>
      <c r="X838" s="113"/>
      <c r="Y838" s="113"/>
    </row>
    <row r="839" spans="18:25" x14ac:dyDescent="0.3">
      <c r="R839" s="139"/>
      <c r="S839" s="113"/>
      <c r="T839" s="113"/>
      <c r="U839" s="113"/>
      <c r="V839" s="113"/>
      <c r="W839" s="113"/>
      <c r="X839" s="113"/>
      <c r="Y839" s="113"/>
    </row>
    <row r="840" spans="18:25" x14ac:dyDescent="0.3">
      <c r="R840" s="139"/>
      <c r="S840" s="113"/>
      <c r="T840" s="113"/>
      <c r="U840" s="113"/>
      <c r="V840" s="113"/>
      <c r="W840" s="113"/>
      <c r="X840" s="113"/>
      <c r="Y840" s="113"/>
    </row>
    <row r="841" spans="18:25" x14ac:dyDescent="0.3">
      <c r="R841" s="139"/>
      <c r="S841" s="113"/>
      <c r="T841" s="113"/>
      <c r="U841" s="113"/>
      <c r="V841" s="113"/>
      <c r="W841" s="113"/>
      <c r="X841" s="113"/>
      <c r="Y841" s="113"/>
    </row>
    <row r="842" spans="18:25" x14ac:dyDescent="0.3">
      <c r="R842" s="139"/>
      <c r="S842" s="113"/>
      <c r="T842" s="113"/>
      <c r="U842" s="113"/>
      <c r="V842" s="113"/>
      <c r="W842" s="113"/>
      <c r="X842" s="113"/>
      <c r="Y842" s="113"/>
    </row>
    <row r="843" spans="18:25" x14ac:dyDescent="0.3">
      <c r="R843" s="139"/>
      <c r="S843" s="113"/>
      <c r="T843" s="113"/>
      <c r="U843" s="113"/>
      <c r="V843" s="113"/>
      <c r="W843" s="113"/>
      <c r="X843" s="113"/>
      <c r="Y843" s="113"/>
    </row>
    <row r="844" spans="18:25" x14ac:dyDescent="0.3">
      <c r="R844" s="139"/>
      <c r="S844" s="113"/>
      <c r="T844" s="113"/>
      <c r="U844" s="113"/>
      <c r="V844" s="113"/>
      <c r="W844" s="113"/>
      <c r="X844" s="113"/>
      <c r="Y844" s="113"/>
    </row>
    <row r="845" spans="18:25" x14ac:dyDescent="0.3">
      <c r="R845" s="139"/>
      <c r="S845" s="113"/>
      <c r="T845" s="113"/>
      <c r="U845" s="113"/>
      <c r="V845" s="113"/>
      <c r="W845" s="113"/>
      <c r="X845" s="113"/>
      <c r="Y845" s="113"/>
    </row>
    <row r="846" spans="18:25" x14ac:dyDescent="0.3">
      <c r="R846" s="139"/>
      <c r="S846" s="113"/>
      <c r="T846" s="113"/>
      <c r="U846" s="113"/>
      <c r="V846" s="113"/>
      <c r="W846" s="113"/>
      <c r="X846" s="113"/>
      <c r="Y846" s="113"/>
    </row>
    <row r="847" spans="18:25" x14ac:dyDescent="0.3">
      <c r="R847" s="139"/>
      <c r="S847" s="113"/>
      <c r="T847" s="113"/>
      <c r="U847" s="113"/>
      <c r="V847" s="113"/>
      <c r="W847" s="113"/>
      <c r="X847" s="113"/>
      <c r="Y847" s="113"/>
    </row>
    <row r="848" spans="18:25" x14ac:dyDescent="0.3">
      <c r="R848" s="139"/>
      <c r="S848" s="113"/>
      <c r="T848" s="113"/>
      <c r="U848" s="113"/>
      <c r="V848" s="113"/>
      <c r="W848" s="113"/>
      <c r="X848" s="113"/>
      <c r="Y848" s="113"/>
    </row>
    <row r="849" spans="18:25" x14ac:dyDescent="0.3">
      <c r="R849" s="139"/>
      <c r="S849" s="113"/>
      <c r="T849" s="113"/>
      <c r="U849" s="113"/>
      <c r="V849" s="113"/>
      <c r="W849" s="113"/>
      <c r="X849" s="113"/>
      <c r="Y849" s="113"/>
    </row>
    <row r="850" spans="18:25" x14ac:dyDescent="0.3">
      <c r="R850" s="139"/>
      <c r="S850" s="113"/>
      <c r="T850" s="113"/>
      <c r="U850" s="113"/>
      <c r="V850" s="113"/>
      <c r="W850" s="113"/>
      <c r="X850" s="113"/>
      <c r="Y850" s="113"/>
    </row>
    <row r="851" spans="18:25" x14ac:dyDescent="0.3">
      <c r="R851" s="139"/>
      <c r="S851" s="113"/>
      <c r="T851" s="113"/>
      <c r="U851" s="113"/>
      <c r="V851" s="113"/>
      <c r="W851" s="113"/>
      <c r="X851" s="113"/>
      <c r="Y851" s="113"/>
    </row>
    <row r="852" spans="18:25" x14ac:dyDescent="0.3">
      <c r="R852" s="139"/>
      <c r="S852" s="113"/>
      <c r="T852" s="113"/>
      <c r="U852" s="113"/>
      <c r="V852" s="113"/>
      <c r="W852" s="113"/>
      <c r="X852" s="113"/>
      <c r="Y852" s="113"/>
    </row>
    <row r="853" spans="18:25" x14ac:dyDescent="0.3">
      <c r="R853" s="139"/>
      <c r="S853" s="113"/>
      <c r="T853" s="113"/>
      <c r="U853" s="113"/>
      <c r="V853" s="113"/>
      <c r="W853" s="113"/>
      <c r="X853" s="113"/>
      <c r="Y853" s="113"/>
    </row>
    <row r="854" spans="18:25" x14ac:dyDescent="0.3">
      <c r="R854" s="139"/>
      <c r="S854" s="113"/>
      <c r="T854" s="113"/>
      <c r="U854" s="113"/>
      <c r="V854" s="113"/>
      <c r="W854" s="113"/>
      <c r="X854" s="113"/>
      <c r="Y854" s="113"/>
    </row>
    <row r="855" spans="18:25" x14ac:dyDescent="0.3">
      <c r="R855" s="139"/>
      <c r="S855" s="113"/>
      <c r="T855" s="113"/>
      <c r="U855" s="113"/>
      <c r="V855" s="113"/>
      <c r="W855" s="113"/>
      <c r="X855" s="113"/>
      <c r="Y855" s="113"/>
    </row>
    <row r="856" spans="18:25" x14ac:dyDescent="0.3">
      <c r="R856" s="139"/>
      <c r="S856" s="113"/>
      <c r="T856" s="113"/>
      <c r="U856" s="113"/>
      <c r="V856" s="113"/>
      <c r="W856" s="113"/>
      <c r="X856" s="113"/>
      <c r="Y856" s="113"/>
    </row>
    <row r="857" spans="18:25" x14ac:dyDescent="0.3">
      <c r="R857" s="139"/>
      <c r="S857" s="113"/>
      <c r="T857" s="113"/>
      <c r="U857" s="113"/>
      <c r="V857" s="113"/>
      <c r="W857" s="113"/>
      <c r="X857" s="113"/>
      <c r="Y857" s="113"/>
    </row>
    <row r="858" spans="18:25" x14ac:dyDescent="0.3">
      <c r="R858" s="139"/>
      <c r="S858" s="113"/>
      <c r="T858" s="113"/>
      <c r="U858" s="113"/>
      <c r="V858" s="113"/>
      <c r="W858" s="113"/>
      <c r="X858" s="113"/>
      <c r="Y858" s="113"/>
    </row>
    <row r="859" spans="18:25" x14ac:dyDescent="0.3">
      <c r="R859" s="139"/>
      <c r="S859" s="113"/>
      <c r="T859" s="113"/>
      <c r="U859" s="113"/>
      <c r="V859" s="113"/>
      <c r="W859" s="113"/>
      <c r="X859" s="113"/>
      <c r="Y859" s="113"/>
    </row>
    <row r="860" spans="18:25" x14ac:dyDescent="0.3">
      <c r="R860" s="139"/>
      <c r="S860" s="113"/>
      <c r="T860" s="113"/>
      <c r="U860" s="113"/>
      <c r="V860" s="113"/>
      <c r="W860" s="113"/>
      <c r="X860" s="113"/>
      <c r="Y860" s="113"/>
    </row>
    <row r="861" spans="18:25" x14ac:dyDescent="0.3">
      <c r="R861" s="139"/>
      <c r="S861" s="113"/>
      <c r="T861" s="113"/>
      <c r="U861" s="113"/>
      <c r="V861" s="113"/>
      <c r="W861" s="113"/>
      <c r="X861" s="113"/>
      <c r="Y861" s="113"/>
    </row>
    <row r="862" spans="18:25" x14ac:dyDescent="0.3">
      <c r="R862" s="139"/>
      <c r="S862" s="113"/>
      <c r="T862" s="113"/>
      <c r="U862" s="113"/>
      <c r="V862" s="113"/>
      <c r="W862" s="113"/>
      <c r="X862" s="113"/>
      <c r="Y862" s="113"/>
    </row>
    <row r="863" spans="18:25" x14ac:dyDescent="0.3">
      <c r="R863" s="139"/>
      <c r="S863" s="113"/>
      <c r="T863" s="113"/>
      <c r="U863" s="113"/>
      <c r="V863" s="113"/>
      <c r="W863" s="113"/>
      <c r="X863" s="113"/>
      <c r="Y863" s="113"/>
    </row>
    <row r="864" spans="18:25" x14ac:dyDescent="0.3">
      <c r="R864" s="139"/>
      <c r="S864" s="113"/>
      <c r="T864" s="113"/>
      <c r="U864" s="113"/>
      <c r="V864" s="113"/>
      <c r="W864" s="113"/>
      <c r="X864" s="113"/>
      <c r="Y864" s="113"/>
    </row>
    <row r="865" spans="18:25" x14ac:dyDescent="0.3">
      <c r="R865" s="139"/>
      <c r="S865" s="113"/>
      <c r="T865" s="113"/>
      <c r="U865" s="113"/>
      <c r="V865" s="113"/>
      <c r="W865" s="113"/>
      <c r="X865" s="113"/>
      <c r="Y865" s="113"/>
    </row>
    <row r="866" spans="18:25" x14ac:dyDescent="0.3">
      <c r="R866" s="139"/>
      <c r="S866" s="113"/>
      <c r="T866" s="113"/>
      <c r="U866" s="113"/>
      <c r="V866" s="113"/>
      <c r="W866" s="113"/>
      <c r="X866" s="113"/>
      <c r="Y866" s="113"/>
    </row>
    <row r="867" spans="18:25" x14ac:dyDescent="0.3">
      <c r="R867" s="139"/>
      <c r="S867" s="113"/>
      <c r="T867" s="113"/>
      <c r="U867" s="113"/>
      <c r="V867" s="113"/>
      <c r="W867" s="113"/>
      <c r="X867" s="113"/>
      <c r="Y867" s="113"/>
    </row>
    <row r="868" spans="18:25" x14ac:dyDescent="0.3">
      <c r="R868" s="139"/>
      <c r="S868" s="113"/>
      <c r="T868" s="113"/>
      <c r="U868" s="113"/>
      <c r="V868" s="113"/>
      <c r="W868" s="113"/>
      <c r="X868" s="113"/>
      <c r="Y868" s="113"/>
    </row>
    <row r="869" spans="18:25" x14ac:dyDescent="0.3">
      <c r="R869" s="139"/>
      <c r="S869" s="113"/>
      <c r="T869" s="113"/>
      <c r="U869" s="113"/>
      <c r="V869" s="113"/>
      <c r="W869" s="113"/>
      <c r="X869" s="113"/>
      <c r="Y869" s="113"/>
    </row>
    <row r="870" spans="18:25" x14ac:dyDescent="0.3">
      <c r="R870" s="139"/>
      <c r="S870" s="113"/>
      <c r="T870" s="113"/>
      <c r="U870" s="113"/>
      <c r="V870" s="113"/>
      <c r="W870" s="113"/>
      <c r="X870" s="113"/>
      <c r="Y870" s="113"/>
    </row>
    <row r="871" spans="18:25" x14ac:dyDescent="0.3">
      <c r="R871" s="139"/>
      <c r="S871" s="113"/>
      <c r="T871" s="113"/>
      <c r="U871" s="113"/>
      <c r="V871" s="113"/>
      <c r="W871" s="113"/>
      <c r="X871" s="113"/>
      <c r="Y871" s="113"/>
    </row>
    <row r="872" spans="18:25" x14ac:dyDescent="0.3">
      <c r="R872" s="139"/>
      <c r="S872" s="113"/>
      <c r="T872" s="113"/>
      <c r="U872" s="113"/>
      <c r="V872" s="113"/>
      <c r="W872" s="113"/>
      <c r="X872" s="113"/>
      <c r="Y872" s="113"/>
    </row>
    <row r="873" spans="18:25" x14ac:dyDescent="0.3">
      <c r="R873" s="139"/>
      <c r="S873" s="113"/>
      <c r="T873" s="113"/>
      <c r="U873" s="113"/>
      <c r="V873" s="113"/>
      <c r="W873" s="113"/>
      <c r="X873" s="113"/>
      <c r="Y873" s="113"/>
    </row>
    <row r="874" spans="18:25" x14ac:dyDescent="0.3">
      <c r="R874" s="139"/>
      <c r="S874" s="113"/>
      <c r="T874" s="113"/>
      <c r="U874" s="113"/>
      <c r="V874" s="113"/>
      <c r="W874" s="113"/>
      <c r="X874" s="113"/>
      <c r="Y874" s="113"/>
    </row>
    <row r="875" spans="18:25" x14ac:dyDescent="0.3">
      <c r="R875" s="139"/>
      <c r="S875" s="113"/>
      <c r="T875" s="113"/>
      <c r="U875" s="113"/>
      <c r="V875" s="113"/>
      <c r="W875" s="113"/>
      <c r="X875" s="113"/>
      <c r="Y875" s="113"/>
    </row>
    <row r="876" spans="18:25" x14ac:dyDescent="0.3">
      <c r="R876" s="139"/>
      <c r="S876" s="113"/>
      <c r="T876" s="113"/>
      <c r="U876" s="113"/>
      <c r="V876" s="113"/>
      <c r="W876" s="113"/>
      <c r="X876" s="113"/>
      <c r="Y876" s="113"/>
    </row>
    <row r="877" spans="18:25" x14ac:dyDescent="0.3">
      <c r="R877" s="139"/>
      <c r="S877" s="113"/>
      <c r="T877" s="113"/>
      <c r="U877" s="113"/>
      <c r="V877" s="113"/>
      <c r="W877" s="113"/>
      <c r="X877" s="113"/>
      <c r="Y877" s="113"/>
    </row>
    <row r="878" spans="18:25" x14ac:dyDescent="0.3">
      <c r="R878" s="139"/>
      <c r="S878" s="113"/>
      <c r="T878" s="113"/>
      <c r="U878" s="113"/>
      <c r="V878" s="113"/>
      <c r="W878" s="113"/>
      <c r="X878" s="113"/>
      <c r="Y878" s="113"/>
    </row>
    <row r="879" spans="18:25" x14ac:dyDescent="0.3">
      <c r="R879" s="139"/>
      <c r="S879" s="113"/>
      <c r="T879" s="113"/>
      <c r="U879" s="113"/>
      <c r="V879" s="113"/>
      <c r="W879" s="113"/>
      <c r="X879" s="113"/>
      <c r="Y879" s="113"/>
    </row>
    <row r="880" spans="18:25" x14ac:dyDescent="0.3">
      <c r="R880" s="139"/>
      <c r="S880" s="113"/>
      <c r="T880" s="113"/>
      <c r="U880" s="113"/>
      <c r="V880" s="113"/>
      <c r="W880" s="113"/>
      <c r="X880" s="113"/>
      <c r="Y880" s="113"/>
    </row>
    <row r="881" spans="18:25" x14ac:dyDescent="0.3">
      <c r="R881" s="139"/>
      <c r="S881" s="113"/>
      <c r="T881" s="113"/>
      <c r="U881" s="113"/>
      <c r="V881" s="113"/>
      <c r="W881" s="113"/>
      <c r="X881" s="113"/>
      <c r="Y881" s="113"/>
    </row>
    <row r="882" spans="18:25" x14ac:dyDescent="0.3">
      <c r="R882" s="139"/>
      <c r="S882" s="113"/>
      <c r="T882" s="113"/>
      <c r="U882" s="113"/>
      <c r="V882" s="113"/>
      <c r="W882" s="113"/>
      <c r="X882" s="113"/>
      <c r="Y882" s="113"/>
    </row>
    <row r="883" spans="18:25" x14ac:dyDescent="0.3">
      <c r="R883" s="139"/>
      <c r="S883" s="113"/>
      <c r="T883" s="113"/>
      <c r="U883" s="113"/>
      <c r="V883" s="113"/>
      <c r="W883" s="113"/>
      <c r="X883" s="113"/>
      <c r="Y883" s="113"/>
    </row>
    <row r="884" spans="18:25" x14ac:dyDescent="0.3">
      <c r="R884" s="139"/>
      <c r="S884" s="113"/>
      <c r="T884" s="113"/>
      <c r="U884" s="113"/>
      <c r="V884" s="113"/>
      <c r="W884" s="113"/>
      <c r="X884" s="113"/>
      <c r="Y884" s="113"/>
    </row>
    <row r="885" spans="18:25" x14ac:dyDescent="0.3">
      <c r="R885" s="139"/>
      <c r="S885" s="113"/>
      <c r="T885" s="113"/>
      <c r="U885" s="113"/>
      <c r="V885" s="113"/>
      <c r="W885" s="113"/>
      <c r="X885" s="113"/>
      <c r="Y885" s="113"/>
    </row>
    <row r="886" spans="18:25" x14ac:dyDescent="0.3">
      <c r="R886" s="139"/>
      <c r="S886" s="113"/>
      <c r="T886" s="113"/>
      <c r="U886" s="113"/>
      <c r="V886" s="113"/>
      <c r="W886" s="113"/>
      <c r="X886" s="113"/>
      <c r="Y886" s="113"/>
    </row>
    <row r="887" spans="18:25" x14ac:dyDescent="0.3">
      <c r="R887" s="139"/>
      <c r="S887" s="113"/>
      <c r="T887" s="113"/>
      <c r="U887" s="113"/>
      <c r="V887" s="113"/>
      <c r="W887" s="113"/>
      <c r="X887" s="113"/>
      <c r="Y887" s="113"/>
    </row>
    <row r="888" spans="18:25" x14ac:dyDescent="0.3">
      <c r="R888" s="139"/>
      <c r="S888" s="113"/>
      <c r="T888" s="113"/>
      <c r="U888" s="113"/>
      <c r="V888" s="113"/>
      <c r="W888" s="113"/>
      <c r="X888" s="113"/>
      <c r="Y888" s="113"/>
    </row>
    <row r="889" spans="18:25" x14ac:dyDescent="0.3">
      <c r="R889" s="139"/>
      <c r="S889" s="113"/>
      <c r="T889" s="113"/>
      <c r="U889" s="113"/>
      <c r="V889" s="113"/>
      <c r="W889" s="113"/>
      <c r="X889" s="113"/>
      <c r="Y889" s="113"/>
    </row>
    <row r="890" spans="18:25" x14ac:dyDescent="0.3">
      <c r="R890" s="139"/>
      <c r="S890" s="113"/>
      <c r="T890" s="113"/>
      <c r="U890" s="113"/>
      <c r="V890" s="113"/>
      <c r="W890" s="113"/>
      <c r="X890" s="113"/>
      <c r="Y890" s="113"/>
    </row>
    <row r="891" spans="18:25" x14ac:dyDescent="0.3">
      <c r="R891" s="139"/>
      <c r="S891" s="113"/>
      <c r="T891" s="113"/>
      <c r="U891" s="113"/>
      <c r="V891" s="113"/>
      <c r="W891" s="113"/>
      <c r="X891" s="113"/>
      <c r="Y891" s="113"/>
    </row>
    <row r="892" spans="18:25" x14ac:dyDescent="0.3">
      <c r="R892" s="139"/>
      <c r="S892" s="113"/>
      <c r="T892" s="113"/>
      <c r="U892" s="113"/>
      <c r="V892" s="113"/>
      <c r="W892" s="113"/>
      <c r="X892" s="113"/>
      <c r="Y892" s="113"/>
    </row>
    <row r="893" spans="18:25" x14ac:dyDescent="0.3">
      <c r="R893" s="139"/>
      <c r="S893" s="113"/>
      <c r="T893" s="113"/>
      <c r="U893" s="113"/>
      <c r="V893" s="113"/>
      <c r="W893" s="113"/>
      <c r="X893" s="113"/>
      <c r="Y893" s="113"/>
    </row>
    <row r="894" spans="18:25" x14ac:dyDescent="0.3">
      <c r="R894" s="139"/>
      <c r="S894" s="113"/>
      <c r="T894" s="113"/>
      <c r="U894" s="113"/>
      <c r="V894" s="113"/>
      <c r="W894" s="113"/>
      <c r="X894" s="113"/>
      <c r="Y894" s="113"/>
    </row>
    <row r="895" spans="18:25" x14ac:dyDescent="0.3">
      <c r="R895" s="139"/>
      <c r="S895" s="113"/>
      <c r="T895" s="113"/>
      <c r="U895" s="113"/>
      <c r="V895" s="113"/>
      <c r="W895" s="113"/>
      <c r="X895" s="113"/>
      <c r="Y895" s="113"/>
    </row>
    <row r="896" spans="18:25" x14ac:dyDescent="0.3">
      <c r="R896" s="139"/>
      <c r="S896" s="113"/>
      <c r="T896" s="113"/>
      <c r="U896" s="113"/>
      <c r="V896" s="113"/>
      <c r="W896" s="113"/>
      <c r="X896" s="113"/>
      <c r="Y896" s="113"/>
    </row>
    <row r="897" spans="18:25" x14ac:dyDescent="0.3">
      <c r="R897" s="139"/>
      <c r="S897" s="113"/>
      <c r="T897" s="113"/>
      <c r="U897" s="113"/>
      <c r="V897" s="113"/>
      <c r="W897" s="113"/>
      <c r="X897" s="113"/>
      <c r="Y897" s="113"/>
    </row>
    <row r="898" spans="18:25" x14ac:dyDescent="0.3">
      <c r="R898" s="139"/>
      <c r="S898" s="113"/>
      <c r="T898" s="113"/>
      <c r="U898" s="113"/>
      <c r="V898" s="113"/>
      <c r="W898" s="113"/>
      <c r="X898" s="113"/>
      <c r="Y898" s="113"/>
    </row>
    <row r="899" spans="18:25" x14ac:dyDescent="0.3">
      <c r="R899" s="139"/>
      <c r="S899" s="113"/>
      <c r="T899" s="113"/>
      <c r="U899" s="113"/>
      <c r="V899" s="113"/>
      <c r="W899" s="113"/>
      <c r="X899" s="113"/>
      <c r="Y899" s="113"/>
    </row>
    <row r="900" spans="18:25" x14ac:dyDescent="0.3">
      <c r="R900" s="139"/>
      <c r="S900" s="113"/>
      <c r="T900" s="113"/>
      <c r="U900" s="113"/>
      <c r="V900" s="113"/>
      <c r="W900" s="113"/>
      <c r="X900" s="113"/>
      <c r="Y900" s="113"/>
    </row>
    <row r="901" spans="18:25" x14ac:dyDescent="0.3">
      <c r="R901" s="139"/>
      <c r="S901" s="113"/>
      <c r="T901" s="113"/>
      <c r="U901" s="113"/>
      <c r="V901" s="113"/>
      <c r="W901" s="113"/>
      <c r="X901" s="113"/>
      <c r="Y901" s="113"/>
    </row>
    <row r="902" spans="18:25" x14ac:dyDescent="0.3">
      <c r="R902" s="139"/>
      <c r="S902" s="113"/>
      <c r="T902" s="113"/>
      <c r="U902" s="113"/>
      <c r="V902" s="113"/>
      <c r="W902" s="113"/>
      <c r="X902" s="113"/>
      <c r="Y902" s="113"/>
    </row>
    <row r="903" spans="18:25" x14ac:dyDescent="0.3">
      <c r="R903" s="139"/>
      <c r="S903" s="113"/>
      <c r="T903" s="113"/>
      <c r="U903" s="113"/>
      <c r="V903" s="113"/>
      <c r="W903" s="113"/>
      <c r="X903" s="113"/>
      <c r="Y903" s="113"/>
    </row>
    <row r="904" spans="18:25" x14ac:dyDescent="0.3">
      <c r="R904" s="139"/>
      <c r="S904" s="113"/>
      <c r="T904" s="113"/>
      <c r="U904" s="113"/>
      <c r="V904" s="113"/>
      <c r="W904" s="113"/>
      <c r="X904" s="113"/>
      <c r="Y904" s="113"/>
    </row>
    <row r="905" spans="18:25" x14ac:dyDescent="0.3">
      <c r="R905" s="139"/>
      <c r="S905" s="113"/>
      <c r="T905" s="113"/>
      <c r="U905" s="113"/>
      <c r="V905" s="113"/>
      <c r="W905" s="113"/>
      <c r="X905" s="113"/>
      <c r="Y905" s="113"/>
    </row>
    <row r="906" spans="18:25" x14ac:dyDescent="0.3">
      <c r="R906" s="139"/>
      <c r="S906" s="113"/>
      <c r="T906" s="113"/>
      <c r="U906" s="113"/>
      <c r="V906" s="113"/>
      <c r="W906" s="113"/>
      <c r="X906" s="113"/>
      <c r="Y906" s="113"/>
    </row>
    <row r="907" spans="18:25" x14ac:dyDescent="0.3">
      <c r="R907" s="139"/>
      <c r="S907" s="113"/>
      <c r="T907" s="113"/>
      <c r="U907" s="113"/>
      <c r="V907" s="113"/>
      <c r="W907" s="113"/>
      <c r="X907" s="113"/>
      <c r="Y907" s="113"/>
    </row>
    <row r="908" spans="18:25" x14ac:dyDescent="0.3">
      <c r="R908" s="139"/>
      <c r="S908" s="113"/>
      <c r="T908" s="113"/>
      <c r="U908" s="113"/>
      <c r="V908" s="113"/>
      <c r="W908" s="113"/>
      <c r="X908" s="113"/>
      <c r="Y908" s="113"/>
    </row>
    <row r="909" spans="18:25" x14ac:dyDescent="0.3">
      <c r="R909" s="139"/>
      <c r="S909" s="113"/>
      <c r="T909" s="113"/>
      <c r="U909" s="113"/>
      <c r="V909" s="113"/>
      <c r="W909" s="113"/>
      <c r="X909" s="113"/>
      <c r="Y909" s="113"/>
    </row>
    <row r="910" spans="18:25" x14ac:dyDescent="0.3">
      <c r="R910" s="139"/>
      <c r="S910" s="113"/>
      <c r="T910" s="113"/>
      <c r="U910" s="113"/>
      <c r="V910" s="113"/>
      <c r="W910" s="113"/>
      <c r="X910" s="113"/>
      <c r="Y910" s="113"/>
    </row>
    <row r="911" spans="18:25" x14ac:dyDescent="0.3">
      <c r="R911" s="139"/>
      <c r="S911" s="113"/>
      <c r="T911" s="113"/>
      <c r="U911" s="113"/>
      <c r="V911" s="113"/>
      <c r="W911" s="113"/>
      <c r="X911" s="113"/>
      <c r="Y911" s="113"/>
    </row>
    <row r="912" spans="18:25" x14ac:dyDescent="0.3">
      <c r="R912" s="139"/>
      <c r="S912" s="113"/>
      <c r="T912" s="113"/>
      <c r="U912" s="113"/>
      <c r="V912" s="113"/>
      <c r="W912" s="113"/>
      <c r="X912" s="113"/>
      <c r="Y912" s="113"/>
    </row>
    <row r="913" spans="18:25" x14ac:dyDescent="0.3">
      <c r="R913" s="139"/>
      <c r="S913" s="113"/>
      <c r="T913" s="113"/>
      <c r="U913" s="113"/>
      <c r="V913" s="113"/>
      <c r="W913" s="113"/>
      <c r="X913" s="113"/>
      <c r="Y913" s="113"/>
    </row>
    <row r="914" spans="18:25" x14ac:dyDescent="0.3">
      <c r="R914" s="139"/>
      <c r="S914" s="113"/>
      <c r="T914" s="113"/>
      <c r="U914" s="113"/>
      <c r="V914" s="113"/>
      <c r="W914" s="113"/>
      <c r="X914" s="113"/>
      <c r="Y914" s="113"/>
    </row>
    <row r="915" spans="18:25" x14ac:dyDescent="0.3">
      <c r="R915" s="139"/>
      <c r="S915" s="113"/>
      <c r="T915" s="113"/>
      <c r="U915" s="113"/>
      <c r="V915" s="113"/>
      <c r="W915" s="113"/>
      <c r="X915" s="113"/>
      <c r="Y915" s="113"/>
    </row>
    <row r="916" spans="18:25" x14ac:dyDescent="0.3">
      <c r="R916" s="139"/>
      <c r="S916" s="113"/>
      <c r="T916" s="113"/>
      <c r="U916" s="113"/>
      <c r="V916" s="113"/>
      <c r="W916" s="113"/>
      <c r="X916" s="113"/>
      <c r="Y916" s="113"/>
    </row>
    <row r="917" spans="18:25" x14ac:dyDescent="0.3">
      <c r="R917" s="139"/>
      <c r="S917" s="113"/>
      <c r="T917" s="113"/>
      <c r="U917" s="113"/>
      <c r="V917" s="113"/>
      <c r="W917" s="113"/>
      <c r="X917" s="113"/>
      <c r="Y917" s="113"/>
    </row>
    <row r="918" spans="18:25" x14ac:dyDescent="0.3">
      <c r="R918" s="139"/>
      <c r="S918" s="113"/>
      <c r="T918" s="113"/>
      <c r="U918" s="113"/>
      <c r="V918" s="113"/>
      <c r="W918" s="113"/>
      <c r="X918" s="113"/>
      <c r="Y918" s="113"/>
    </row>
    <row r="919" spans="18:25" x14ac:dyDescent="0.3">
      <c r="R919" s="139"/>
      <c r="S919" s="113"/>
      <c r="T919" s="113"/>
      <c r="U919" s="113"/>
      <c r="V919" s="113"/>
      <c r="W919" s="113"/>
      <c r="X919" s="113"/>
      <c r="Y919" s="113"/>
    </row>
    <row r="920" spans="18:25" x14ac:dyDescent="0.3">
      <c r="R920" s="139"/>
      <c r="S920" s="113"/>
      <c r="T920" s="113"/>
      <c r="U920" s="113"/>
      <c r="V920" s="113"/>
      <c r="W920" s="113"/>
      <c r="X920" s="113"/>
      <c r="Y920" s="113"/>
    </row>
    <row r="921" spans="18:25" x14ac:dyDescent="0.3">
      <c r="R921" s="139"/>
      <c r="S921" s="113"/>
      <c r="T921" s="113"/>
      <c r="U921" s="113"/>
      <c r="V921" s="113"/>
      <c r="W921" s="113"/>
      <c r="X921" s="113"/>
      <c r="Y921" s="113"/>
    </row>
    <row r="922" spans="18:25" x14ac:dyDescent="0.3">
      <c r="R922" s="139"/>
      <c r="S922" s="113"/>
      <c r="T922" s="113"/>
      <c r="U922" s="113"/>
      <c r="V922" s="113"/>
      <c r="W922" s="113"/>
      <c r="X922" s="113"/>
      <c r="Y922" s="113"/>
    </row>
    <row r="923" spans="18:25" x14ac:dyDescent="0.3">
      <c r="R923" s="139"/>
      <c r="S923" s="113"/>
      <c r="T923" s="113"/>
      <c r="U923" s="113"/>
      <c r="V923" s="113"/>
      <c r="W923" s="113"/>
      <c r="X923" s="113"/>
      <c r="Y923" s="113"/>
    </row>
    <row r="924" spans="18:25" x14ac:dyDescent="0.3">
      <c r="R924" s="139"/>
      <c r="S924" s="113"/>
      <c r="T924" s="113"/>
      <c r="U924" s="113"/>
      <c r="V924" s="113"/>
      <c r="W924" s="113"/>
      <c r="X924" s="113"/>
      <c r="Y924" s="113"/>
    </row>
    <row r="925" spans="18:25" x14ac:dyDescent="0.3">
      <c r="R925" s="139"/>
      <c r="S925" s="113"/>
      <c r="T925" s="113"/>
      <c r="U925" s="113"/>
      <c r="V925" s="113"/>
      <c r="W925" s="113"/>
      <c r="X925" s="113"/>
      <c r="Y925" s="113"/>
    </row>
    <row r="926" spans="18:25" x14ac:dyDescent="0.3">
      <c r="R926" s="139"/>
      <c r="S926" s="113"/>
      <c r="T926" s="113"/>
      <c r="U926" s="113"/>
      <c r="V926" s="113"/>
      <c r="W926" s="113"/>
      <c r="X926" s="113"/>
      <c r="Y926" s="113"/>
    </row>
    <row r="927" spans="18:25" x14ac:dyDescent="0.3">
      <c r="R927" s="139"/>
      <c r="S927" s="113"/>
      <c r="T927" s="113"/>
      <c r="U927" s="113"/>
      <c r="V927" s="113"/>
      <c r="W927" s="113"/>
      <c r="X927" s="113"/>
      <c r="Y927" s="113"/>
    </row>
    <row r="928" spans="18:25" x14ac:dyDescent="0.3">
      <c r="R928" s="139"/>
      <c r="S928" s="113"/>
      <c r="T928" s="113"/>
      <c r="U928" s="113"/>
      <c r="V928" s="113"/>
      <c r="W928" s="113"/>
      <c r="X928" s="113"/>
      <c r="Y928" s="113"/>
    </row>
    <row r="929" spans="18:25" x14ac:dyDescent="0.3">
      <c r="R929" s="139"/>
      <c r="S929" s="113"/>
      <c r="T929" s="113"/>
      <c r="U929" s="113"/>
      <c r="V929" s="113"/>
      <c r="W929" s="113"/>
      <c r="X929" s="113"/>
      <c r="Y929" s="113"/>
    </row>
    <row r="930" spans="18:25" x14ac:dyDescent="0.3">
      <c r="R930" s="139"/>
      <c r="S930" s="113"/>
      <c r="T930" s="113"/>
      <c r="U930" s="113"/>
      <c r="V930" s="113"/>
      <c r="W930" s="113"/>
      <c r="X930" s="113"/>
      <c r="Y930" s="113"/>
    </row>
    <row r="931" spans="18:25" x14ac:dyDescent="0.3">
      <c r="R931" s="139"/>
      <c r="S931" s="113"/>
      <c r="T931" s="113"/>
      <c r="U931" s="113"/>
      <c r="V931" s="113"/>
      <c r="W931" s="113"/>
      <c r="X931" s="113"/>
      <c r="Y931" s="113"/>
    </row>
    <row r="932" spans="18:25" x14ac:dyDescent="0.3">
      <c r="R932" s="139"/>
      <c r="S932" s="113"/>
      <c r="T932" s="113"/>
      <c r="U932" s="113"/>
      <c r="V932" s="113"/>
      <c r="W932" s="113"/>
      <c r="X932" s="113"/>
      <c r="Y932" s="113"/>
    </row>
    <row r="933" spans="18:25" x14ac:dyDescent="0.3">
      <c r="R933" s="139"/>
      <c r="S933" s="113"/>
      <c r="T933" s="113"/>
      <c r="U933" s="113"/>
      <c r="V933" s="113"/>
      <c r="W933" s="113"/>
      <c r="X933" s="113"/>
      <c r="Y933" s="113"/>
    </row>
    <row r="934" spans="18:25" x14ac:dyDescent="0.3">
      <c r="R934" s="139"/>
      <c r="S934" s="113"/>
      <c r="T934" s="113"/>
      <c r="U934" s="113"/>
      <c r="V934" s="113"/>
      <c r="W934" s="113"/>
      <c r="X934" s="113"/>
      <c r="Y934" s="113"/>
    </row>
    <row r="935" spans="18:25" x14ac:dyDescent="0.3">
      <c r="R935" s="139"/>
      <c r="S935" s="113"/>
      <c r="T935" s="113"/>
      <c r="U935" s="113"/>
      <c r="V935" s="113"/>
      <c r="W935" s="113"/>
      <c r="X935" s="113"/>
      <c r="Y935" s="113"/>
    </row>
    <row r="936" spans="18:25" x14ac:dyDescent="0.3">
      <c r="R936" s="139"/>
      <c r="S936" s="113"/>
      <c r="T936" s="113"/>
      <c r="U936" s="113"/>
      <c r="V936" s="113"/>
      <c r="W936" s="113"/>
      <c r="X936" s="113"/>
      <c r="Y936" s="113"/>
    </row>
    <row r="937" spans="18:25" x14ac:dyDescent="0.3">
      <c r="R937" s="139"/>
      <c r="S937" s="113"/>
      <c r="T937" s="113"/>
      <c r="U937" s="113"/>
      <c r="V937" s="113"/>
      <c r="W937" s="113"/>
      <c r="X937" s="113"/>
      <c r="Y937" s="113"/>
    </row>
    <row r="938" spans="18:25" x14ac:dyDescent="0.3">
      <c r="R938" s="139"/>
      <c r="S938" s="113"/>
      <c r="T938" s="113"/>
      <c r="U938" s="113"/>
      <c r="V938" s="113"/>
      <c r="W938" s="113"/>
      <c r="X938" s="113"/>
      <c r="Y938" s="113"/>
    </row>
    <row r="939" spans="18:25" x14ac:dyDescent="0.3">
      <c r="R939" s="139"/>
      <c r="S939" s="113"/>
      <c r="T939" s="113"/>
      <c r="U939" s="113"/>
      <c r="V939" s="113"/>
      <c r="W939" s="113"/>
      <c r="X939" s="113"/>
      <c r="Y939" s="113"/>
    </row>
    <row r="940" spans="18:25" x14ac:dyDescent="0.3">
      <c r="R940" s="139"/>
      <c r="S940" s="113"/>
      <c r="T940" s="113"/>
      <c r="U940" s="113"/>
      <c r="V940" s="113"/>
      <c r="W940" s="113"/>
      <c r="X940" s="113"/>
      <c r="Y940" s="113"/>
    </row>
    <row r="941" spans="18:25" x14ac:dyDescent="0.3">
      <c r="R941" s="139"/>
      <c r="S941" s="113"/>
      <c r="T941" s="113"/>
      <c r="U941" s="113"/>
      <c r="V941" s="113"/>
      <c r="W941" s="113"/>
      <c r="X941" s="113"/>
      <c r="Y941" s="113"/>
    </row>
    <row r="942" spans="18:25" x14ac:dyDescent="0.3">
      <c r="R942" s="139"/>
      <c r="S942" s="113"/>
      <c r="T942" s="113"/>
      <c r="U942" s="113"/>
      <c r="V942" s="113"/>
      <c r="W942" s="113"/>
      <c r="X942" s="113"/>
      <c r="Y942" s="113"/>
    </row>
    <row r="943" spans="18:25" x14ac:dyDescent="0.3">
      <c r="R943" s="139"/>
      <c r="S943" s="113"/>
      <c r="T943" s="113"/>
      <c r="U943" s="113"/>
      <c r="V943" s="113"/>
      <c r="W943" s="113"/>
      <c r="X943" s="113"/>
      <c r="Y943" s="113"/>
    </row>
    <row r="944" spans="18:25" x14ac:dyDescent="0.3">
      <c r="R944" s="139"/>
      <c r="S944" s="113"/>
      <c r="T944" s="113"/>
      <c r="U944" s="113"/>
      <c r="V944" s="113"/>
      <c r="W944" s="113"/>
      <c r="X944" s="113"/>
      <c r="Y944" s="113"/>
    </row>
    <row r="945" spans="18:25" x14ac:dyDescent="0.3">
      <c r="R945" s="139"/>
      <c r="S945" s="113"/>
      <c r="T945" s="113"/>
      <c r="U945" s="113"/>
      <c r="V945" s="113"/>
      <c r="W945" s="113"/>
      <c r="X945" s="113"/>
      <c r="Y945" s="113"/>
    </row>
    <row r="946" spans="18:25" x14ac:dyDescent="0.3">
      <c r="R946" s="139"/>
      <c r="S946" s="113"/>
      <c r="T946" s="113"/>
      <c r="U946" s="113"/>
      <c r="V946" s="113"/>
      <c r="W946" s="113"/>
      <c r="X946" s="113"/>
      <c r="Y946" s="113"/>
    </row>
    <row r="947" spans="18:25" x14ac:dyDescent="0.3">
      <c r="R947" s="139"/>
      <c r="S947" s="113"/>
      <c r="T947" s="113"/>
      <c r="U947" s="113"/>
      <c r="V947" s="113"/>
      <c r="W947" s="113"/>
      <c r="X947" s="113"/>
      <c r="Y947" s="113"/>
    </row>
    <row r="948" spans="18:25" x14ac:dyDescent="0.3">
      <c r="R948" s="139"/>
      <c r="S948" s="113"/>
      <c r="T948" s="113"/>
      <c r="U948" s="113"/>
      <c r="V948" s="113"/>
      <c r="W948" s="113"/>
      <c r="X948" s="113"/>
      <c r="Y948" s="113"/>
    </row>
    <row r="949" spans="18:25" x14ac:dyDescent="0.3">
      <c r="R949" s="139"/>
      <c r="S949" s="113"/>
      <c r="T949" s="113"/>
      <c r="U949" s="113"/>
      <c r="V949" s="113"/>
      <c r="W949" s="113"/>
      <c r="X949" s="113"/>
      <c r="Y949" s="113"/>
    </row>
    <row r="950" spans="18:25" x14ac:dyDescent="0.3">
      <c r="R950" s="139"/>
      <c r="S950" s="113"/>
      <c r="T950" s="113"/>
      <c r="U950" s="113"/>
      <c r="V950" s="113"/>
      <c r="W950" s="113"/>
      <c r="X950" s="113"/>
      <c r="Y950" s="113"/>
    </row>
    <row r="951" spans="18:25" x14ac:dyDescent="0.3">
      <c r="R951" s="139"/>
      <c r="S951" s="113"/>
      <c r="T951" s="113"/>
      <c r="U951" s="113"/>
      <c r="V951" s="113"/>
      <c r="W951" s="113"/>
      <c r="X951" s="113"/>
      <c r="Y951" s="113"/>
    </row>
    <row r="952" spans="18:25" x14ac:dyDescent="0.3">
      <c r="R952" s="139"/>
      <c r="S952" s="113"/>
      <c r="T952" s="113"/>
      <c r="U952" s="113"/>
      <c r="V952" s="113"/>
      <c r="W952" s="113"/>
      <c r="X952" s="113"/>
      <c r="Y952" s="113"/>
    </row>
    <row r="953" spans="18:25" x14ac:dyDescent="0.3">
      <c r="R953" s="139"/>
      <c r="S953" s="113"/>
      <c r="T953" s="113"/>
      <c r="U953" s="113"/>
      <c r="V953" s="113"/>
      <c r="W953" s="113"/>
      <c r="X953" s="113"/>
      <c r="Y953" s="113"/>
    </row>
    <row r="954" spans="18:25" x14ac:dyDescent="0.3">
      <c r="R954" s="139"/>
      <c r="S954" s="113"/>
      <c r="T954" s="113"/>
      <c r="U954" s="113"/>
      <c r="V954" s="113"/>
      <c r="W954" s="113"/>
      <c r="X954" s="113"/>
      <c r="Y954" s="113"/>
    </row>
    <row r="955" spans="18:25" x14ac:dyDescent="0.3">
      <c r="R955" s="139"/>
      <c r="S955" s="113"/>
      <c r="T955" s="113"/>
      <c r="U955" s="113"/>
      <c r="V955" s="113"/>
      <c r="W955" s="113"/>
      <c r="X955" s="113"/>
      <c r="Y955" s="113"/>
    </row>
    <row r="956" spans="18:25" x14ac:dyDescent="0.3">
      <c r="R956" s="139"/>
      <c r="S956" s="113"/>
      <c r="T956" s="113"/>
      <c r="U956" s="113"/>
      <c r="V956" s="113"/>
      <c r="W956" s="113"/>
      <c r="X956" s="113"/>
      <c r="Y956" s="113"/>
    </row>
    <row r="957" spans="18:25" x14ac:dyDescent="0.3">
      <c r="R957" s="139"/>
      <c r="S957" s="113"/>
      <c r="T957" s="113"/>
      <c r="U957" s="113"/>
      <c r="V957" s="113"/>
      <c r="W957" s="113"/>
      <c r="X957" s="113"/>
      <c r="Y957" s="113"/>
    </row>
    <row r="958" spans="18:25" x14ac:dyDescent="0.3">
      <c r="R958" s="139"/>
      <c r="S958" s="113"/>
      <c r="T958" s="113"/>
      <c r="U958" s="113"/>
      <c r="V958" s="113"/>
      <c r="W958" s="113"/>
      <c r="X958" s="113"/>
      <c r="Y958" s="113"/>
    </row>
    <row r="959" spans="18:25" x14ac:dyDescent="0.3">
      <c r="R959" s="139"/>
      <c r="S959" s="113"/>
      <c r="T959" s="113"/>
      <c r="U959" s="113"/>
      <c r="V959" s="113"/>
      <c r="W959" s="113"/>
      <c r="X959" s="113"/>
      <c r="Y959" s="113"/>
    </row>
    <row r="960" spans="18:25" x14ac:dyDescent="0.3">
      <c r="R960" s="139"/>
      <c r="S960" s="113"/>
      <c r="T960" s="113"/>
      <c r="U960" s="113"/>
      <c r="V960" s="113"/>
      <c r="W960" s="113"/>
      <c r="X960" s="113"/>
      <c r="Y960" s="113"/>
    </row>
    <row r="961" spans="18:25" x14ac:dyDescent="0.3">
      <c r="R961" s="139"/>
      <c r="S961" s="113"/>
      <c r="T961" s="113"/>
      <c r="U961" s="113"/>
      <c r="V961" s="113"/>
      <c r="W961" s="113"/>
      <c r="X961" s="113"/>
      <c r="Y961" s="113"/>
    </row>
    <row r="962" spans="18:25" x14ac:dyDescent="0.3">
      <c r="R962" s="139"/>
      <c r="S962" s="113"/>
      <c r="T962" s="113"/>
      <c r="U962" s="113"/>
      <c r="V962" s="113"/>
      <c r="W962" s="113"/>
      <c r="X962" s="113"/>
      <c r="Y962" s="113"/>
    </row>
    <row r="963" spans="18:25" x14ac:dyDescent="0.3">
      <c r="R963" s="139"/>
      <c r="S963" s="113"/>
      <c r="T963" s="113"/>
      <c r="U963" s="113"/>
      <c r="V963" s="113"/>
      <c r="W963" s="113"/>
      <c r="X963" s="113"/>
      <c r="Y963" s="113"/>
    </row>
    <row r="964" spans="18:25" x14ac:dyDescent="0.3">
      <c r="R964" s="139"/>
      <c r="S964" s="113"/>
      <c r="T964" s="113"/>
      <c r="U964" s="113"/>
      <c r="V964" s="113"/>
      <c r="W964" s="113"/>
      <c r="X964" s="113"/>
      <c r="Y964" s="113"/>
    </row>
    <row r="965" spans="18:25" x14ac:dyDescent="0.3">
      <c r="R965" s="139"/>
      <c r="S965" s="113"/>
      <c r="T965" s="113"/>
      <c r="U965" s="113"/>
      <c r="V965" s="113"/>
      <c r="W965" s="113"/>
      <c r="X965" s="113"/>
      <c r="Y965" s="113"/>
    </row>
    <row r="966" spans="18:25" x14ac:dyDescent="0.3">
      <c r="R966" s="139"/>
      <c r="S966" s="113"/>
      <c r="T966" s="113"/>
      <c r="U966" s="113"/>
      <c r="V966" s="113"/>
      <c r="W966" s="113"/>
      <c r="X966" s="113"/>
      <c r="Y966" s="113"/>
    </row>
    <row r="967" spans="18:25" x14ac:dyDescent="0.3">
      <c r="R967" s="139"/>
      <c r="S967" s="113"/>
      <c r="T967" s="113"/>
      <c r="U967" s="113"/>
      <c r="V967" s="113"/>
      <c r="W967" s="113"/>
      <c r="X967" s="113"/>
      <c r="Y967" s="113"/>
    </row>
    <row r="968" spans="18:25" x14ac:dyDescent="0.3">
      <c r="R968" s="139"/>
      <c r="S968" s="113"/>
      <c r="T968" s="113"/>
      <c r="U968" s="113"/>
      <c r="V968" s="113"/>
      <c r="W968" s="113"/>
      <c r="X968" s="113"/>
      <c r="Y968" s="113"/>
    </row>
    <row r="969" spans="18:25" x14ac:dyDescent="0.3">
      <c r="R969" s="139"/>
      <c r="S969" s="113"/>
      <c r="T969" s="113"/>
      <c r="U969" s="113"/>
      <c r="V969" s="113"/>
      <c r="W969" s="113"/>
      <c r="X969" s="113"/>
      <c r="Y969" s="113"/>
    </row>
    <row r="970" spans="18:25" x14ac:dyDescent="0.3">
      <c r="R970" s="139"/>
      <c r="S970" s="113"/>
      <c r="T970" s="113"/>
      <c r="U970" s="113"/>
      <c r="V970" s="113"/>
      <c r="W970" s="113"/>
      <c r="X970" s="113"/>
      <c r="Y970" s="113"/>
    </row>
    <row r="971" spans="18:25" x14ac:dyDescent="0.3">
      <c r="R971" s="139"/>
      <c r="S971" s="113"/>
      <c r="T971" s="113"/>
      <c r="U971" s="113"/>
      <c r="V971" s="113"/>
      <c r="W971" s="113"/>
      <c r="X971" s="113"/>
      <c r="Y971" s="113"/>
    </row>
    <row r="972" spans="18:25" x14ac:dyDescent="0.3">
      <c r="R972" s="139"/>
      <c r="S972" s="113"/>
      <c r="T972" s="113"/>
      <c r="U972" s="113"/>
      <c r="V972" s="113"/>
      <c r="W972" s="113"/>
      <c r="X972" s="113"/>
      <c r="Y972" s="113"/>
    </row>
    <row r="973" spans="18:25" x14ac:dyDescent="0.3">
      <c r="R973" s="139"/>
      <c r="S973" s="113"/>
      <c r="T973" s="113"/>
      <c r="U973" s="113"/>
      <c r="V973" s="113"/>
      <c r="W973" s="113"/>
      <c r="X973" s="113"/>
      <c r="Y973" s="113"/>
    </row>
    <row r="974" spans="18:25" x14ac:dyDescent="0.3">
      <c r="R974" s="139"/>
      <c r="S974" s="113"/>
      <c r="T974" s="113"/>
      <c r="U974" s="113"/>
      <c r="V974" s="113"/>
      <c r="W974" s="113"/>
      <c r="X974" s="113"/>
      <c r="Y974" s="113"/>
    </row>
    <row r="975" spans="18:25" x14ac:dyDescent="0.3">
      <c r="R975" s="139"/>
      <c r="S975" s="113"/>
      <c r="T975" s="113"/>
      <c r="U975" s="113"/>
      <c r="V975" s="113"/>
      <c r="W975" s="113"/>
      <c r="X975" s="113"/>
      <c r="Y975" s="113"/>
    </row>
    <row r="976" spans="18:25" x14ac:dyDescent="0.3">
      <c r="R976" s="139"/>
      <c r="S976" s="113"/>
      <c r="T976" s="113"/>
      <c r="U976" s="113"/>
      <c r="V976" s="113"/>
      <c r="W976" s="113"/>
      <c r="X976" s="113"/>
      <c r="Y976" s="113"/>
    </row>
    <row r="977" spans="18:25" x14ac:dyDescent="0.3">
      <c r="R977" s="139"/>
      <c r="S977" s="113"/>
      <c r="T977" s="113"/>
      <c r="U977" s="113"/>
      <c r="V977" s="113"/>
      <c r="W977" s="113"/>
      <c r="X977" s="113"/>
      <c r="Y977" s="113"/>
    </row>
    <row r="978" spans="18:25" x14ac:dyDescent="0.3">
      <c r="R978" s="139"/>
      <c r="S978" s="113"/>
      <c r="T978" s="113"/>
      <c r="U978" s="113"/>
      <c r="V978" s="113"/>
      <c r="W978" s="113"/>
      <c r="X978" s="113"/>
      <c r="Y978" s="113"/>
    </row>
    <row r="979" spans="18:25" x14ac:dyDescent="0.3">
      <c r="R979" s="139"/>
      <c r="S979" s="113"/>
      <c r="T979" s="113"/>
      <c r="U979" s="113"/>
      <c r="V979" s="113"/>
      <c r="W979" s="113"/>
      <c r="X979" s="113"/>
      <c r="Y979" s="113"/>
    </row>
    <row r="980" spans="18:25" x14ac:dyDescent="0.3">
      <c r="R980" s="139"/>
      <c r="S980" s="113"/>
      <c r="T980" s="113"/>
      <c r="U980" s="113"/>
      <c r="V980" s="113"/>
      <c r="W980" s="113"/>
      <c r="X980" s="113"/>
      <c r="Y980" s="113"/>
    </row>
    <row r="981" spans="18:25" x14ac:dyDescent="0.3">
      <c r="R981" s="139"/>
      <c r="S981" s="113"/>
      <c r="T981" s="113"/>
      <c r="U981" s="113"/>
      <c r="V981" s="113"/>
      <c r="W981" s="113"/>
      <c r="X981" s="113"/>
      <c r="Y981" s="113"/>
    </row>
    <row r="982" spans="18:25" x14ac:dyDescent="0.3">
      <c r="R982" s="139"/>
      <c r="S982" s="113"/>
      <c r="T982" s="113"/>
      <c r="U982" s="113"/>
      <c r="V982" s="113"/>
      <c r="W982" s="113"/>
      <c r="X982" s="113"/>
      <c r="Y982" s="113"/>
    </row>
    <row r="983" spans="18:25" x14ac:dyDescent="0.3">
      <c r="R983" s="139"/>
      <c r="S983" s="113"/>
      <c r="T983" s="113"/>
      <c r="U983" s="113"/>
      <c r="V983" s="113"/>
      <c r="W983" s="113"/>
      <c r="X983" s="113"/>
      <c r="Y983" s="113"/>
    </row>
    <row r="984" spans="18:25" x14ac:dyDescent="0.3">
      <c r="R984" s="139"/>
      <c r="S984" s="113"/>
      <c r="T984" s="113"/>
      <c r="U984" s="113"/>
      <c r="V984" s="113"/>
      <c r="W984" s="113"/>
      <c r="X984" s="113"/>
      <c r="Y984" s="113"/>
    </row>
    <row r="985" spans="18:25" x14ac:dyDescent="0.3">
      <c r="R985" s="139"/>
      <c r="S985" s="113"/>
      <c r="T985" s="113"/>
      <c r="U985" s="113"/>
      <c r="V985" s="113"/>
      <c r="W985" s="113"/>
      <c r="X985" s="113"/>
      <c r="Y985" s="113"/>
    </row>
    <row r="986" spans="18:25" x14ac:dyDescent="0.3">
      <c r="R986" s="139"/>
      <c r="S986" s="113"/>
      <c r="T986" s="113"/>
      <c r="U986" s="113"/>
      <c r="V986" s="113"/>
      <c r="W986" s="113"/>
      <c r="X986" s="113"/>
      <c r="Y986" s="113"/>
    </row>
    <row r="987" spans="18:25" x14ac:dyDescent="0.3">
      <c r="R987" s="139"/>
      <c r="S987" s="113"/>
      <c r="T987" s="113"/>
      <c r="U987" s="113"/>
      <c r="V987" s="113"/>
      <c r="W987" s="113"/>
      <c r="X987" s="113"/>
      <c r="Y987" s="113"/>
    </row>
    <row r="988" spans="18:25" x14ac:dyDescent="0.3">
      <c r="R988" s="139"/>
      <c r="S988" s="113"/>
      <c r="T988" s="113"/>
      <c r="U988" s="113"/>
      <c r="V988" s="113"/>
      <c r="W988" s="113"/>
      <c r="X988" s="113"/>
      <c r="Y988" s="113"/>
    </row>
    <row r="989" spans="18:25" x14ac:dyDescent="0.3">
      <c r="R989" s="139"/>
      <c r="S989" s="113"/>
      <c r="T989" s="113"/>
      <c r="U989" s="113"/>
      <c r="V989" s="113"/>
      <c r="W989" s="113"/>
      <c r="X989" s="113"/>
      <c r="Y989" s="113"/>
    </row>
    <row r="990" spans="18:25" x14ac:dyDescent="0.3">
      <c r="R990" s="139"/>
      <c r="S990" s="113"/>
      <c r="T990" s="113"/>
      <c r="U990" s="113"/>
      <c r="V990" s="113"/>
      <c r="W990" s="113"/>
      <c r="X990" s="113"/>
      <c r="Y990" s="113"/>
    </row>
    <row r="991" spans="18:25" x14ac:dyDescent="0.3">
      <c r="R991" s="139"/>
      <c r="S991" s="113"/>
      <c r="T991" s="113"/>
      <c r="U991" s="113"/>
      <c r="V991" s="113"/>
      <c r="W991" s="113"/>
      <c r="X991" s="113"/>
      <c r="Y991" s="113"/>
    </row>
    <row r="992" spans="18:25" x14ac:dyDescent="0.3">
      <c r="R992" s="139"/>
      <c r="S992" s="113"/>
      <c r="T992" s="113"/>
      <c r="U992" s="113"/>
      <c r="V992" s="113"/>
      <c r="W992" s="113"/>
      <c r="X992" s="113"/>
      <c r="Y992" s="113"/>
    </row>
    <row r="993" spans="18:25" x14ac:dyDescent="0.3">
      <c r="R993" s="139"/>
      <c r="S993" s="113"/>
      <c r="T993" s="113"/>
      <c r="U993" s="113"/>
      <c r="V993" s="113"/>
      <c r="W993" s="113"/>
      <c r="X993" s="113"/>
      <c r="Y993" s="113"/>
    </row>
    <row r="994" spans="18:25" x14ac:dyDescent="0.3">
      <c r="R994" s="139"/>
      <c r="S994" s="113"/>
      <c r="T994" s="113"/>
      <c r="U994" s="113"/>
      <c r="V994" s="113"/>
      <c r="W994" s="113"/>
      <c r="X994" s="113"/>
      <c r="Y994" s="113"/>
    </row>
    <row r="995" spans="18:25" x14ac:dyDescent="0.3">
      <c r="R995" s="139"/>
      <c r="S995" s="113"/>
      <c r="T995" s="113"/>
      <c r="U995" s="113"/>
      <c r="V995" s="113"/>
      <c r="W995" s="113"/>
      <c r="X995" s="113"/>
      <c r="Y995" s="113"/>
    </row>
    <row r="996" spans="18:25" x14ac:dyDescent="0.3">
      <c r="R996" s="139"/>
      <c r="S996" s="113"/>
      <c r="T996" s="113"/>
      <c r="U996" s="113"/>
      <c r="V996" s="113"/>
      <c r="W996" s="113"/>
      <c r="X996" s="113"/>
      <c r="Y996" s="113"/>
    </row>
    <row r="997" spans="18:25" x14ac:dyDescent="0.3">
      <c r="R997" s="139"/>
      <c r="S997" s="113"/>
      <c r="T997" s="113"/>
      <c r="U997" s="113"/>
      <c r="V997" s="113"/>
      <c r="W997" s="113"/>
      <c r="X997" s="113"/>
      <c r="Y997" s="113"/>
    </row>
    <row r="998" spans="18:25" x14ac:dyDescent="0.3">
      <c r="R998" s="139"/>
      <c r="S998" s="113"/>
      <c r="T998" s="113"/>
      <c r="U998" s="113"/>
      <c r="V998" s="113"/>
      <c r="W998" s="113"/>
      <c r="X998" s="113"/>
      <c r="Y998" s="113"/>
    </row>
    <row r="999" spans="18:25" x14ac:dyDescent="0.3">
      <c r="R999" s="139"/>
      <c r="S999" s="113"/>
      <c r="T999" s="113"/>
      <c r="U999" s="113"/>
      <c r="V999" s="113"/>
      <c r="W999" s="113"/>
      <c r="X999" s="113"/>
      <c r="Y999" s="113"/>
    </row>
    <row r="1000" spans="18:25" x14ac:dyDescent="0.3">
      <c r="R1000" s="139"/>
      <c r="S1000" s="113"/>
      <c r="T1000" s="113"/>
      <c r="U1000" s="113"/>
      <c r="V1000" s="113"/>
      <c r="W1000" s="113"/>
      <c r="X1000" s="113"/>
      <c r="Y1000" s="113"/>
    </row>
    <row r="1001" spans="18:25" x14ac:dyDescent="0.3">
      <c r="R1001" s="139"/>
      <c r="S1001" s="113"/>
      <c r="T1001" s="113"/>
      <c r="U1001" s="113"/>
      <c r="V1001" s="113"/>
      <c r="W1001" s="113"/>
      <c r="X1001" s="113"/>
      <c r="Y1001" s="113"/>
    </row>
    <row r="1002" spans="18:25" x14ac:dyDescent="0.3">
      <c r="R1002" s="139"/>
      <c r="S1002" s="113"/>
      <c r="T1002" s="113"/>
      <c r="U1002" s="113"/>
      <c r="V1002" s="113"/>
      <c r="W1002" s="113"/>
      <c r="X1002" s="113"/>
      <c r="Y1002" s="113"/>
    </row>
    <row r="1003" spans="18:25" x14ac:dyDescent="0.3">
      <c r="R1003" s="139"/>
      <c r="S1003" s="113"/>
      <c r="T1003" s="113"/>
      <c r="U1003" s="113"/>
      <c r="V1003" s="113"/>
      <c r="W1003" s="113"/>
      <c r="X1003" s="113"/>
      <c r="Y1003" s="113"/>
    </row>
    <row r="1004" spans="18:25" x14ac:dyDescent="0.3">
      <c r="R1004" s="139"/>
      <c r="S1004" s="113"/>
      <c r="T1004" s="113"/>
      <c r="U1004" s="113"/>
      <c r="V1004" s="113"/>
      <c r="W1004" s="113"/>
      <c r="X1004" s="113"/>
      <c r="Y1004" s="113"/>
    </row>
  </sheetData>
  <mergeCells count="139">
    <mergeCell ref="A28:C29"/>
    <mergeCell ref="I32:I33"/>
    <mergeCell ref="Q28:Q29"/>
    <mergeCell ref="B60:C60"/>
    <mergeCell ref="H60:P60"/>
    <mergeCell ref="A41:C42"/>
    <mergeCell ref="B56:C56"/>
    <mergeCell ref="I56:P56"/>
    <mergeCell ref="B57:C57"/>
    <mergeCell ref="H57:P57"/>
    <mergeCell ref="B59:C59"/>
    <mergeCell ref="H59:P59"/>
    <mergeCell ref="F45:F46"/>
    <mergeCell ref="E32:E33"/>
    <mergeCell ref="F32:F33"/>
    <mergeCell ref="G32:G33"/>
    <mergeCell ref="H32:H33"/>
    <mergeCell ref="H28:H29"/>
    <mergeCell ref="I28:I29"/>
    <mergeCell ref="J28:J29"/>
    <mergeCell ref="A31:A33"/>
    <mergeCell ref="P14:P15"/>
    <mergeCell ref="D34:D35"/>
    <mergeCell ref="E34:E35"/>
    <mergeCell ref="F34:F35"/>
    <mergeCell ref="G34:G35"/>
    <mergeCell ref="P28:P29"/>
    <mergeCell ref="K29:N29"/>
    <mergeCell ref="N14:N15"/>
    <mergeCell ref="P32:P33"/>
    <mergeCell ref="H34:H35"/>
    <mergeCell ref="O28:O29"/>
    <mergeCell ref="D29:G29"/>
    <mergeCell ref="D31:J31"/>
    <mergeCell ref="K31:Q31"/>
    <mergeCell ref="D32:D33"/>
    <mergeCell ref="Q32:Q33"/>
    <mergeCell ref="J32:J33"/>
    <mergeCell ref="K32:K33"/>
    <mergeCell ref="L32:L33"/>
    <mergeCell ref="M32:M33"/>
    <mergeCell ref="N32:N33"/>
    <mergeCell ref="O32:O33"/>
    <mergeCell ref="D14:D15"/>
    <mergeCell ref="N34:N35"/>
    <mergeCell ref="A1:C1"/>
    <mergeCell ref="A2:C2"/>
    <mergeCell ref="A4:P4"/>
    <mergeCell ref="A11:F11"/>
    <mergeCell ref="A12:Q12"/>
    <mergeCell ref="K13:Q13"/>
    <mergeCell ref="E14:E15"/>
    <mergeCell ref="F14:F15"/>
    <mergeCell ref="Q14:Q15"/>
    <mergeCell ref="K14:K15"/>
    <mergeCell ref="L14:L15"/>
    <mergeCell ref="G14:G15"/>
    <mergeCell ref="H14:H15"/>
    <mergeCell ref="M14:M15"/>
    <mergeCell ref="A6:F6"/>
    <mergeCell ref="A8:F8"/>
    <mergeCell ref="A9:F9"/>
    <mergeCell ref="A13:A15"/>
    <mergeCell ref="B13:B15"/>
    <mergeCell ref="C13:C15"/>
    <mergeCell ref="D13:J13"/>
    <mergeCell ref="I14:I15"/>
    <mergeCell ref="J14:J15"/>
    <mergeCell ref="O14:O15"/>
    <mergeCell ref="B31:B33"/>
    <mergeCell ref="C31:C33"/>
    <mergeCell ref="L36:L37"/>
    <mergeCell ref="M36:M37"/>
    <mergeCell ref="N36:N37"/>
    <mergeCell ref="O36:O37"/>
    <mergeCell ref="P36:P37"/>
    <mergeCell ref="Q36:Q37"/>
    <mergeCell ref="P34:P35"/>
    <mergeCell ref="Q34:Q35"/>
    <mergeCell ref="D36:D37"/>
    <mergeCell ref="E36:E37"/>
    <mergeCell ref="F36:F37"/>
    <mergeCell ref="G36:G37"/>
    <mergeCell ref="H36:H37"/>
    <mergeCell ref="I36:I37"/>
    <mergeCell ref="J36:J37"/>
    <mergeCell ref="K36:K37"/>
    <mergeCell ref="I34:I35"/>
    <mergeCell ref="J34:J35"/>
    <mergeCell ref="K34:K35"/>
    <mergeCell ref="L34:L35"/>
    <mergeCell ref="M34:M35"/>
    <mergeCell ref="O34:O35"/>
    <mergeCell ref="K42:N42"/>
    <mergeCell ref="A44:A46"/>
    <mergeCell ref="B44:B46"/>
    <mergeCell ref="C44:C46"/>
    <mergeCell ref="D44:J44"/>
    <mergeCell ref="K44:Q44"/>
    <mergeCell ref="D45:D46"/>
    <mergeCell ref="E45:E46"/>
    <mergeCell ref="A38:C39"/>
    <mergeCell ref="H41:H42"/>
    <mergeCell ref="I41:I42"/>
    <mergeCell ref="J41:J42"/>
    <mergeCell ref="O41:O42"/>
    <mergeCell ref="P41:P42"/>
    <mergeCell ref="H38:H39"/>
    <mergeCell ref="I38:I39"/>
    <mergeCell ref="J38:J39"/>
    <mergeCell ref="O38:O39"/>
    <mergeCell ref="P38:P39"/>
    <mergeCell ref="Q38:Q39"/>
    <mergeCell ref="D39:G39"/>
    <mergeCell ref="K39:N39"/>
    <mergeCell ref="A10:F10"/>
    <mergeCell ref="H52:H53"/>
    <mergeCell ref="I52:I53"/>
    <mergeCell ref="M45:M46"/>
    <mergeCell ref="N45:N46"/>
    <mergeCell ref="D53:G53"/>
    <mergeCell ref="K53:N53"/>
    <mergeCell ref="B54:Q54"/>
    <mergeCell ref="O45:O46"/>
    <mergeCell ref="P45:P46"/>
    <mergeCell ref="Q45:Q46"/>
    <mergeCell ref="G45:G46"/>
    <mergeCell ref="H45:H46"/>
    <mergeCell ref="J52:J53"/>
    <mergeCell ref="O52:O53"/>
    <mergeCell ref="P52:P53"/>
    <mergeCell ref="Q52:Q53"/>
    <mergeCell ref="I45:I46"/>
    <mergeCell ref="J45:J46"/>
    <mergeCell ref="K45:K46"/>
    <mergeCell ref="L45:L46"/>
    <mergeCell ref="A52:C53"/>
    <mergeCell ref="Q41:Q42"/>
    <mergeCell ref="D42:G42"/>
  </mergeCells>
  <phoneticPr fontId="16" type="noConversion"/>
  <printOptions horizontalCentered="1"/>
  <pageMargins left="0.47244094488188981" right="0.47244094488188981" top="0.27559055118110237" bottom="0.2755905511811023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zoomScale="85" workbookViewId="0">
      <selection activeCell="A10" sqref="A10:Q10"/>
    </sheetView>
  </sheetViews>
  <sheetFormatPr defaultRowHeight="12.5" x14ac:dyDescent="0.25"/>
  <cols>
    <col min="1" max="1" width="3.26953125" customWidth="1"/>
    <col min="2" max="2" width="33.1796875" customWidth="1"/>
    <col min="3" max="3" width="11" style="3" customWidth="1"/>
    <col min="4" max="6" width="2.453125" customWidth="1"/>
    <col min="7" max="7" width="2.1796875" customWidth="1"/>
    <col min="8" max="8" width="2.453125" customWidth="1"/>
    <col min="9" max="9" width="6.453125" customWidth="1"/>
    <col min="10" max="10" width="5" customWidth="1"/>
    <col min="11" max="11" width="2.7265625" customWidth="1"/>
    <col min="12" max="13" width="2.453125" customWidth="1"/>
    <col min="14" max="14" width="2.7265625" customWidth="1"/>
    <col min="15" max="15" width="2.54296875" customWidth="1"/>
    <col min="16" max="16" width="6.453125" customWidth="1"/>
    <col min="17" max="17" width="5" customWidth="1"/>
    <col min="18" max="19" width="9.1796875" hidden="1" customWidth="1"/>
    <col min="24" max="24" width="10.7265625" customWidth="1"/>
  </cols>
  <sheetData>
    <row r="1" spans="1:58" x14ac:dyDescent="0.25">
      <c r="A1" s="966" t="s">
        <v>77</v>
      </c>
      <c r="B1" s="966"/>
      <c r="C1" s="966"/>
    </row>
    <row r="2" spans="1:58" x14ac:dyDescent="0.25">
      <c r="A2" s="967" t="s">
        <v>49</v>
      </c>
      <c r="B2" s="967"/>
      <c r="C2" s="967"/>
    </row>
    <row r="3" spans="1:58" ht="15.5" x14ac:dyDescent="0.35">
      <c r="A3" s="968" t="s">
        <v>21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28"/>
      <c r="R3" s="6"/>
      <c r="S3" s="6"/>
    </row>
    <row r="4" spans="1:58" x14ac:dyDescent="0.25"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22"/>
      <c r="S4" s="22"/>
      <c r="T4" s="22"/>
    </row>
    <row r="5" spans="1:58" ht="13" x14ac:dyDescent="0.3">
      <c r="A5" s="965" t="s">
        <v>53</v>
      </c>
      <c r="B5" s="965"/>
      <c r="C5" s="965"/>
      <c r="D5" s="965"/>
      <c r="E5" s="965"/>
      <c r="F5" s="965"/>
      <c r="G5" s="23"/>
      <c r="H5" s="23"/>
      <c r="I5" s="86"/>
      <c r="J5" s="86"/>
      <c r="K5" s="8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19"/>
      <c r="BD5" s="19"/>
      <c r="BE5" s="18"/>
      <c r="BF5" s="18"/>
    </row>
    <row r="6" spans="1:58" x14ac:dyDescent="0.25">
      <c r="A6" s="971" t="s">
        <v>48</v>
      </c>
      <c r="B6" s="971"/>
      <c r="C6" s="971"/>
      <c r="D6" s="971"/>
      <c r="E6" s="971"/>
      <c r="F6" s="971"/>
      <c r="G6" s="26"/>
      <c r="H6" s="26"/>
      <c r="L6" s="7"/>
      <c r="M6" s="7"/>
      <c r="N6" s="7"/>
      <c r="O6" s="7"/>
      <c r="P6" s="7"/>
      <c r="Q6" s="7"/>
      <c r="R6" s="27"/>
      <c r="S6" s="27"/>
      <c r="T6" s="22"/>
    </row>
    <row r="7" spans="1:58" x14ac:dyDescent="0.25">
      <c r="A7" s="967" t="s">
        <v>50</v>
      </c>
      <c r="B7" s="967"/>
      <c r="C7" s="967"/>
      <c r="D7" s="967"/>
      <c r="E7" s="967"/>
      <c r="F7" s="967"/>
      <c r="G7" s="7"/>
      <c r="H7" s="7"/>
      <c r="I7" s="7"/>
      <c r="J7" s="21"/>
      <c r="K7" s="21"/>
      <c r="L7" s="21"/>
      <c r="M7" s="21"/>
      <c r="N7" s="21"/>
      <c r="O7" s="21"/>
      <c r="P7" s="21"/>
      <c r="Q7" s="21"/>
      <c r="R7" s="5"/>
      <c r="S7" s="22"/>
      <c r="T7" s="22"/>
    </row>
    <row r="8" spans="1:58" x14ac:dyDescent="0.25">
      <c r="A8" s="967" t="s">
        <v>54</v>
      </c>
      <c r="B8" s="967"/>
      <c r="C8" s="967"/>
      <c r="D8" s="967"/>
      <c r="E8" s="967"/>
      <c r="F8" s="96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58" x14ac:dyDescent="0.25">
      <c r="A9" s="965" t="s">
        <v>51</v>
      </c>
      <c r="B9" s="965"/>
      <c r="C9" s="965"/>
      <c r="D9" s="965"/>
      <c r="E9" s="965"/>
      <c r="F9" s="965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58" ht="18.75" customHeight="1" thickBot="1" x14ac:dyDescent="0.3">
      <c r="A10" s="973" t="s">
        <v>84</v>
      </c>
      <c r="B10" s="973"/>
      <c r="C10" s="973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U10" s="4"/>
    </row>
    <row r="11" spans="1:58" ht="13.5" customHeight="1" x14ac:dyDescent="0.25">
      <c r="A11" s="974" t="s">
        <v>15</v>
      </c>
      <c r="B11" s="977" t="s">
        <v>6</v>
      </c>
      <c r="C11" s="974" t="s">
        <v>41</v>
      </c>
      <c r="D11" s="981" t="s">
        <v>31</v>
      </c>
      <c r="E11" s="982"/>
      <c r="F11" s="982"/>
      <c r="G11" s="982"/>
      <c r="H11" s="982"/>
      <c r="I11" s="982"/>
      <c r="J11" s="983"/>
      <c r="K11" s="981" t="s">
        <v>32</v>
      </c>
      <c r="L11" s="982"/>
      <c r="M11" s="982"/>
      <c r="N11" s="982"/>
      <c r="O11" s="982"/>
      <c r="P11" s="982"/>
      <c r="Q11" s="983"/>
    </row>
    <row r="12" spans="1:58" ht="12.75" customHeight="1" x14ac:dyDescent="0.25">
      <c r="A12" s="975"/>
      <c r="B12" s="978"/>
      <c r="C12" s="975"/>
      <c r="D12" s="969" t="s">
        <v>9</v>
      </c>
      <c r="E12" s="963" t="s">
        <v>10</v>
      </c>
      <c r="F12" s="963" t="s">
        <v>11</v>
      </c>
      <c r="G12" s="963" t="s">
        <v>12</v>
      </c>
      <c r="H12" s="963" t="s">
        <v>40</v>
      </c>
      <c r="I12" s="939" t="s">
        <v>16</v>
      </c>
      <c r="J12" s="972" t="s">
        <v>17</v>
      </c>
      <c r="K12" s="969" t="s">
        <v>9</v>
      </c>
      <c r="L12" s="963" t="s">
        <v>10</v>
      </c>
      <c r="M12" s="963" t="s">
        <v>11</v>
      </c>
      <c r="N12" s="963" t="s">
        <v>12</v>
      </c>
      <c r="O12" s="963" t="s">
        <v>40</v>
      </c>
      <c r="P12" s="939" t="s">
        <v>16</v>
      </c>
      <c r="Q12" s="972" t="s">
        <v>17</v>
      </c>
    </row>
    <row r="13" spans="1:58" ht="13" thickBot="1" x14ac:dyDescent="0.3">
      <c r="A13" s="976"/>
      <c r="B13" s="979"/>
      <c r="C13" s="980"/>
      <c r="D13" s="970"/>
      <c r="E13" s="953"/>
      <c r="F13" s="964"/>
      <c r="G13" s="964"/>
      <c r="H13" s="964"/>
      <c r="I13" s="940"/>
      <c r="J13" s="942"/>
      <c r="K13" s="970"/>
      <c r="L13" s="964"/>
      <c r="M13" s="953"/>
      <c r="N13" s="964"/>
      <c r="O13" s="964"/>
      <c r="P13" s="940"/>
      <c r="Q13" s="942"/>
    </row>
    <row r="14" spans="1:58" x14ac:dyDescent="0.25">
      <c r="A14" s="47">
        <v>1</v>
      </c>
      <c r="B14" s="38"/>
      <c r="C14" s="49"/>
      <c r="D14" s="63"/>
      <c r="E14" s="63"/>
      <c r="F14" s="63"/>
      <c r="G14" s="63"/>
      <c r="H14" s="63"/>
      <c r="I14" s="63"/>
      <c r="J14" s="65"/>
      <c r="K14" s="15"/>
      <c r="L14" s="63"/>
      <c r="M14" s="63"/>
      <c r="N14" s="63"/>
      <c r="O14" s="63"/>
      <c r="P14" s="63"/>
      <c r="Q14" s="16"/>
    </row>
    <row r="15" spans="1:58" x14ac:dyDescent="0.25">
      <c r="A15" s="17">
        <v>2</v>
      </c>
      <c r="B15" s="52"/>
      <c r="C15" s="62"/>
      <c r="D15" s="13"/>
      <c r="E15" s="13"/>
      <c r="F15" s="8"/>
      <c r="G15" s="8"/>
      <c r="H15" s="8"/>
      <c r="I15" s="8"/>
      <c r="J15" s="66"/>
      <c r="K15" s="10"/>
      <c r="L15" s="13"/>
      <c r="M15" s="13"/>
      <c r="N15" s="13"/>
      <c r="O15" s="13"/>
      <c r="P15" s="13"/>
      <c r="Q15" s="12"/>
    </row>
    <row r="16" spans="1:58" x14ac:dyDescent="0.25">
      <c r="A16" s="17">
        <v>3</v>
      </c>
      <c r="B16" s="29"/>
      <c r="C16" s="62"/>
      <c r="D16" s="10"/>
      <c r="E16" s="13"/>
      <c r="F16" s="13"/>
      <c r="G16" s="13"/>
      <c r="H16" s="13"/>
      <c r="I16" s="13"/>
      <c r="J16" s="12"/>
      <c r="K16" s="10"/>
      <c r="L16" s="13"/>
      <c r="M16" s="13"/>
      <c r="N16" s="13"/>
      <c r="O16" s="13"/>
      <c r="P16" s="13"/>
      <c r="Q16" s="12"/>
    </row>
    <row r="17" spans="1:17" x14ac:dyDescent="0.25">
      <c r="A17" s="17">
        <v>4</v>
      </c>
      <c r="B17" s="39"/>
      <c r="C17" s="74"/>
      <c r="D17" s="51"/>
      <c r="E17" s="51"/>
      <c r="F17" s="51"/>
      <c r="G17" s="51"/>
      <c r="H17" s="51"/>
      <c r="I17" s="51"/>
      <c r="J17" s="68"/>
      <c r="K17" s="11"/>
      <c r="L17" s="51"/>
      <c r="M17" s="51"/>
      <c r="N17" s="51"/>
      <c r="O17" s="51"/>
      <c r="P17" s="51"/>
      <c r="Q17" s="14"/>
    </row>
    <row r="18" spans="1:17" s="25" customFormat="1" x14ac:dyDescent="0.25">
      <c r="A18" s="17">
        <v>5</v>
      </c>
      <c r="B18" s="50"/>
      <c r="C18" s="73"/>
      <c r="D18" s="51"/>
      <c r="E18" s="51"/>
      <c r="F18" s="9"/>
      <c r="G18" s="9"/>
      <c r="H18" s="9"/>
      <c r="I18" s="9"/>
      <c r="J18" s="68"/>
      <c r="K18" s="67"/>
      <c r="L18" s="53"/>
      <c r="M18" s="53"/>
      <c r="N18" s="53"/>
      <c r="O18" s="53"/>
      <c r="P18" s="53"/>
      <c r="Q18" s="64"/>
    </row>
    <row r="19" spans="1:17" x14ac:dyDescent="0.25">
      <c r="A19" s="17">
        <v>6</v>
      </c>
      <c r="B19" s="52"/>
      <c r="C19" s="62"/>
      <c r="D19" s="13"/>
      <c r="E19" s="13"/>
      <c r="F19" s="8"/>
      <c r="G19" s="8"/>
      <c r="H19" s="8"/>
      <c r="I19" s="8"/>
      <c r="J19" s="66"/>
      <c r="K19" s="10"/>
      <c r="L19" s="8"/>
      <c r="M19" s="8"/>
      <c r="N19" s="8"/>
      <c r="O19" s="8"/>
      <c r="P19" s="8"/>
      <c r="Q19" s="12"/>
    </row>
    <row r="20" spans="1:17" x14ac:dyDescent="0.25">
      <c r="A20" s="17">
        <v>7</v>
      </c>
      <c r="B20" s="52"/>
      <c r="C20" s="62"/>
      <c r="D20" s="13"/>
      <c r="E20" s="13"/>
      <c r="F20" s="8"/>
      <c r="G20" s="8"/>
      <c r="H20" s="8"/>
      <c r="I20" s="8"/>
      <c r="J20" s="66"/>
      <c r="K20" s="10"/>
      <c r="L20" s="8"/>
      <c r="M20" s="8"/>
      <c r="N20" s="8"/>
      <c r="O20" s="8"/>
      <c r="P20" s="8"/>
      <c r="Q20" s="12"/>
    </row>
    <row r="21" spans="1:17" x14ac:dyDescent="0.25">
      <c r="A21" s="17">
        <v>8</v>
      </c>
      <c r="B21" s="52"/>
      <c r="C21" s="62"/>
      <c r="D21" s="13"/>
      <c r="E21" s="13"/>
      <c r="F21" s="8"/>
      <c r="G21" s="8"/>
      <c r="H21" s="8"/>
      <c r="I21" s="8"/>
      <c r="J21" s="66"/>
      <c r="K21" s="10"/>
      <c r="L21" s="8"/>
      <c r="M21" s="8"/>
      <c r="N21" s="8"/>
      <c r="O21" s="8"/>
      <c r="P21" s="8"/>
      <c r="Q21" s="12"/>
    </row>
    <row r="22" spans="1:17" x14ac:dyDescent="0.25">
      <c r="A22" s="17">
        <v>9</v>
      </c>
      <c r="B22" s="61"/>
      <c r="C22" s="62"/>
      <c r="D22" s="13"/>
      <c r="E22" s="13"/>
      <c r="F22" s="8"/>
      <c r="G22" s="8"/>
      <c r="H22" s="8"/>
      <c r="I22" s="8"/>
      <c r="J22" s="66"/>
      <c r="K22" s="10"/>
      <c r="L22" s="8"/>
      <c r="M22" s="8"/>
      <c r="N22" s="8"/>
      <c r="O22" s="8"/>
      <c r="P22" s="8"/>
      <c r="Q22" s="12"/>
    </row>
    <row r="23" spans="1:17" ht="13" thickBot="1" x14ac:dyDescent="0.3">
      <c r="A23" s="17">
        <v>10</v>
      </c>
      <c r="B23" s="52"/>
      <c r="C23" s="62"/>
      <c r="D23" s="13"/>
      <c r="E23" s="40"/>
      <c r="F23" s="71"/>
      <c r="G23" s="40"/>
      <c r="H23" s="40"/>
      <c r="I23" s="40"/>
      <c r="J23" s="77"/>
      <c r="K23" s="72"/>
      <c r="L23" s="40"/>
      <c r="M23" s="40"/>
      <c r="N23" s="40"/>
      <c r="O23" s="40"/>
      <c r="P23" s="40"/>
      <c r="Q23" s="41"/>
    </row>
    <row r="24" spans="1:17" x14ac:dyDescent="0.25">
      <c r="A24" s="916" t="s">
        <v>22</v>
      </c>
      <c r="B24" s="917"/>
      <c r="C24" s="918"/>
      <c r="D24" s="34">
        <f>SUM(D14:D23)</f>
        <v>0</v>
      </c>
      <c r="E24" s="75">
        <f>SUM(E14:E23)</f>
        <v>0</v>
      </c>
      <c r="F24" s="75">
        <f>SUM(F14:F23)</f>
        <v>0</v>
      </c>
      <c r="G24" s="75">
        <f>SUM(G14:G23)</f>
        <v>0</v>
      </c>
      <c r="H24" s="914">
        <f>SUM(H14:H23)</f>
        <v>0</v>
      </c>
      <c r="I24" s="957"/>
      <c r="J24" s="959">
        <f t="shared" ref="J24:O24" si="0">SUM(J14:J23)</f>
        <v>0</v>
      </c>
      <c r="K24" s="35">
        <f t="shared" si="0"/>
        <v>0</v>
      </c>
      <c r="L24" s="36">
        <f t="shared" si="0"/>
        <v>0</v>
      </c>
      <c r="M24" s="36">
        <f t="shared" si="0"/>
        <v>0</v>
      </c>
      <c r="N24" s="97">
        <f t="shared" si="0"/>
        <v>0</v>
      </c>
      <c r="O24" s="914">
        <f t="shared" si="0"/>
        <v>0</v>
      </c>
      <c r="P24" s="957"/>
      <c r="Q24" s="960">
        <f>SUM(Q14:Q23)</f>
        <v>0</v>
      </c>
    </row>
    <row r="25" spans="1:17" ht="13" thickBot="1" x14ac:dyDescent="0.3">
      <c r="A25" s="911"/>
      <c r="B25" s="912"/>
      <c r="C25" s="913"/>
      <c r="D25" s="954">
        <f>SUM(D24:G24)</f>
        <v>0</v>
      </c>
      <c r="E25" s="955"/>
      <c r="F25" s="955"/>
      <c r="G25" s="956"/>
      <c r="H25" s="915"/>
      <c r="I25" s="958"/>
      <c r="J25" s="944"/>
      <c r="K25" s="954">
        <f>SUM(K24:N24)</f>
        <v>0</v>
      </c>
      <c r="L25" s="955"/>
      <c r="M25" s="955"/>
      <c r="N25" s="956"/>
      <c r="O25" s="915"/>
      <c r="P25" s="958"/>
      <c r="Q25" s="944"/>
    </row>
    <row r="26" spans="1:17" ht="13" thickBot="1" x14ac:dyDescent="0.3">
      <c r="A26" s="20"/>
      <c r="B26" s="20"/>
      <c r="C26" s="20"/>
      <c r="D26" s="69"/>
      <c r="E26" s="69"/>
      <c r="F26" s="69"/>
      <c r="G26" s="69"/>
      <c r="H26" s="69"/>
      <c r="I26" s="70"/>
      <c r="J26" s="33"/>
      <c r="K26" s="69"/>
      <c r="L26" s="69"/>
      <c r="M26" s="69"/>
      <c r="N26" s="69"/>
      <c r="O26" s="69"/>
      <c r="P26" s="70"/>
      <c r="Q26" s="33"/>
    </row>
    <row r="27" spans="1:17" x14ac:dyDescent="0.25">
      <c r="A27" s="921" t="s">
        <v>15</v>
      </c>
      <c r="B27" s="924" t="s">
        <v>13</v>
      </c>
      <c r="C27" s="921" t="s">
        <v>43</v>
      </c>
      <c r="D27" s="949" t="s">
        <v>31</v>
      </c>
      <c r="E27" s="950"/>
      <c r="F27" s="950"/>
      <c r="G27" s="950"/>
      <c r="H27" s="950"/>
      <c r="I27" s="950"/>
      <c r="J27" s="951"/>
      <c r="K27" s="949" t="s">
        <v>32</v>
      </c>
      <c r="L27" s="950"/>
      <c r="M27" s="950"/>
      <c r="N27" s="950"/>
      <c r="O27" s="950"/>
      <c r="P27" s="950"/>
      <c r="Q27" s="951"/>
    </row>
    <row r="28" spans="1:17" x14ac:dyDescent="0.25">
      <c r="A28" s="922"/>
      <c r="B28" s="925"/>
      <c r="C28" s="922"/>
      <c r="D28" s="937" t="s">
        <v>9</v>
      </c>
      <c r="E28" s="919" t="s">
        <v>10</v>
      </c>
      <c r="F28" s="919" t="s">
        <v>11</v>
      </c>
      <c r="G28" s="952" t="s">
        <v>12</v>
      </c>
      <c r="H28" s="919" t="s">
        <v>40</v>
      </c>
      <c r="I28" s="961" t="s">
        <v>16</v>
      </c>
      <c r="J28" s="941" t="s">
        <v>17</v>
      </c>
      <c r="K28" s="937" t="s">
        <v>9</v>
      </c>
      <c r="L28" s="919" t="s">
        <v>10</v>
      </c>
      <c r="M28" s="919" t="s">
        <v>11</v>
      </c>
      <c r="N28" s="952" t="s">
        <v>12</v>
      </c>
      <c r="O28" s="919" t="s">
        <v>40</v>
      </c>
      <c r="P28" s="961" t="s">
        <v>16</v>
      </c>
      <c r="Q28" s="941" t="s">
        <v>17</v>
      </c>
    </row>
    <row r="29" spans="1:17" ht="11.25" customHeight="1" thickBot="1" x14ac:dyDescent="0.3">
      <c r="A29" s="923"/>
      <c r="B29" s="926"/>
      <c r="C29" s="923"/>
      <c r="D29" s="938"/>
      <c r="E29" s="920"/>
      <c r="F29" s="920"/>
      <c r="G29" s="953"/>
      <c r="H29" s="920"/>
      <c r="I29" s="962"/>
      <c r="J29" s="942"/>
      <c r="K29" s="938"/>
      <c r="L29" s="920"/>
      <c r="M29" s="920"/>
      <c r="N29" s="953"/>
      <c r="O29" s="920"/>
      <c r="P29" s="962"/>
      <c r="Q29" s="942"/>
    </row>
    <row r="30" spans="1:17" ht="12" customHeight="1" x14ac:dyDescent="0.25">
      <c r="A30" s="104">
        <v>11</v>
      </c>
      <c r="B30" s="87"/>
      <c r="C30" s="47"/>
      <c r="D30" s="931"/>
      <c r="E30" s="933"/>
      <c r="F30" s="933"/>
      <c r="G30" s="933"/>
      <c r="H30" s="933"/>
      <c r="I30" s="933"/>
      <c r="J30" s="947"/>
      <c r="K30" s="931"/>
      <c r="L30" s="933"/>
      <c r="M30" s="933"/>
      <c r="N30" s="933"/>
      <c r="O30" s="933"/>
      <c r="P30" s="933"/>
      <c r="Q30" s="947"/>
    </row>
    <row r="31" spans="1:17" ht="12.75" customHeight="1" x14ac:dyDescent="0.25">
      <c r="A31" s="105">
        <v>12</v>
      </c>
      <c r="B31" s="100"/>
      <c r="C31" s="58"/>
      <c r="D31" s="932"/>
      <c r="E31" s="934"/>
      <c r="F31" s="934"/>
      <c r="G31" s="934"/>
      <c r="H31" s="934"/>
      <c r="I31" s="934"/>
      <c r="J31" s="948"/>
      <c r="K31" s="932"/>
      <c r="L31" s="934"/>
      <c r="M31" s="934"/>
      <c r="N31" s="934"/>
      <c r="O31" s="934"/>
      <c r="P31" s="934"/>
      <c r="Q31" s="948"/>
    </row>
    <row r="32" spans="1:17" ht="12" customHeight="1" x14ac:dyDescent="0.25">
      <c r="A32" s="106">
        <v>13</v>
      </c>
      <c r="B32" s="98"/>
      <c r="C32" s="99"/>
      <c r="D32" s="927"/>
      <c r="E32" s="929"/>
      <c r="F32" s="929"/>
      <c r="G32" s="929"/>
      <c r="H32" s="929"/>
      <c r="I32" s="929"/>
      <c r="J32" s="945"/>
      <c r="K32" s="927"/>
      <c r="L32" s="929"/>
      <c r="M32" s="929"/>
      <c r="N32" s="929"/>
      <c r="O32" s="929"/>
      <c r="P32" s="929"/>
      <c r="Q32" s="945"/>
    </row>
    <row r="33" spans="1:25" ht="12.75" customHeight="1" thickBot="1" x14ac:dyDescent="0.3">
      <c r="A33" s="107">
        <v>14</v>
      </c>
      <c r="B33" s="88"/>
      <c r="C33" s="73"/>
      <c r="D33" s="928"/>
      <c r="E33" s="930"/>
      <c r="F33" s="930"/>
      <c r="G33" s="930"/>
      <c r="H33" s="930"/>
      <c r="I33" s="930"/>
      <c r="J33" s="946"/>
      <c r="K33" s="928"/>
      <c r="L33" s="930"/>
      <c r="M33" s="930"/>
      <c r="N33" s="930"/>
      <c r="O33" s="930"/>
      <c r="P33" s="930"/>
      <c r="Q33" s="946"/>
    </row>
    <row r="34" spans="1:25" ht="12.75" customHeight="1" x14ac:dyDescent="0.25">
      <c r="A34" s="916" t="s">
        <v>23</v>
      </c>
      <c r="B34" s="917"/>
      <c r="C34" s="918"/>
      <c r="D34" s="30">
        <f>SUM(D30:D33)</f>
        <v>0</v>
      </c>
      <c r="E34" s="31">
        <f>SUM(E30:E33)</f>
        <v>0</v>
      </c>
      <c r="F34" s="31">
        <f>SUM(F30:F33)</f>
        <v>0</v>
      </c>
      <c r="G34" s="32">
        <f>SUM(G30:G33)</f>
        <v>0</v>
      </c>
      <c r="H34" s="914">
        <f>SUM(H30:H33)</f>
        <v>0</v>
      </c>
      <c r="I34" s="914"/>
      <c r="J34" s="943">
        <f t="shared" ref="J34:O34" si="1">SUM(J30:J33)</f>
        <v>0</v>
      </c>
      <c r="K34" s="30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935">
        <f t="shared" si="1"/>
        <v>0</v>
      </c>
      <c r="P34" s="914"/>
      <c r="Q34" s="943">
        <f>SUM(Q30:Q33)</f>
        <v>0</v>
      </c>
    </row>
    <row r="35" spans="1:25" ht="12.75" customHeight="1" thickBot="1" x14ac:dyDescent="0.3">
      <c r="A35" s="911"/>
      <c r="B35" s="912"/>
      <c r="C35" s="913"/>
      <c r="D35" s="954">
        <f>SUM(D34:G34)</f>
        <v>0</v>
      </c>
      <c r="E35" s="955"/>
      <c r="F35" s="955"/>
      <c r="G35" s="956"/>
      <c r="H35" s="915"/>
      <c r="I35" s="915"/>
      <c r="J35" s="944"/>
      <c r="K35" s="954">
        <f>SUM(K34:N34)</f>
        <v>0</v>
      </c>
      <c r="L35" s="955"/>
      <c r="M35" s="955"/>
      <c r="N35" s="956"/>
      <c r="O35" s="936"/>
      <c r="P35" s="915"/>
      <c r="Q35" s="944"/>
    </row>
    <row r="36" spans="1:25" ht="12.75" customHeight="1" thickBot="1" x14ac:dyDescent="0.3"/>
    <row r="37" spans="1:25" ht="12.75" customHeight="1" x14ac:dyDescent="0.25">
      <c r="A37" s="20"/>
      <c r="B37" s="44" t="s">
        <v>25</v>
      </c>
      <c r="C37" s="2"/>
      <c r="D37" s="45">
        <f>D24+D34</f>
        <v>0</v>
      </c>
      <c r="E37" s="46">
        <f>E24+E34</f>
        <v>0</v>
      </c>
      <c r="F37" s="46">
        <f>F24+F34</f>
        <v>0</v>
      </c>
      <c r="G37" s="46">
        <f>G24+G34</f>
        <v>0</v>
      </c>
      <c r="H37" s="906">
        <f>H24+H34</f>
        <v>0</v>
      </c>
      <c r="I37" s="897"/>
      <c r="J37" s="899" t="str">
        <f>IF((J24+J34)&lt;&gt;30,"NU",30)</f>
        <v>NU</v>
      </c>
      <c r="K37" s="76">
        <f>K24+K34</f>
        <v>0</v>
      </c>
      <c r="L37" s="46">
        <f>L24+L34</f>
        <v>0</v>
      </c>
      <c r="M37" s="46">
        <f>M24+M34</f>
        <v>0</v>
      </c>
      <c r="N37" s="46">
        <f>N24+N34</f>
        <v>0</v>
      </c>
      <c r="O37" s="906">
        <f>O24+O34</f>
        <v>0</v>
      </c>
      <c r="P37" s="897"/>
      <c r="Q37" s="899" t="str">
        <f>IF((Q24+Q34)&lt;&gt;30,"NU",30)</f>
        <v>NU</v>
      </c>
    </row>
    <row r="38" spans="1:25" ht="12.75" customHeight="1" thickBot="1" x14ac:dyDescent="0.3">
      <c r="A38" s="20"/>
      <c r="B38" s="44"/>
      <c r="C38" s="2"/>
      <c r="D38" s="901">
        <f>SUM(D37:G37)</f>
        <v>0</v>
      </c>
      <c r="E38" s="902"/>
      <c r="F38" s="902"/>
      <c r="G38" s="902"/>
      <c r="H38" s="907"/>
      <c r="I38" s="898"/>
      <c r="J38" s="900"/>
      <c r="K38" s="903">
        <f>SUM(K37:N37)</f>
        <v>0</v>
      </c>
      <c r="L38" s="904"/>
      <c r="M38" s="904"/>
      <c r="N38" s="905"/>
      <c r="O38" s="907"/>
      <c r="P38" s="898"/>
      <c r="Q38" s="900"/>
    </row>
    <row r="39" spans="1:25" ht="13" thickBot="1" x14ac:dyDescent="0.3">
      <c r="A39" s="60"/>
      <c r="B39" s="20"/>
      <c r="C39" s="2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25" ht="12.75" customHeight="1" x14ac:dyDescent="0.25">
      <c r="A40" s="921" t="s">
        <v>15</v>
      </c>
      <c r="B40" s="924" t="s">
        <v>14</v>
      </c>
      <c r="C40" s="921" t="s">
        <v>43</v>
      </c>
      <c r="D40" s="949" t="s">
        <v>31</v>
      </c>
      <c r="E40" s="950"/>
      <c r="F40" s="950"/>
      <c r="G40" s="950"/>
      <c r="H40" s="950"/>
      <c r="I40" s="950"/>
      <c r="J40" s="951"/>
      <c r="K40" s="949" t="s">
        <v>32</v>
      </c>
      <c r="L40" s="950"/>
      <c r="M40" s="950"/>
      <c r="N40" s="950"/>
      <c r="O40" s="950"/>
      <c r="P40" s="950"/>
      <c r="Q40" s="951"/>
    </row>
    <row r="41" spans="1:25" s="1" customFormat="1" ht="10" x14ac:dyDescent="0.2">
      <c r="A41" s="922"/>
      <c r="B41" s="925"/>
      <c r="C41" s="922"/>
      <c r="D41" s="937" t="s">
        <v>9</v>
      </c>
      <c r="E41" s="952" t="s">
        <v>10</v>
      </c>
      <c r="F41" s="919" t="s">
        <v>11</v>
      </c>
      <c r="G41" s="919" t="s">
        <v>12</v>
      </c>
      <c r="H41" s="919" t="s">
        <v>40</v>
      </c>
      <c r="I41" s="939" t="s">
        <v>16</v>
      </c>
      <c r="J41" s="941" t="s">
        <v>17</v>
      </c>
      <c r="K41" s="937" t="s">
        <v>9</v>
      </c>
      <c r="L41" s="919" t="s">
        <v>10</v>
      </c>
      <c r="M41" s="952" t="s">
        <v>11</v>
      </c>
      <c r="N41" s="919" t="s">
        <v>12</v>
      </c>
      <c r="O41" s="919" t="s">
        <v>40</v>
      </c>
      <c r="P41" s="939" t="s">
        <v>16</v>
      </c>
      <c r="Q41" s="941" t="s">
        <v>17</v>
      </c>
    </row>
    <row r="42" spans="1:25" ht="13" thickBot="1" x14ac:dyDescent="0.3">
      <c r="A42" s="923"/>
      <c r="B42" s="926"/>
      <c r="C42" s="923"/>
      <c r="D42" s="938"/>
      <c r="E42" s="953"/>
      <c r="F42" s="920"/>
      <c r="G42" s="920"/>
      <c r="H42" s="920"/>
      <c r="I42" s="940"/>
      <c r="J42" s="942"/>
      <c r="K42" s="938"/>
      <c r="L42" s="920"/>
      <c r="M42" s="953"/>
      <c r="N42" s="920"/>
      <c r="O42" s="920"/>
      <c r="P42" s="940"/>
      <c r="Q42" s="942"/>
    </row>
    <row r="43" spans="1:25" s="1" customFormat="1" ht="10" x14ac:dyDescent="0.2">
      <c r="A43" s="108">
        <v>15</v>
      </c>
      <c r="B43" s="39"/>
      <c r="C43" s="37"/>
      <c r="D43" s="11"/>
      <c r="E43" s="51"/>
      <c r="F43" s="9"/>
      <c r="G43" s="9"/>
      <c r="H43" s="9"/>
      <c r="I43" s="9"/>
      <c r="J43" s="14"/>
      <c r="K43" s="54"/>
      <c r="L43" s="55"/>
      <c r="M43" s="55"/>
      <c r="N43" s="55"/>
      <c r="O43" s="55"/>
      <c r="P43" s="56"/>
      <c r="Q43" s="57"/>
      <c r="R43" s="2"/>
      <c r="S43" s="2"/>
      <c r="T43" s="2"/>
    </row>
    <row r="44" spans="1:25" ht="13" thickBot="1" x14ac:dyDescent="0.3">
      <c r="A44" s="109">
        <v>16</v>
      </c>
      <c r="B44" s="39"/>
      <c r="C44" s="37"/>
      <c r="D44" s="35"/>
      <c r="E44" s="75"/>
      <c r="F44" s="36"/>
      <c r="G44" s="36"/>
      <c r="H44" s="36"/>
      <c r="I44" s="9"/>
      <c r="J44" s="14"/>
      <c r="K44" s="35"/>
      <c r="L44" s="36"/>
      <c r="M44" s="36"/>
      <c r="N44" s="36"/>
      <c r="O44" s="36"/>
      <c r="P44" s="9"/>
      <c r="Q44" s="58"/>
    </row>
    <row r="45" spans="1:25" x14ac:dyDescent="0.25">
      <c r="A45" s="916" t="s">
        <v>24</v>
      </c>
      <c r="B45" s="917"/>
      <c r="C45" s="918"/>
      <c r="D45" s="34">
        <f>SUM(D43:D44)</f>
        <v>0</v>
      </c>
      <c r="E45" s="48">
        <f>SUM(E43:E44)</f>
        <v>0</v>
      </c>
      <c r="F45" s="48">
        <f>SUM(F43:F44)</f>
        <v>0</v>
      </c>
      <c r="G45" s="48">
        <f>SUM(G43:G44)</f>
        <v>0</v>
      </c>
      <c r="H45" s="914">
        <f>SUM(H43:H44)</f>
        <v>0</v>
      </c>
      <c r="I45" s="914"/>
      <c r="J45" s="909">
        <f t="shared" ref="J45:O45" si="2">SUM(J43:J44)</f>
        <v>0</v>
      </c>
      <c r="K45" s="30">
        <f t="shared" si="2"/>
        <v>0</v>
      </c>
      <c r="L45" s="32">
        <f t="shared" si="2"/>
        <v>0</v>
      </c>
      <c r="M45" s="32">
        <f t="shared" si="2"/>
        <v>0</v>
      </c>
      <c r="N45" s="32">
        <f t="shared" si="2"/>
        <v>0</v>
      </c>
      <c r="O45" s="914">
        <f t="shared" si="2"/>
        <v>0</v>
      </c>
      <c r="P45" s="914"/>
      <c r="Q45" s="909">
        <f>SUM(Q43:Q44)</f>
        <v>0</v>
      </c>
    </row>
    <row r="46" spans="1:25" ht="13" thickBot="1" x14ac:dyDescent="0.3">
      <c r="A46" s="911"/>
      <c r="B46" s="912"/>
      <c r="C46" s="913"/>
      <c r="D46" s="891">
        <f>SUM(D45:G45)</f>
        <v>0</v>
      </c>
      <c r="E46" s="892"/>
      <c r="F46" s="892"/>
      <c r="G46" s="893"/>
      <c r="H46" s="915"/>
      <c r="I46" s="915"/>
      <c r="J46" s="910"/>
      <c r="K46" s="891">
        <f>SUM(N45)</f>
        <v>0</v>
      </c>
      <c r="L46" s="892"/>
      <c r="M46" s="892"/>
      <c r="N46" s="893"/>
      <c r="O46" s="915"/>
      <c r="P46" s="915"/>
      <c r="Q46" s="910"/>
    </row>
    <row r="47" spans="1:25" x14ac:dyDescent="0.25">
      <c r="A47" s="20"/>
      <c r="B47" s="908" t="s">
        <v>52</v>
      </c>
      <c r="C47" s="908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</row>
    <row r="48" spans="1:25" ht="13" x14ac:dyDescent="0.3">
      <c r="A48" s="59"/>
      <c r="B48" s="42"/>
      <c r="C48" s="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T48" s="102"/>
      <c r="U48" s="102"/>
      <c r="V48" s="102"/>
      <c r="W48" s="102"/>
      <c r="X48" s="102"/>
      <c r="Y48" s="101"/>
    </row>
    <row r="49" spans="1:40" ht="13" x14ac:dyDescent="0.3">
      <c r="A49" s="28" t="s">
        <v>78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T49" s="102"/>
      <c r="U49" s="102"/>
      <c r="V49" s="102"/>
      <c r="W49" s="101"/>
      <c r="X49" s="894"/>
      <c r="Y49" s="894"/>
      <c r="AC49" s="5"/>
    </row>
    <row r="50" spans="1:40" ht="13" x14ac:dyDescent="0.3">
      <c r="A50" s="895"/>
      <c r="B50" s="895"/>
      <c r="C50" s="895"/>
      <c r="D50" s="895"/>
      <c r="E50" s="895"/>
      <c r="F50" s="895"/>
      <c r="G50" s="895"/>
      <c r="H50" s="895"/>
      <c r="I50" s="895"/>
      <c r="J50" s="895"/>
      <c r="K50" s="895"/>
      <c r="L50" s="895"/>
      <c r="M50" s="895"/>
      <c r="N50" s="895"/>
      <c r="O50" s="895"/>
      <c r="P50" s="895"/>
      <c r="Q50" s="895"/>
      <c r="AC50" s="5"/>
    </row>
    <row r="51" spans="1:40" x14ac:dyDescent="0.25">
      <c r="A51" s="896"/>
      <c r="B51" s="896"/>
      <c r="C51" s="896"/>
      <c r="D51" s="896"/>
      <c r="E51" s="896"/>
      <c r="F51" s="896"/>
      <c r="G51" s="896"/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J51" s="4"/>
      <c r="AK51" s="4"/>
      <c r="AL51" s="4"/>
      <c r="AM51" s="4"/>
      <c r="AN51" s="4"/>
    </row>
    <row r="53" spans="1:40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1:40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40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</sheetData>
  <mergeCells count="134">
    <mergeCell ref="A1:C1"/>
    <mergeCell ref="A2:C2"/>
    <mergeCell ref="A3:P3"/>
    <mergeCell ref="D12:D13"/>
    <mergeCell ref="E12:E13"/>
    <mergeCell ref="F12:F13"/>
    <mergeCell ref="G12:G13"/>
    <mergeCell ref="A6:F6"/>
    <mergeCell ref="A7:F7"/>
    <mergeCell ref="A8:F8"/>
    <mergeCell ref="A9:F9"/>
    <mergeCell ref="H12:H13"/>
    <mergeCell ref="I12:I13"/>
    <mergeCell ref="J12:J13"/>
    <mergeCell ref="K12:K13"/>
    <mergeCell ref="A10:Q10"/>
    <mergeCell ref="A11:A13"/>
    <mergeCell ref="B11:B13"/>
    <mergeCell ref="C11:C13"/>
    <mergeCell ref="D11:J11"/>
    <mergeCell ref="K11:Q11"/>
    <mergeCell ref="P12:P13"/>
    <mergeCell ref="Q12:Q13"/>
    <mergeCell ref="O12:O13"/>
    <mergeCell ref="L12:L13"/>
    <mergeCell ref="M12:M13"/>
    <mergeCell ref="N12:N13"/>
    <mergeCell ref="I28:I29"/>
    <mergeCell ref="J28:J29"/>
    <mergeCell ref="K28:K29"/>
    <mergeCell ref="A5:F5"/>
    <mergeCell ref="A27:A29"/>
    <mergeCell ref="B27:B29"/>
    <mergeCell ref="C27:C29"/>
    <mergeCell ref="D27:J27"/>
    <mergeCell ref="N28:N29"/>
    <mergeCell ref="A24:C25"/>
    <mergeCell ref="K27:Q27"/>
    <mergeCell ref="D28:D29"/>
    <mergeCell ref="E28:E29"/>
    <mergeCell ref="F28:F29"/>
    <mergeCell ref="G28:G29"/>
    <mergeCell ref="H28:H29"/>
    <mergeCell ref="Q28:Q29"/>
    <mergeCell ref="M28:M29"/>
    <mergeCell ref="H24:H25"/>
    <mergeCell ref="O24:O25"/>
    <mergeCell ref="D25:G25"/>
    <mergeCell ref="K25:N25"/>
    <mergeCell ref="I24:I25"/>
    <mergeCell ref="O28:O29"/>
    <mergeCell ref="L28:L29"/>
    <mergeCell ref="J24:J25"/>
    <mergeCell ref="Q24:Q25"/>
    <mergeCell ref="Q30:Q31"/>
    <mergeCell ref="P30:P31"/>
    <mergeCell ref="M30:M31"/>
    <mergeCell ref="N30:N31"/>
    <mergeCell ref="L30:L31"/>
    <mergeCell ref="P24:P25"/>
    <mergeCell ref="P28:P29"/>
    <mergeCell ref="J32:J33"/>
    <mergeCell ref="O32:O33"/>
    <mergeCell ref="O30:O31"/>
    <mergeCell ref="I30:I31"/>
    <mergeCell ref="J30:J31"/>
    <mergeCell ref="K30:K31"/>
    <mergeCell ref="P32:P33"/>
    <mergeCell ref="K32:K33"/>
    <mergeCell ref="C40:C42"/>
    <mergeCell ref="D40:J40"/>
    <mergeCell ref="H41:H42"/>
    <mergeCell ref="I41:I42"/>
    <mergeCell ref="J41:J42"/>
    <mergeCell ref="D41:D42"/>
    <mergeCell ref="E41:E42"/>
    <mergeCell ref="F41:F42"/>
    <mergeCell ref="A34:C35"/>
    <mergeCell ref="H34:H35"/>
    <mergeCell ref="D35:G35"/>
    <mergeCell ref="I34:I35"/>
    <mergeCell ref="J34:J35"/>
    <mergeCell ref="K35:N35"/>
    <mergeCell ref="K40:Q40"/>
    <mergeCell ref="M41:M42"/>
    <mergeCell ref="N41:N42"/>
    <mergeCell ref="O41:O42"/>
    <mergeCell ref="L32:L33"/>
    <mergeCell ref="N32:N33"/>
    <mergeCell ref="O34:O35"/>
    <mergeCell ref="K41:K42"/>
    <mergeCell ref="P41:P42"/>
    <mergeCell ref="Q41:Q42"/>
    <mergeCell ref="L41:L42"/>
    <mergeCell ref="Q34:Q35"/>
    <mergeCell ref="P34:P35"/>
    <mergeCell ref="O37:O38"/>
    <mergeCell ref="Q32:Q33"/>
    <mergeCell ref="M32:M33"/>
    <mergeCell ref="D32:D33"/>
    <mergeCell ref="E32:E33"/>
    <mergeCell ref="F32:F33"/>
    <mergeCell ref="G32:G33"/>
    <mergeCell ref="H32:H33"/>
    <mergeCell ref="I32:I33"/>
    <mergeCell ref="D30:D31"/>
    <mergeCell ref="E30:E31"/>
    <mergeCell ref="F30:F31"/>
    <mergeCell ref="G30:G31"/>
    <mergeCell ref="H30:H31"/>
    <mergeCell ref="K46:N46"/>
    <mergeCell ref="X49:Y49"/>
    <mergeCell ref="A50:Q50"/>
    <mergeCell ref="A51:Q51"/>
    <mergeCell ref="P37:P38"/>
    <mergeCell ref="Q37:Q38"/>
    <mergeCell ref="D38:G38"/>
    <mergeCell ref="K38:N38"/>
    <mergeCell ref="H37:H38"/>
    <mergeCell ref="I37:I38"/>
    <mergeCell ref="B47:Q47"/>
    <mergeCell ref="Q45:Q46"/>
    <mergeCell ref="A46:C46"/>
    <mergeCell ref="H45:H46"/>
    <mergeCell ref="O45:O46"/>
    <mergeCell ref="D46:G46"/>
    <mergeCell ref="A45:C45"/>
    <mergeCell ref="I45:I46"/>
    <mergeCell ref="J45:J46"/>
    <mergeCell ref="P45:P46"/>
    <mergeCell ref="G41:G42"/>
    <mergeCell ref="J37:J38"/>
    <mergeCell ref="A40:A42"/>
    <mergeCell ref="B40:B42"/>
  </mergeCells>
  <phoneticPr fontId="16" type="noConversion"/>
  <pageMargins left="0.47244094488188981" right="0.47244094488188981" top="0.47244094488188981" bottom="0.47244094488188981" header="0.51181102362204722" footer="0.5118110236220472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70"/>
  <sheetViews>
    <sheetView view="pageBreakPreview" topLeftCell="A31" zoomScale="85" zoomScaleNormal="90" zoomScaleSheetLayoutView="85" workbookViewId="0">
      <selection activeCell="N48" sqref="N48"/>
    </sheetView>
  </sheetViews>
  <sheetFormatPr defaultColWidth="9.1796875" defaultRowHeight="13" x14ac:dyDescent="0.3"/>
  <cols>
    <col min="1" max="1" width="2.81640625" style="113" customWidth="1"/>
    <col min="2" max="2" width="5.26953125" style="113" customWidth="1"/>
    <col min="3" max="3" width="31" style="113" customWidth="1"/>
    <col min="4" max="4" width="10.7265625" style="113" customWidth="1"/>
    <col min="5" max="5" width="9.1796875" style="113"/>
    <col min="6" max="6" width="9.26953125" style="113" customWidth="1"/>
    <col min="7" max="7" width="6.81640625" style="113" customWidth="1"/>
    <col min="8" max="8" width="7.7265625" style="113" customWidth="1"/>
    <col min="9" max="9" width="7.1796875" style="113" customWidth="1"/>
    <col min="10" max="10" width="8.453125" style="113" customWidth="1"/>
    <col min="11" max="11" width="8.26953125" style="113" customWidth="1"/>
    <col min="12" max="12" width="9.1796875" style="113" hidden="1" customWidth="1"/>
    <col min="13" max="13" width="4.7265625" style="113" customWidth="1"/>
    <col min="14" max="16384" width="9.1796875" style="113"/>
  </cols>
  <sheetData>
    <row r="1" spans="1:20" x14ac:dyDescent="0.3">
      <c r="A1" s="176" t="s">
        <v>77</v>
      </c>
      <c r="B1" s="176"/>
      <c r="C1" s="176"/>
    </row>
    <row r="2" spans="1:20" x14ac:dyDescent="0.3">
      <c r="A2" s="176" t="s">
        <v>278</v>
      </c>
      <c r="B2" s="176"/>
      <c r="C2" s="176"/>
      <c r="R2" s="131"/>
      <c r="S2" s="131"/>
      <c r="T2" s="131"/>
    </row>
    <row r="3" spans="1:20" x14ac:dyDescent="0.3">
      <c r="A3" s="131"/>
      <c r="B3" s="131"/>
      <c r="C3" s="131"/>
      <c r="R3" s="131"/>
      <c r="S3" s="131"/>
      <c r="T3" s="131"/>
    </row>
    <row r="4" spans="1:20" ht="19.5" customHeight="1" x14ac:dyDescent="0.3">
      <c r="A4" s="1008" t="s">
        <v>21</v>
      </c>
      <c r="B4" s="1008"/>
      <c r="C4" s="1008"/>
      <c r="D4" s="1008"/>
      <c r="E4" s="1008"/>
      <c r="F4" s="1008"/>
      <c r="G4" s="1008"/>
      <c r="H4" s="1008"/>
      <c r="I4" s="1008"/>
      <c r="J4" s="163"/>
      <c r="K4" s="163"/>
      <c r="L4" s="163"/>
      <c r="M4" s="163"/>
      <c r="N4" s="163"/>
      <c r="O4" s="163"/>
      <c r="P4" s="163"/>
      <c r="Q4" s="176"/>
      <c r="R4" s="228"/>
      <c r="S4" s="131"/>
      <c r="T4" s="131"/>
    </row>
    <row r="5" spans="1:20" x14ac:dyDescent="0.3">
      <c r="C5" s="139"/>
      <c r="D5" s="229"/>
      <c r="E5" s="229"/>
      <c r="F5" s="229"/>
      <c r="G5" s="229"/>
      <c r="H5" s="229"/>
      <c r="I5" s="229"/>
      <c r="J5" s="229"/>
      <c r="K5" s="228"/>
      <c r="L5" s="228"/>
      <c r="M5" s="228"/>
      <c r="N5" s="163"/>
      <c r="O5" s="163"/>
    </row>
    <row r="6" spans="1:20" ht="12.75" customHeight="1" x14ac:dyDescent="0.3">
      <c r="A6" s="1007" t="s">
        <v>85</v>
      </c>
      <c r="B6" s="1007"/>
      <c r="C6" s="1007"/>
      <c r="D6" s="1007"/>
      <c r="E6" s="1007"/>
      <c r="F6" s="1007"/>
      <c r="G6" s="228"/>
      <c r="H6" s="228"/>
      <c r="I6" s="229"/>
      <c r="J6" s="229"/>
    </row>
    <row r="7" spans="1:20" ht="12.75" customHeight="1" x14ac:dyDescent="0.3">
      <c r="A7" s="1007" t="s">
        <v>216</v>
      </c>
      <c r="B7" s="1007"/>
      <c r="C7" s="1007"/>
      <c r="D7" s="1007"/>
      <c r="E7" s="1007"/>
      <c r="F7" s="1007"/>
      <c r="G7" s="228"/>
      <c r="H7" s="228"/>
    </row>
    <row r="8" spans="1:20" ht="12.75" customHeight="1" x14ac:dyDescent="0.3">
      <c r="A8" s="1009" t="s">
        <v>247</v>
      </c>
      <c r="B8" s="1009"/>
      <c r="C8" s="1009"/>
      <c r="D8" s="1009"/>
      <c r="E8" s="1009"/>
      <c r="F8" s="1009"/>
      <c r="G8" s="163"/>
      <c r="H8" s="163"/>
      <c r="I8" s="163"/>
      <c r="J8" s="163"/>
    </row>
    <row r="9" spans="1:20" ht="12.75" customHeight="1" x14ac:dyDescent="0.3">
      <c r="A9" s="1009" t="s">
        <v>87</v>
      </c>
      <c r="B9" s="1009"/>
      <c r="C9" s="1009"/>
      <c r="D9" s="1009"/>
      <c r="E9" s="1009"/>
      <c r="F9" s="1009"/>
      <c r="G9" s="131"/>
      <c r="H9" s="131"/>
      <c r="I9" s="131"/>
      <c r="J9" s="131"/>
    </row>
    <row r="10" spans="1:20" ht="12.75" customHeight="1" x14ac:dyDescent="0.3">
      <c r="A10" s="1009" t="s">
        <v>291</v>
      </c>
      <c r="B10" s="1009"/>
      <c r="C10" s="1009"/>
      <c r="D10" s="1009"/>
      <c r="E10" s="1009"/>
      <c r="F10" s="1009"/>
      <c r="G10" s="602"/>
      <c r="H10" s="602"/>
      <c r="I10" s="602"/>
      <c r="J10" s="602"/>
    </row>
    <row r="11" spans="1:20" ht="12.75" customHeight="1" x14ac:dyDescent="0.3">
      <c r="A11" s="1007" t="s">
        <v>280</v>
      </c>
      <c r="B11" s="1007"/>
      <c r="C11" s="1007"/>
      <c r="D11" s="1007"/>
      <c r="E11" s="1007"/>
      <c r="F11" s="1007"/>
      <c r="G11" s="228"/>
      <c r="H11" s="228"/>
      <c r="I11" s="228"/>
      <c r="J11" s="228"/>
    </row>
    <row r="12" spans="1:20" ht="15" customHeight="1" thickBot="1" x14ac:dyDescent="0.35"/>
    <row r="13" spans="1:20" ht="30" customHeight="1" x14ac:dyDescent="0.3">
      <c r="C13" s="181" t="s">
        <v>74</v>
      </c>
      <c r="D13" s="1005" t="s">
        <v>73</v>
      </c>
      <c r="E13" s="1006"/>
      <c r="F13" s="995" t="s">
        <v>220</v>
      </c>
      <c r="G13" s="996"/>
      <c r="H13" s="995" t="s">
        <v>75</v>
      </c>
      <c r="I13" s="996"/>
    </row>
    <row r="14" spans="1:20" ht="15" customHeight="1" thickBot="1" x14ac:dyDescent="0.35">
      <c r="C14" s="182" t="s">
        <v>72</v>
      </c>
      <c r="D14" s="183" t="s">
        <v>0</v>
      </c>
      <c r="E14" s="184" t="s">
        <v>1</v>
      </c>
      <c r="F14" s="185" t="s">
        <v>0</v>
      </c>
      <c r="G14" s="184" t="s">
        <v>1</v>
      </c>
      <c r="H14" s="185" t="s">
        <v>0</v>
      </c>
      <c r="I14" s="184" t="s">
        <v>1</v>
      </c>
    </row>
    <row r="15" spans="1:20" ht="15" customHeight="1" x14ac:dyDescent="0.3">
      <c r="C15" s="186" t="s">
        <v>2</v>
      </c>
      <c r="D15" s="187">
        <v>14</v>
      </c>
      <c r="E15" s="188">
        <v>14</v>
      </c>
      <c r="F15" s="189">
        <v>0</v>
      </c>
      <c r="G15" s="188">
        <v>0</v>
      </c>
      <c r="H15" s="189">
        <f>'an I'!AA30</f>
        <v>22</v>
      </c>
      <c r="I15" s="188">
        <f>'an I'!AA31</f>
        <v>22</v>
      </c>
    </row>
    <row r="16" spans="1:20" ht="15" customHeight="1" x14ac:dyDescent="0.3">
      <c r="C16" s="190" t="s">
        <v>3</v>
      </c>
      <c r="D16" s="191">
        <v>14</v>
      </c>
      <c r="E16" s="192">
        <v>14</v>
      </c>
      <c r="F16" s="993">
        <v>90</v>
      </c>
      <c r="G16" s="994"/>
      <c r="H16" s="193">
        <f>'an II'!AA46</f>
        <v>22</v>
      </c>
      <c r="I16" s="192">
        <v>22</v>
      </c>
    </row>
    <row r="17" spans="2:17" ht="15" customHeight="1" thickBot="1" x14ac:dyDescent="0.35">
      <c r="C17" s="182" t="s">
        <v>4</v>
      </c>
      <c r="D17" s="183">
        <v>14</v>
      </c>
      <c r="E17" s="184">
        <v>14</v>
      </c>
      <c r="F17" s="185">
        <v>0</v>
      </c>
      <c r="G17" s="184">
        <v>0</v>
      </c>
      <c r="H17" s="185">
        <f>'an III'!AA41</f>
        <v>22</v>
      </c>
      <c r="I17" s="184">
        <v>22</v>
      </c>
      <c r="K17" s="194">
        <f>SUM(H15:I17)/6</f>
        <v>22</v>
      </c>
    </row>
    <row r="18" spans="2:17" ht="15" customHeight="1" x14ac:dyDescent="0.3">
      <c r="C18" s="593" t="s">
        <v>76</v>
      </c>
    </row>
    <row r="19" spans="2:17" ht="15" customHeight="1" x14ac:dyDescent="0.3">
      <c r="C19" s="164"/>
    </row>
    <row r="20" spans="2:17" ht="15.75" customHeight="1" x14ac:dyDescent="0.35">
      <c r="C20" s="999" t="s">
        <v>42</v>
      </c>
      <c r="D20" s="1000"/>
      <c r="E20" s="1000"/>
      <c r="F20" s="1000"/>
      <c r="G20" s="1000"/>
    </row>
    <row r="21" spans="2:17" ht="13.5" thickBot="1" x14ac:dyDescent="0.35"/>
    <row r="22" spans="2:17" ht="14.25" customHeight="1" x14ac:dyDescent="0.3">
      <c r="B22" s="1001" t="s">
        <v>15</v>
      </c>
      <c r="C22" s="1001" t="s">
        <v>44</v>
      </c>
      <c r="D22" s="1003" t="s">
        <v>61</v>
      </c>
      <c r="E22" s="596" t="s">
        <v>35</v>
      </c>
      <c r="F22" s="596" t="s">
        <v>35</v>
      </c>
      <c r="G22" s="93"/>
    </row>
    <row r="23" spans="2:17" ht="13.5" customHeight="1" thickBot="1" x14ac:dyDescent="0.35">
      <c r="B23" s="1002"/>
      <c r="C23" s="1002"/>
      <c r="D23" s="1004"/>
      <c r="E23" s="597" t="s">
        <v>36</v>
      </c>
      <c r="F23" s="597" t="s">
        <v>37</v>
      </c>
      <c r="G23" s="94"/>
    </row>
    <row r="24" spans="2:17" ht="15" customHeight="1" x14ac:dyDescent="0.3">
      <c r="B24" s="1016">
        <v>1</v>
      </c>
      <c r="C24" s="92" t="s">
        <v>34</v>
      </c>
      <c r="D24" s="195">
        <f>'an I'!T6+'an II'!T6+'an III'!T6+60</f>
        <v>1581</v>
      </c>
      <c r="E24" s="991">
        <f>(D24+D25)/D27*100</f>
        <v>88.506355932203391</v>
      </c>
      <c r="F24" s="991" t="s">
        <v>200</v>
      </c>
      <c r="G24" s="93"/>
      <c r="H24" s="112"/>
    </row>
    <row r="25" spans="2:17" ht="15" customHeight="1" x14ac:dyDescent="0.3">
      <c r="B25" s="1017"/>
      <c r="C25" s="89" t="s">
        <v>55</v>
      </c>
      <c r="D25" s="196">
        <v>90</v>
      </c>
      <c r="E25" s="992"/>
      <c r="F25" s="992"/>
      <c r="G25" s="93"/>
      <c r="H25" s="112"/>
    </row>
    <row r="26" spans="2:17" ht="15" customHeight="1" x14ac:dyDescent="0.3">
      <c r="B26" s="197">
        <v>2</v>
      </c>
      <c r="C26" s="90" t="s">
        <v>46</v>
      </c>
      <c r="D26" s="198">
        <f>'an I'!T7+'an II'!T7+'an III'!T7</f>
        <v>217</v>
      </c>
      <c r="E26" s="103">
        <f>(D26/D27)*100</f>
        <v>11.493644067796611</v>
      </c>
      <c r="F26" s="116" t="s">
        <v>201</v>
      </c>
      <c r="G26" s="93"/>
      <c r="Q26" s="199"/>
    </row>
    <row r="27" spans="2:17" ht="15.75" customHeight="1" x14ac:dyDescent="0.3">
      <c r="B27" s="197"/>
      <c r="C27" s="95" t="s">
        <v>56</v>
      </c>
      <c r="D27" s="200">
        <f>SUM(D24:D26)</f>
        <v>1888</v>
      </c>
      <c r="E27" s="476">
        <v>100</v>
      </c>
      <c r="F27" s="476">
        <v>100</v>
      </c>
      <c r="G27" s="93"/>
      <c r="Q27" s="199"/>
    </row>
    <row r="28" spans="2:17" ht="15.75" customHeight="1" thickBot="1" x14ac:dyDescent="0.35">
      <c r="B28" s="201">
        <v>3</v>
      </c>
      <c r="C28" s="91" t="s">
        <v>38</v>
      </c>
      <c r="D28" s="202">
        <f>'an I'!T8+'an II'!T8+'an III'!T8</f>
        <v>462</v>
      </c>
      <c r="E28" s="203">
        <f>D28/D29*100</f>
        <v>19.659574468085104</v>
      </c>
      <c r="F28" s="203"/>
      <c r="G28" s="93"/>
    </row>
    <row r="29" spans="2:17" ht="13.5" thickBot="1" x14ac:dyDescent="0.35">
      <c r="B29" s="204"/>
      <c r="C29" s="96" t="s">
        <v>57</v>
      </c>
      <c r="D29" s="205">
        <f>D27+D28</f>
        <v>2350</v>
      </c>
      <c r="E29" s="477">
        <v>100</v>
      </c>
      <c r="F29" s="477">
        <v>100</v>
      </c>
      <c r="G29" s="93"/>
    </row>
    <row r="30" spans="2:17" ht="15.75" customHeight="1" x14ac:dyDescent="0.3">
      <c r="B30" s="206"/>
      <c r="C30" s="78"/>
      <c r="D30" s="207"/>
      <c r="E30" s="79"/>
      <c r="F30" s="80"/>
    </row>
    <row r="31" spans="2:17" ht="15.75" customHeight="1" thickBot="1" x14ac:dyDescent="0.35">
      <c r="B31" s="208"/>
      <c r="C31" s="81"/>
      <c r="D31" s="93"/>
      <c r="E31" s="82"/>
      <c r="F31" s="83"/>
    </row>
    <row r="32" spans="2:17" ht="13.5" thickBot="1" x14ac:dyDescent="0.35">
      <c r="B32" s="1012" t="s">
        <v>15</v>
      </c>
      <c r="C32" s="1012" t="s">
        <v>44</v>
      </c>
      <c r="D32" s="1014" t="s">
        <v>61</v>
      </c>
      <c r="E32" s="594" t="s">
        <v>35</v>
      </c>
      <c r="F32" s="594" t="s">
        <v>35</v>
      </c>
      <c r="G32" s="989" t="s">
        <v>58</v>
      </c>
      <c r="H32" s="990"/>
      <c r="I32" s="997" t="s">
        <v>17</v>
      </c>
      <c r="J32" s="998"/>
    </row>
    <row r="33" spans="2:10" ht="15.75" customHeight="1" thickBot="1" x14ac:dyDescent="0.35">
      <c r="B33" s="1013"/>
      <c r="C33" s="1013"/>
      <c r="D33" s="1015"/>
      <c r="E33" s="478" t="s">
        <v>36</v>
      </c>
      <c r="F33" s="478" t="s">
        <v>37</v>
      </c>
      <c r="G33" s="598" t="s">
        <v>59</v>
      </c>
      <c r="H33" s="156" t="s">
        <v>60</v>
      </c>
      <c r="I33" s="595" t="s">
        <v>211</v>
      </c>
      <c r="J33" s="590" t="s">
        <v>277</v>
      </c>
    </row>
    <row r="34" spans="2:10" ht="15.75" customHeight="1" x14ac:dyDescent="0.3">
      <c r="B34" s="232">
        <v>1</v>
      </c>
      <c r="C34" s="233" t="s">
        <v>18</v>
      </c>
      <c r="D34" s="234">
        <f>SUM(G34:H34)</f>
        <v>560</v>
      </c>
      <c r="E34" s="235">
        <f>D34/D38*100</f>
        <v>29.66101694915254</v>
      </c>
      <c r="F34" s="236" t="s">
        <v>202</v>
      </c>
      <c r="G34" s="237">
        <f>'an I'!Y5+'an II'!Y5+'an III'!Y5</f>
        <v>294</v>
      </c>
      <c r="H34" s="238">
        <f>'an I'!Z5+'an II'!Z5+'an III'!Z5</f>
        <v>266</v>
      </c>
      <c r="I34" s="259">
        <f>'an I'!AA5+'an II'!AA5+'an III'!AA5</f>
        <v>60</v>
      </c>
      <c r="J34" s="260">
        <v>60</v>
      </c>
    </row>
    <row r="35" spans="2:10" ht="15" customHeight="1" x14ac:dyDescent="0.3">
      <c r="B35" s="232">
        <v>2</v>
      </c>
      <c r="C35" s="239" t="s">
        <v>39</v>
      </c>
      <c r="D35" s="240">
        <f>SUM(G35:H35)</f>
        <v>719</v>
      </c>
      <c r="E35" s="241">
        <f>D35/D38*100</f>
        <v>38.082627118644069</v>
      </c>
      <c r="F35" s="242" t="s">
        <v>203</v>
      </c>
      <c r="G35" s="243">
        <f>'an I'!Y6+'an II'!Y6+'an III'!Y6</f>
        <v>355</v>
      </c>
      <c r="H35" s="244">
        <f>'an I'!Z6+'an II'!Z6+'an III'!Z6+60</f>
        <v>364</v>
      </c>
      <c r="I35" s="259">
        <f>'an I'!AA6+'an II'!AA6+'an III'!AA6</f>
        <v>66</v>
      </c>
      <c r="J35" s="261" t="s">
        <v>205</v>
      </c>
    </row>
    <row r="36" spans="2:10" ht="15" customHeight="1" x14ac:dyDescent="0.3">
      <c r="B36" s="232">
        <v>3</v>
      </c>
      <c r="C36" s="239" t="s">
        <v>20</v>
      </c>
      <c r="D36" s="240">
        <f>SUM(G36:H36)</f>
        <v>497</v>
      </c>
      <c r="E36" s="241">
        <f>D36/D38*100</f>
        <v>26.324152542372879</v>
      </c>
      <c r="F36" s="242" t="s">
        <v>202</v>
      </c>
      <c r="G36" s="243">
        <f>'an I'!Y7+'an II'!Y7+'an III'!Y7</f>
        <v>229</v>
      </c>
      <c r="H36" s="244">
        <f>'an II'!Z7+'an III'!Z7+90</f>
        <v>268</v>
      </c>
      <c r="I36" s="259">
        <f>'an I'!AA7+'an II'!AA7+'an III'!AA7+'an I'!AA9+'an II'!AA9+'an III'!AA9</f>
        <v>46</v>
      </c>
      <c r="J36" s="261" t="s">
        <v>205</v>
      </c>
    </row>
    <row r="37" spans="2:10" ht="15.75" customHeight="1" thickBot="1" x14ac:dyDescent="0.35">
      <c r="B37" s="245">
        <v>5</v>
      </c>
      <c r="C37" s="248" t="s">
        <v>19</v>
      </c>
      <c r="D37" s="249">
        <f>SUM(G37:H37)</f>
        <v>112</v>
      </c>
      <c r="E37" s="246">
        <f>D37/D38*100</f>
        <v>5.9322033898305087</v>
      </c>
      <c r="F37" s="250" t="s">
        <v>204</v>
      </c>
      <c r="G37" s="251">
        <f>'an I'!Y8+'an II'!Y8+'an III'!Y8</f>
        <v>28</v>
      </c>
      <c r="H37" s="252">
        <f>'an I'!Z8+'an II'!Z8+'an III'!Z8</f>
        <v>84</v>
      </c>
      <c r="I37" s="259">
        <f>'an I'!AA8+'an II'!AA8+'an III'!AA8</f>
        <v>8</v>
      </c>
      <c r="J37" s="262" t="s">
        <v>205</v>
      </c>
    </row>
    <row r="38" spans="2:10" s="210" customFormat="1" ht="14.25" customHeight="1" thickBot="1" x14ac:dyDescent="0.35">
      <c r="B38" s="253"/>
      <c r="C38" s="254" t="s">
        <v>45</v>
      </c>
      <c r="D38" s="478">
        <f>D34+D35+D36+D37</f>
        <v>1888</v>
      </c>
      <c r="E38" s="255">
        <f>E34+E35+E36+E37</f>
        <v>100</v>
      </c>
      <c r="F38" s="256">
        <v>100</v>
      </c>
      <c r="G38" s="257">
        <f>G34+G35+G36+G37</f>
        <v>906</v>
      </c>
      <c r="H38" s="258">
        <f>H34+H35+H36+H37</f>
        <v>982</v>
      </c>
      <c r="I38" s="263">
        <f>SUM(I34:I37)</f>
        <v>180</v>
      </c>
      <c r="J38" s="264" t="s">
        <v>205</v>
      </c>
    </row>
    <row r="39" spans="2:10" ht="13.5" customHeight="1" thickBot="1" x14ac:dyDescent="0.35">
      <c r="B39" s="94"/>
      <c r="C39" s="230"/>
      <c r="D39" s="83"/>
      <c r="E39" s="83"/>
      <c r="F39" s="83"/>
    </row>
    <row r="40" spans="2:10" ht="13.5" customHeight="1" thickBot="1" x14ac:dyDescent="0.35">
      <c r="C40" s="231" t="s">
        <v>47</v>
      </c>
      <c r="D40" s="556">
        <f>G38/H38</f>
        <v>0.92260692464358451</v>
      </c>
    </row>
    <row r="41" spans="2:10" ht="13.5" customHeight="1" thickBot="1" x14ac:dyDescent="0.35"/>
    <row r="42" spans="2:10" ht="13.5" customHeight="1" thickBot="1" x14ac:dyDescent="0.35">
      <c r="B42" s="117" t="s">
        <v>62</v>
      </c>
      <c r="C42" s="1018" t="s">
        <v>276</v>
      </c>
      <c r="D42" s="986" t="s">
        <v>71</v>
      </c>
      <c r="E42" s="987"/>
      <c r="F42" s="987"/>
      <c r="G42" s="988"/>
      <c r="H42" s="984" t="s">
        <v>33</v>
      </c>
      <c r="I42" s="985"/>
    </row>
    <row r="43" spans="2:10" ht="13.5" customHeight="1" thickBot="1" x14ac:dyDescent="0.35">
      <c r="B43" s="211" t="s">
        <v>63</v>
      </c>
      <c r="C43" s="1019"/>
      <c r="D43" s="183" t="s">
        <v>64</v>
      </c>
      <c r="E43" s="212" t="s">
        <v>65</v>
      </c>
      <c r="F43" s="1020" t="s">
        <v>70</v>
      </c>
      <c r="G43" s="1021"/>
      <c r="H43" s="215" t="s">
        <v>62</v>
      </c>
      <c r="I43" s="216" t="s">
        <v>66</v>
      </c>
    </row>
    <row r="44" spans="2:10" ht="13.5" customHeight="1" x14ac:dyDescent="0.3">
      <c r="B44" s="209">
        <v>1</v>
      </c>
      <c r="C44" s="217" t="s">
        <v>67</v>
      </c>
      <c r="D44" s="187">
        <f>'an I'!AD5</f>
        <v>10</v>
      </c>
      <c r="E44" s="218">
        <v>10</v>
      </c>
      <c r="F44" s="1022">
        <f>'an III'!AD5</f>
        <v>10</v>
      </c>
      <c r="G44" s="1023"/>
      <c r="H44" s="219">
        <f>SUM(D44:G44)</f>
        <v>30</v>
      </c>
      <c r="I44" s="220">
        <f>H44/$H$47</f>
        <v>0.68181818181818177</v>
      </c>
    </row>
    <row r="45" spans="2:10" ht="13.5" customHeight="1" x14ac:dyDescent="0.3">
      <c r="B45" s="221">
        <v>2</v>
      </c>
      <c r="C45" s="222" t="s">
        <v>68</v>
      </c>
      <c r="D45" s="187">
        <f>'an I'!AD6</f>
        <v>3</v>
      </c>
      <c r="E45" s="218">
        <v>5</v>
      </c>
      <c r="F45" s="1024">
        <f>'an III'!AD6</f>
        <v>4</v>
      </c>
      <c r="G45" s="994"/>
      <c r="H45" s="189">
        <f>SUM(D45:G45)</f>
        <v>12</v>
      </c>
      <c r="I45" s="541">
        <f>H45/$H$47</f>
        <v>0.27272727272727271</v>
      </c>
    </row>
    <row r="46" spans="2:10" ht="13.5" customHeight="1" thickBot="1" x14ac:dyDescent="0.35">
      <c r="B46" s="517">
        <v>3</v>
      </c>
      <c r="C46" s="93" t="s">
        <v>249</v>
      </c>
      <c r="D46" s="518">
        <v>1</v>
      </c>
      <c r="E46" s="519">
        <v>1</v>
      </c>
      <c r="F46" s="1025">
        <v>0</v>
      </c>
      <c r="G46" s="1026"/>
      <c r="H46" s="189">
        <f>SUM(D46:G46)</f>
        <v>2</v>
      </c>
      <c r="I46" s="542">
        <f>H46/$H$47</f>
        <v>4.5454545454545456E-2</v>
      </c>
    </row>
    <row r="47" spans="2:10" ht="13.5" customHeight="1" thickBot="1" x14ac:dyDescent="0.35">
      <c r="B47" s="223"/>
      <c r="C47" s="224" t="s">
        <v>69</v>
      </c>
      <c r="D47" s="225">
        <f>SUM(D44:D46)</f>
        <v>14</v>
      </c>
      <c r="E47" s="226">
        <f>SUM(E44:E46)</f>
        <v>16</v>
      </c>
      <c r="F47" s="1027">
        <f>SUM(F44:F46)</f>
        <v>14</v>
      </c>
      <c r="G47" s="985"/>
      <c r="H47" s="227">
        <f>SUM(H44:H46)</f>
        <v>44</v>
      </c>
      <c r="I47" s="558">
        <f>H47/$H$47</f>
        <v>1</v>
      </c>
    </row>
    <row r="48" spans="2:10" ht="13.5" customHeight="1" x14ac:dyDescent="0.3">
      <c r="B48" s="94"/>
      <c r="C48" s="230"/>
      <c r="D48" s="83"/>
      <c r="E48" s="83"/>
      <c r="F48" s="83"/>
    </row>
    <row r="49" spans="1:28" s="401" customFormat="1" x14ac:dyDescent="0.3">
      <c r="A49" s="398"/>
      <c r="B49" s="1010" t="s">
        <v>233</v>
      </c>
      <c r="C49" s="1010"/>
      <c r="D49" s="113"/>
      <c r="E49" s="113"/>
      <c r="F49" s="1011" t="s">
        <v>234</v>
      </c>
      <c r="G49" s="1011"/>
      <c r="H49" s="1011"/>
      <c r="I49" s="1011"/>
      <c r="J49" s="1011"/>
      <c r="Q49" s="398"/>
      <c r="R49" s="398"/>
      <c r="S49" s="398"/>
      <c r="T49" s="398"/>
      <c r="U49" s="398"/>
      <c r="V49" s="398"/>
      <c r="W49" s="398"/>
      <c r="X49" s="398"/>
      <c r="Y49" s="400"/>
      <c r="Z49" s="400"/>
      <c r="AA49" s="400"/>
      <c r="AB49" s="400"/>
    </row>
    <row r="50" spans="1:28" s="401" customFormat="1" x14ac:dyDescent="0.3">
      <c r="A50" s="398"/>
      <c r="B50" s="1010" t="s">
        <v>235</v>
      </c>
      <c r="C50" s="1010"/>
      <c r="D50" s="113"/>
      <c r="E50" s="113"/>
      <c r="F50" s="1010" t="s">
        <v>236</v>
      </c>
      <c r="G50" s="1010"/>
      <c r="H50" s="1010"/>
      <c r="I50" s="1010"/>
      <c r="J50" s="1010"/>
      <c r="K50" s="400"/>
      <c r="L50" s="400"/>
      <c r="M50" s="400"/>
      <c r="N50" s="400"/>
      <c r="O50" s="400"/>
      <c r="P50" s="400"/>
      <c r="Q50" s="398"/>
      <c r="R50" s="398"/>
      <c r="S50" s="398"/>
      <c r="T50" s="398"/>
      <c r="U50" s="398"/>
      <c r="V50" s="398"/>
      <c r="W50" s="398"/>
      <c r="X50" s="398"/>
      <c r="Y50" s="400"/>
      <c r="Z50" s="400"/>
      <c r="AA50" s="400"/>
      <c r="AB50" s="400"/>
    </row>
    <row r="51" spans="1:28" s="401" customFormat="1" x14ac:dyDescent="0.3">
      <c r="A51" s="398"/>
      <c r="B51" s="113"/>
      <c r="C51" s="139"/>
      <c r="D51" s="113"/>
      <c r="E51" s="113"/>
      <c r="F51" s="113"/>
      <c r="G51" s="113"/>
      <c r="H51" s="113"/>
      <c r="I51" s="543"/>
      <c r="J51" s="113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400"/>
      <c r="Z51" s="400"/>
      <c r="AA51" s="400"/>
      <c r="AB51" s="400"/>
    </row>
    <row r="52" spans="1:28" s="401" customFormat="1" x14ac:dyDescent="0.3">
      <c r="A52" s="398"/>
      <c r="B52" s="1011" t="s">
        <v>237</v>
      </c>
      <c r="C52" s="1011"/>
      <c r="D52" s="543"/>
      <c r="E52" s="543"/>
      <c r="F52" s="1011" t="s">
        <v>238</v>
      </c>
      <c r="G52" s="1011"/>
      <c r="H52" s="1011"/>
      <c r="I52" s="1011"/>
      <c r="J52" s="1011"/>
      <c r="R52" s="398"/>
      <c r="S52" s="398"/>
      <c r="T52" s="398"/>
      <c r="U52" s="398"/>
      <c r="V52" s="398"/>
      <c r="W52" s="398"/>
      <c r="X52" s="398"/>
      <c r="Y52" s="400"/>
      <c r="Z52" s="400"/>
      <c r="AA52" s="400"/>
      <c r="AB52" s="400"/>
    </row>
    <row r="53" spans="1:28" s="401" customFormat="1" x14ac:dyDescent="0.3">
      <c r="A53" s="398"/>
      <c r="B53" s="1010" t="s">
        <v>290</v>
      </c>
      <c r="C53" s="1010"/>
      <c r="D53" s="543"/>
      <c r="E53" s="543"/>
      <c r="F53" s="1011" t="s">
        <v>290</v>
      </c>
      <c r="G53" s="1011"/>
      <c r="H53" s="1011"/>
      <c r="I53" s="1011"/>
      <c r="J53" s="1011"/>
      <c r="R53" s="398"/>
      <c r="S53" s="398"/>
      <c r="T53" s="398"/>
      <c r="U53" s="398"/>
      <c r="V53" s="398"/>
      <c r="W53" s="398"/>
      <c r="X53" s="398"/>
      <c r="Y53" s="400"/>
      <c r="Z53" s="400"/>
      <c r="AA53" s="400"/>
      <c r="AB53" s="400"/>
    </row>
    <row r="58" spans="1:28" ht="12.75" customHeight="1" x14ac:dyDescent="0.3"/>
    <row r="64" spans="1:28" ht="12" customHeight="1" x14ac:dyDescent="0.3"/>
    <row r="69" ht="12.75" customHeight="1" x14ac:dyDescent="0.3"/>
    <row r="70" ht="13.5" customHeight="1" x14ac:dyDescent="0.3"/>
  </sheetData>
  <mergeCells count="39">
    <mergeCell ref="F50:J50"/>
    <mergeCell ref="F52:J52"/>
    <mergeCell ref="F53:J53"/>
    <mergeCell ref="F43:G43"/>
    <mergeCell ref="F44:G44"/>
    <mergeCell ref="F45:G45"/>
    <mergeCell ref="F46:G46"/>
    <mergeCell ref="F47:G47"/>
    <mergeCell ref="F49:J49"/>
    <mergeCell ref="B53:C53"/>
    <mergeCell ref="B49:C49"/>
    <mergeCell ref="B50:C50"/>
    <mergeCell ref="B52:C52"/>
    <mergeCell ref="E24:E25"/>
    <mergeCell ref="B32:B33"/>
    <mergeCell ref="C32:C33"/>
    <mergeCell ref="D32:D33"/>
    <mergeCell ref="B24:B25"/>
    <mergeCell ref="C42:C43"/>
    <mergeCell ref="A11:F11"/>
    <mergeCell ref="A4:I4"/>
    <mergeCell ref="A6:F6"/>
    <mergeCell ref="A7:F7"/>
    <mergeCell ref="A8:F8"/>
    <mergeCell ref="A9:F9"/>
    <mergeCell ref="A10:F10"/>
    <mergeCell ref="H13:I13"/>
    <mergeCell ref="I32:J32"/>
    <mergeCell ref="F13:G13"/>
    <mergeCell ref="C20:G20"/>
    <mergeCell ref="B22:B23"/>
    <mergeCell ref="C22:C23"/>
    <mergeCell ref="D22:D23"/>
    <mergeCell ref="D13:E13"/>
    <mergeCell ref="H42:I42"/>
    <mergeCell ref="D42:G42"/>
    <mergeCell ref="G32:H32"/>
    <mergeCell ref="F24:F25"/>
    <mergeCell ref="F16:G16"/>
  </mergeCells>
  <phoneticPr fontId="16" type="noConversion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988"/>
  <sheetViews>
    <sheetView tabSelected="1" view="pageBreakPreview" topLeftCell="A15" zoomScale="130" zoomScaleNormal="100" zoomScaleSheetLayoutView="130" workbookViewId="0">
      <selection activeCell="A39" sqref="A39"/>
    </sheetView>
  </sheetViews>
  <sheetFormatPr defaultColWidth="17.26953125" defaultRowHeight="13" x14ac:dyDescent="0.3"/>
  <cols>
    <col min="1" max="1" width="102.26953125" style="543" customWidth="1"/>
    <col min="2" max="2" width="6.81640625" style="543" customWidth="1"/>
    <col min="3" max="3" width="43.7265625" style="543" customWidth="1"/>
    <col min="4" max="22" width="8" style="543" customWidth="1"/>
    <col min="23" max="16384" width="17.26953125" style="543"/>
  </cols>
  <sheetData>
    <row r="1" spans="1:8" ht="12.75" customHeight="1" x14ac:dyDescent="0.3">
      <c r="A1" s="604" t="s">
        <v>219</v>
      </c>
      <c r="C1" s="113"/>
    </row>
    <row r="2" spans="1:8" ht="12.75" customHeight="1" x14ac:dyDescent="0.3">
      <c r="A2" s="621" t="s">
        <v>278</v>
      </c>
      <c r="C2" s="113"/>
    </row>
    <row r="3" spans="1:8" x14ac:dyDescent="0.3">
      <c r="A3" s="599"/>
      <c r="C3" s="113"/>
    </row>
    <row r="4" spans="1:8" ht="15.75" customHeight="1" x14ac:dyDescent="0.3">
      <c r="A4" s="605" t="s">
        <v>21</v>
      </c>
      <c r="B4" s="163"/>
      <c r="C4" s="113"/>
    </row>
    <row r="5" spans="1:8" x14ac:dyDescent="0.3">
      <c r="A5" s="139"/>
      <c r="B5" s="229"/>
      <c r="C5" s="113"/>
    </row>
    <row r="6" spans="1:8" ht="12.75" customHeight="1" x14ac:dyDescent="0.3">
      <c r="A6" s="599" t="s">
        <v>257</v>
      </c>
      <c r="B6" s="131"/>
      <c r="C6" s="113"/>
    </row>
    <row r="7" spans="1:8" ht="12.75" customHeight="1" x14ac:dyDescent="0.3">
      <c r="A7" s="599" t="s">
        <v>260</v>
      </c>
      <c r="B7" s="131"/>
      <c r="C7" s="113"/>
    </row>
    <row r="8" spans="1:8" ht="12.75" customHeight="1" x14ac:dyDescent="0.3">
      <c r="A8" s="599" t="s">
        <v>261</v>
      </c>
      <c r="B8" s="131"/>
      <c r="C8" s="113"/>
    </row>
    <row r="9" spans="1:8" ht="12.75" customHeight="1" x14ac:dyDescent="0.3">
      <c r="A9" s="599" t="s">
        <v>87</v>
      </c>
      <c r="B9" s="131"/>
      <c r="C9" s="113"/>
    </row>
    <row r="10" spans="1:8" ht="12.75" customHeight="1" x14ac:dyDescent="0.3">
      <c r="A10" s="603" t="s">
        <v>279</v>
      </c>
      <c r="B10" s="602"/>
      <c r="C10" s="113"/>
    </row>
    <row r="11" spans="1:8" ht="12.75" customHeight="1" x14ac:dyDescent="0.3">
      <c r="A11" s="599" t="s">
        <v>280</v>
      </c>
      <c r="B11" s="131"/>
      <c r="C11" s="113"/>
    </row>
    <row r="12" spans="1:8" x14ac:dyDescent="0.3">
      <c r="A12" s="599"/>
      <c r="B12" s="131"/>
      <c r="C12" s="113"/>
    </row>
    <row r="13" spans="1:8" ht="17.25" customHeight="1" x14ac:dyDescent="0.3">
      <c r="A13" s="622" t="s">
        <v>258</v>
      </c>
    </row>
    <row r="14" spans="1:8" s="613" customFormat="1" ht="20.25" customHeight="1" x14ac:dyDescent="0.25">
      <c r="A14" s="612" t="s">
        <v>281</v>
      </c>
      <c r="D14" s="614"/>
      <c r="E14" s="614"/>
      <c r="F14" s="614"/>
      <c r="G14" s="614"/>
      <c r="H14" s="614"/>
    </row>
    <row r="15" spans="1:8" s="613" customFormat="1" ht="20.25" customHeight="1" x14ac:dyDescent="0.25">
      <c r="A15" s="618" t="s">
        <v>282</v>
      </c>
      <c r="C15" s="614"/>
      <c r="D15" s="614"/>
      <c r="E15" s="614"/>
      <c r="F15" s="614"/>
      <c r="G15" s="614"/>
      <c r="H15" s="614"/>
    </row>
    <row r="16" spans="1:8" s="613" customFormat="1" ht="20.25" customHeight="1" x14ac:dyDescent="0.25">
      <c r="A16" s="619" t="s">
        <v>283</v>
      </c>
      <c r="C16" s="616"/>
    </row>
    <row r="17" spans="1:3" s="613" customFormat="1" ht="20.25" customHeight="1" x14ac:dyDescent="0.25">
      <c r="A17" s="615" t="s">
        <v>284</v>
      </c>
      <c r="C17" s="616"/>
    </row>
    <row r="18" spans="1:3" s="613" customFormat="1" ht="20.25" customHeight="1" x14ac:dyDescent="0.25">
      <c r="A18" s="617" t="s">
        <v>285</v>
      </c>
      <c r="C18" s="616"/>
    </row>
    <row r="19" spans="1:3" s="613" customFormat="1" ht="20.25" customHeight="1" x14ac:dyDescent="0.25">
      <c r="A19" s="620" t="s">
        <v>286</v>
      </c>
      <c r="C19" s="616"/>
    </row>
    <row r="20" spans="1:3" x14ac:dyDescent="0.3">
      <c r="A20" s="600"/>
      <c r="C20" s="113"/>
    </row>
    <row r="21" spans="1:3" ht="18.75" customHeight="1" x14ac:dyDescent="0.3">
      <c r="A21" s="623" t="s">
        <v>259</v>
      </c>
      <c r="C21" s="113"/>
    </row>
    <row r="22" spans="1:3" ht="24" customHeight="1" x14ac:dyDescent="0.3">
      <c r="A22" s="624" t="s">
        <v>287</v>
      </c>
      <c r="C22" s="113"/>
    </row>
    <row r="23" spans="1:3" ht="24" customHeight="1" x14ac:dyDescent="0.3">
      <c r="A23" s="625" t="s">
        <v>288</v>
      </c>
      <c r="C23" s="113"/>
    </row>
    <row r="24" spans="1:3" ht="24" customHeight="1" x14ac:dyDescent="0.3">
      <c r="A24" s="625" t="s">
        <v>289</v>
      </c>
      <c r="C24" s="113"/>
    </row>
    <row r="25" spans="1:3" ht="12.75" customHeight="1" x14ac:dyDescent="0.3">
      <c r="A25" s="113"/>
      <c r="C25" s="113"/>
    </row>
    <row r="26" spans="1:3" ht="12.75" customHeight="1" x14ac:dyDescent="0.3">
      <c r="A26" s="113"/>
      <c r="C26" s="113"/>
    </row>
    <row r="27" spans="1:3" ht="12.75" customHeight="1" x14ac:dyDescent="0.3">
      <c r="A27" s="113"/>
      <c r="C27" s="113"/>
    </row>
    <row r="28" spans="1:3" ht="12.75" customHeight="1" x14ac:dyDescent="0.3">
      <c r="A28" s="113"/>
      <c r="C28" s="113"/>
    </row>
    <row r="29" spans="1:3" ht="12.75" customHeight="1" x14ac:dyDescent="0.3">
      <c r="A29" s="113"/>
      <c r="C29" s="113"/>
    </row>
    <row r="30" spans="1:3" ht="12.75" customHeight="1" x14ac:dyDescent="0.3">
      <c r="A30" s="113"/>
      <c r="C30" s="113"/>
    </row>
    <row r="31" spans="1:3" ht="12.75" customHeight="1" x14ac:dyDescent="0.3">
      <c r="A31" s="113"/>
      <c r="C31" s="113"/>
    </row>
    <row r="32" spans="1:3" ht="12.75" customHeight="1" x14ac:dyDescent="0.3">
      <c r="A32" s="113"/>
      <c r="C32" s="113"/>
    </row>
    <row r="33" spans="1:26" ht="12.75" customHeight="1" x14ac:dyDescent="0.3">
      <c r="A33" s="113"/>
      <c r="C33" s="113"/>
    </row>
    <row r="34" spans="1:26" ht="12.75" customHeight="1" x14ac:dyDescent="0.3">
      <c r="A34" s="113"/>
      <c r="C34" s="113"/>
    </row>
    <row r="35" spans="1:26" x14ac:dyDescent="0.3">
      <c r="A35" s="139"/>
      <c r="B35" s="113"/>
      <c r="C35" s="544"/>
      <c r="O35" s="113"/>
      <c r="P35" s="113"/>
      <c r="Q35" s="113"/>
      <c r="R35" s="113"/>
      <c r="S35" s="113"/>
      <c r="T35" s="113"/>
      <c r="U35" s="113"/>
      <c r="V35" s="113"/>
      <c r="W35" s="173"/>
      <c r="X35" s="173"/>
      <c r="Y35" s="173"/>
      <c r="Z35" s="173"/>
    </row>
    <row r="36" spans="1:26" x14ac:dyDescent="0.3">
      <c r="A36" s="139"/>
      <c r="B36" s="113"/>
      <c r="C36" s="545"/>
      <c r="D36" s="173"/>
      <c r="E36" s="173"/>
      <c r="F36" s="173"/>
      <c r="G36" s="173"/>
      <c r="I36" s="173"/>
      <c r="J36" s="173"/>
      <c r="K36" s="173"/>
      <c r="L36" s="173"/>
      <c r="O36" s="113"/>
      <c r="P36" s="113"/>
      <c r="Q36" s="113"/>
      <c r="R36" s="113"/>
      <c r="S36" s="113"/>
      <c r="T36" s="113"/>
      <c r="U36" s="113"/>
      <c r="V36" s="113"/>
      <c r="W36" s="173"/>
      <c r="X36" s="173"/>
      <c r="Y36" s="173"/>
      <c r="Z36" s="173"/>
    </row>
    <row r="37" spans="1:26" x14ac:dyDescent="0.3">
      <c r="A37" s="139"/>
      <c r="B37" s="113"/>
      <c r="C37" s="545"/>
      <c r="D37" s="113"/>
      <c r="E37" s="113"/>
      <c r="F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73"/>
      <c r="X37" s="173"/>
      <c r="Y37" s="173"/>
      <c r="Z37" s="173"/>
    </row>
    <row r="38" spans="1:26" x14ac:dyDescent="0.3">
      <c r="A38" s="546"/>
      <c r="C38" s="544"/>
      <c r="P38" s="113"/>
      <c r="Q38" s="113"/>
      <c r="R38" s="113"/>
      <c r="S38" s="113"/>
      <c r="T38" s="113"/>
      <c r="U38" s="113"/>
      <c r="V38" s="113"/>
      <c r="W38" s="173"/>
      <c r="X38" s="173"/>
      <c r="Y38" s="173"/>
      <c r="Z38" s="173"/>
    </row>
    <row r="39" spans="1:26" x14ac:dyDescent="0.3">
      <c r="A39" s="139"/>
      <c r="C39" s="544"/>
      <c r="P39" s="113"/>
      <c r="Q39" s="113"/>
      <c r="R39" s="113"/>
      <c r="S39" s="113"/>
      <c r="T39" s="113"/>
      <c r="U39" s="113"/>
      <c r="V39" s="113"/>
      <c r="W39" s="173"/>
      <c r="X39" s="173"/>
      <c r="Y39" s="173"/>
      <c r="Z39" s="173"/>
    </row>
    <row r="40" spans="1:26" ht="12.75" customHeight="1" x14ac:dyDescent="0.3">
      <c r="A40" s="113"/>
      <c r="C40" s="113"/>
    </row>
    <row r="41" spans="1:26" ht="12.75" customHeight="1" x14ac:dyDescent="0.3">
      <c r="A41" s="113"/>
      <c r="C41" s="113"/>
    </row>
    <row r="42" spans="1:26" ht="12.75" customHeight="1" x14ac:dyDescent="0.3">
      <c r="A42" s="113"/>
      <c r="C42" s="113"/>
    </row>
    <row r="43" spans="1:26" ht="12.75" customHeight="1" x14ac:dyDescent="0.3">
      <c r="A43" s="113"/>
      <c r="C43" s="113"/>
    </row>
    <row r="44" spans="1:26" ht="12.75" customHeight="1" x14ac:dyDescent="0.3">
      <c r="A44" s="113"/>
      <c r="C44" s="113"/>
    </row>
    <row r="45" spans="1:26" ht="12.75" customHeight="1" x14ac:dyDescent="0.3">
      <c r="A45" s="113"/>
      <c r="C45" s="113"/>
    </row>
    <row r="46" spans="1:26" ht="12.75" customHeight="1" x14ac:dyDescent="0.3">
      <c r="A46" s="113"/>
      <c r="C46" s="113"/>
    </row>
    <row r="47" spans="1:26" ht="12.75" customHeight="1" x14ac:dyDescent="0.3">
      <c r="A47" s="113"/>
      <c r="C47" s="113"/>
    </row>
    <row r="48" spans="1:26" ht="12.75" customHeight="1" x14ac:dyDescent="0.3">
      <c r="A48" s="113"/>
      <c r="C48" s="113"/>
    </row>
    <row r="49" spans="1:3" ht="12.75" customHeight="1" x14ac:dyDescent="0.3">
      <c r="A49" s="113"/>
      <c r="C49" s="113"/>
    </row>
    <row r="50" spans="1:3" ht="12.75" customHeight="1" x14ac:dyDescent="0.3">
      <c r="A50" s="113"/>
      <c r="C50" s="113"/>
    </row>
    <row r="51" spans="1:3" ht="12.75" customHeight="1" x14ac:dyDescent="0.3">
      <c r="A51" s="113"/>
      <c r="C51" s="113"/>
    </row>
    <row r="52" spans="1:3" ht="12.75" customHeight="1" x14ac:dyDescent="0.3">
      <c r="A52" s="113"/>
      <c r="C52" s="113"/>
    </row>
    <row r="53" spans="1:3" ht="12.75" customHeight="1" x14ac:dyDescent="0.3">
      <c r="A53" s="113"/>
      <c r="C53" s="113"/>
    </row>
    <row r="54" spans="1:3" ht="12.75" customHeight="1" x14ac:dyDescent="0.3">
      <c r="A54" s="113"/>
      <c r="C54" s="113"/>
    </row>
    <row r="55" spans="1:3" ht="12.75" customHeight="1" x14ac:dyDescent="0.3">
      <c r="A55" s="113"/>
      <c r="C55" s="113"/>
    </row>
    <row r="56" spans="1:3" ht="12.75" customHeight="1" x14ac:dyDescent="0.3">
      <c r="A56" s="113"/>
      <c r="C56" s="113"/>
    </row>
    <row r="57" spans="1:3" ht="12.75" customHeight="1" x14ac:dyDescent="0.3">
      <c r="A57" s="113"/>
      <c r="C57" s="113"/>
    </row>
    <row r="58" spans="1:3" ht="12.75" customHeight="1" x14ac:dyDescent="0.3">
      <c r="A58" s="113"/>
      <c r="C58" s="113"/>
    </row>
    <row r="59" spans="1:3" ht="12.75" customHeight="1" x14ac:dyDescent="0.3">
      <c r="A59" s="113"/>
      <c r="C59" s="113"/>
    </row>
    <row r="60" spans="1:3" ht="12.75" customHeight="1" x14ac:dyDescent="0.3">
      <c r="A60" s="113"/>
      <c r="C60" s="113"/>
    </row>
    <row r="61" spans="1:3" ht="12.75" customHeight="1" x14ac:dyDescent="0.3">
      <c r="A61" s="113"/>
      <c r="C61" s="113"/>
    </row>
    <row r="62" spans="1:3" ht="12.75" customHeight="1" x14ac:dyDescent="0.3">
      <c r="A62" s="113"/>
      <c r="C62" s="113"/>
    </row>
    <row r="63" spans="1:3" ht="12.75" customHeight="1" x14ac:dyDescent="0.3">
      <c r="A63" s="113"/>
      <c r="C63" s="113"/>
    </row>
    <row r="64" spans="1:3" ht="12.75" customHeight="1" x14ac:dyDescent="0.3">
      <c r="A64" s="113"/>
      <c r="C64" s="113"/>
    </row>
    <row r="65" spans="1:3" ht="12.75" customHeight="1" x14ac:dyDescent="0.3">
      <c r="A65" s="113"/>
      <c r="C65" s="113"/>
    </row>
    <row r="66" spans="1:3" ht="12.75" customHeight="1" x14ac:dyDescent="0.3">
      <c r="A66" s="113"/>
      <c r="C66" s="113"/>
    </row>
    <row r="67" spans="1:3" ht="12.75" customHeight="1" x14ac:dyDescent="0.3">
      <c r="A67" s="113"/>
      <c r="C67" s="113"/>
    </row>
    <row r="68" spans="1:3" ht="12.75" customHeight="1" x14ac:dyDescent="0.3">
      <c r="A68" s="113"/>
      <c r="C68" s="113"/>
    </row>
    <row r="69" spans="1:3" ht="12.75" customHeight="1" x14ac:dyDescent="0.3">
      <c r="A69" s="113"/>
      <c r="C69" s="113"/>
    </row>
    <row r="70" spans="1:3" ht="12.75" customHeight="1" x14ac:dyDescent="0.3">
      <c r="A70" s="113"/>
      <c r="C70" s="113"/>
    </row>
    <row r="71" spans="1:3" ht="12.75" customHeight="1" x14ac:dyDescent="0.3">
      <c r="A71" s="113"/>
      <c r="C71" s="113"/>
    </row>
    <row r="72" spans="1:3" ht="12.75" customHeight="1" x14ac:dyDescent="0.3">
      <c r="A72" s="113"/>
      <c r="C72" s="113"/>
    </row>
    <row r="73" spans="1:3" ht="12.75" customHeight="1" x14ac:dyDescent="0.3">
      <c r="A73" s="113"/>
      <c r="C73" s="113"/>
    </row>
    <row r="74" spans="1:3" ht="12.75" customHeight="1" x14ac:dyDescent="0.3">
      <c r="A74" s="113"/>
      <c r="C74" s="113"/>
    </row>
    <row r="75" spans="1:3" ht="12.75" customHeight="1" x14ac:dyDescent="0.3">
      <c r="A75" s="113"/>
      <c r="C75" s="113"/>
    </row>
    <row r="76" spans="1:3" ht="12.75" customHeight="1" x14ac:dyDescent="0.3">
      <c r="A76" s="113"/>
      <c r="C76" s="113"/>
    </row>
    <row r="77" spans="1:3" ht="12.75" customHeight="1" x14ac:dyDescent="0.3">
      <c r="A77" s="113"/>
      <c r="C77" s="113"/>
    </row>
    <row r="78" spans="1:3" ht="12.75" customHeight="1" x14ac:dyDescent="0.3">
      <c r="A78" s="113"/>
      <c r="C78" s="113"/>
    </row>
    <row r="79" spans="1:3" ht="12.75" customHeight="1" x14ac:dyDescent="0.3">
      <c r="A79" s="113"/>
      <c r="C79" s="113"/>
    </row>
    <row r="80" spans="1:3" ht="12.75" customHeight="1" x14ac:dyDescent="0.3">
      <c r="A80" s="113"/>
      <c r="C80" s="113"/>
    </row>
    <row r="81" spans="1:3" ht="12.75" customHeight="1" x14ac:dyDescent="0.3">
      <c r="A81" s="113"/>
      <c r="C81" s="113"/>
    </row>
    <row r="82" spans="1:3" ht="12.75" customHeight="1" x14ac:dyDescent="0.3">
      <c r="A82" s="113"/>
      <c r="C82" s="113"/>
    </row>
    <row r="83" spans="1:3" ht="12.75" customHeight="1" x14ac:dyDescent="0.3">
      <c r="A83" s="113"/>
      <c r="C83" s="113"/>
    </row>
    <row r="84" spans="1:3" ht="12.75" customHeight="1" x14ac:dyDescent="0.3">
      <c r="A84" s="113"/>
      <c r="C84" s="113"/>
    </row>
    <row r="85" spans="1:3" ht="12.75" customHeight="1" x14ac:dyDescent="0.3">
      <c r="A85" s="113"/>
      <c r="C85" s="113"/>
    </row>
    <row r="86" spans="1:3" ht="12.75" customHeight="1" x14ac:dyDescent="0.3">
      <c r="A86" s="113"/>
      <c r="C86" s="113"/>
    </row>
    <row r="87" spans="1:3" ht="12.75" customHeight="1" x14ac:dyDescent="0.3">
      <c r="A87" s="113"/>
      <c r="C87" s="113"/>
    </row>
    <row r="88" spans="1:3" ht="12.75" customHeight="1" x14ac:dyDescent="0.3">
      <c r="A88" s="113"/>
      <c r="C88" s="113"/>
    </row>
    <row r="89" spans="1:3" ht="12.75" customHeight="1" x14ac:dyDescent="0.3">
      <c r="A89" s="113"/>
      <c r="C89" s="113"/>
    </row>
    <row r="90" spans="1:3" ht="12.75" customHeight="1" x14ac:dyDescent="0.3">
      <c r="A90" s="113"/>
      <c r="C90" s="113"/>
    </row>
    <row r="91" spans="1:3" ht="12.75" customHeight="1" x14ac:dyDescent="0.3">
      <c r="A91" s="113"/>
      <c r="C91" s="113"/>
    </row>
    <row r="92" spans="1:3" ht="12.75" customHeight="1" x14ac:dyDescent="0.3">
      <c r="A92" s="113"/>
      <c r="C92" s="113"/>
    </row>
    <row r="93" spans="1:3" ht="12.75" customHeight="1" x14ac:dyDescent="0.3">
      <c r="A93" s="113"/>
      <c r="C93" s="113"/>
    </row>
    <row r="94" spans="1:3" ht="12.75" customHeight="1" x14ac:dyDescent="0.3">
      <c r="A94" s="113"/>
      <c r="C94" s="113"/>
    </row>
    <row r="95" spans="1:3" ht="12.75" customHeight="1" x14ac:dyDescent="0.3">
      <c r="A95" s="113"/>
      <c r="C95" s="113"/>
    </row>
    <row r="96" spans="1:3" ht="12.75" customHeight="1" x14ac:dyDescent="0.3">
      <c r="A96" s="113"/>
      <c r="C96" s="113"/>
    </row>
    <row r="97" spans="1:3" ht="12.75" customHeight="1" x14ac:dyDescent="0.3">
      <c r="A97" s="113"/>
      <c r="C97" s="113"/>
    </row>
    <row r="98" spans="1:3" ht="12.75" customHeight="1" x14ac:dyDescent="0.3">
      <c r="A98" s="113"/>
      <c r="C98" s="113"/>
    </row>
    <row r="99" spans="1:3" ht="12.75" customHeight="1" x14ac:dyDescent="0.3">
      <c r="A99" s="113"/>
      <c r="C99" s="113"/>
    </row>
    <row r="100" spans="1:3" ht="12.75" customHeight="1" x14ac:dyDescent="0.3">
      <c r="A100" s="113"/>
      <c r="C100" s="113"/>
    </row>
    <row r="101" spans="1:3" ht="12.75" customHeight="1" x14ac:dyDescent="0.3">
      <c r="A101" s="113"/>
      <c r="C101" s="113"/>
    </row>
    <row r="102" spans="1:3" ht="12.75" customHeight="1" x14ac:dyDescent="0.3">
      <c r="A102" s="113"/>
      <c r="C102" s="113"/>
    </row>
    <row r="103" spans="1:3" ht="12.75" customHeight="1" x14ac:dyDescent="0.3">
      <c r="A103" s="113"/>
      <c r="C103" s="113"/>
    </row>
    <row r="104" spans="1:3" ht="12.75" customHeight="1" x14ac:dyDescent="0.3">
      <c r="A104" s="113"/>
      <c r="C104" s="113"/>
    </row>
    <row r="105" spans="1:3" ht="12.75" customHeight="1" x14ac:dyDescent="0.3">
      <c r="A105" s="113"/>
      <c r="C105" s="113"/>
    </row>
    <row r="106" spans="1:3" ht="12.75" customHeight="1" x14ac:dyDescent="0.3">
      <c r="A106" s="113"/>
      <c r="C106" s="113"/>
    </row>
    <row r="107" spans="1:3" ht="12.75" customHeight="1" x14ac:dyDescent="0.3">
      <c r="A107" s="113"/>
      <c r="C107" s="113"/>
    </row>
    <row r="108" spans="1:3" ht="12.75" customHeight="1" x14ac:dyDescent="0.3">
      <c r="A108" s="113"/>
      <c r="C108" s="113"/>
    </row>
    <row r="109" spans="1:3" ht="12.75" customHeight="1" x14ac:dyDescent="0.3">
      <c r="A109" s="113"/>
      <c r="C109" s="113"/>
    </row>
    <row r="110" spans="1:3" ht="12.75" customHeight="1" x14ac:dyDescent="0.3">
      <c r="A110" s="113"/>
      <c r="C110" s="113"/>
    </row>
    <row r="111" spans="1:3" ht="12.75" customHeight="1" x14ac:dyDescent="0.3">
      <c r="A111" s="113"/>
      <c r="C111" s="113"/>
    </row>
    <row r="112" spans="1:3" ht="12.75" customHeight="1" x14ac:dyDescent="0.3">
      <c r="A112" s="113"/>
      <c r="C112" s="113"/>
    </row>
    <row r="113" spans="1:3" ht="12.75" customHeight="1" x14ac:dyDescent="0.3">
      <c r="A113" s="113"/>
      <c r="C113" s="113"/>
    </row>
    <row r="114" spans="1:3" ht="12.75" customHeight="1" x14ac:dyDescent="0.3">
      <c r="A114" s="113"/>
      <c r="C114" s="113"/>
    </row>
    <row r="115" spans="1:3" ht="12.75" customHeight="1" x14ac:dyDescent="0.3">
      <c r="A115" s="113"/>
      <c r="C115" s="113"/>
    </row>
    <row r="116" spans="1:3" ht="12.75" customHeight="1" x14ac:dyDescent="0.3">
      <c r="A116" s="113"/>
      <c r="C116" s="113"/>
    </row>
    <row r="117" spans="1:3" ht="12.75" customHeight="1" x14ac:dyDescent="0.3">
      <c r="A117" s="113"/>
      <c r="C117" s="113"/>
    </row>
    <row r="118" spans="1:3" ht="12.75" customHeight="1" x14ac:dyDescent="0.3">
      <c r="A118" s="113"/>
      <c r="C118" s="113"/>
    </row>
    <row r="119" spans="1:3" ht="12.75" customHeight="1" x14ac:dyDescent="0.3">
      <c r="A119" s="113"/>
      <c r="C119" s="113"/>
    </row>
    <row r="120" spans="1:3" ht="12.75" customHeight="1" x14ac:dyDescent="0.3">
      <c r="A120" s="113"/>
      <c r="C120" s="113"/>
    </row>
    <row r="121" spans="1:3" ht="12.75" customHeight="1" x14ac:dyDescent="0.3">
      <c r="A121" s="113"/>
      <c r="C121" s="113"/>
    </row>
    <row r="122" spans="1:3" ht="12.75" customHeight="1" x14ac:dyDescent="0.3">
      <c r="A122" s="113"/>
      <c r="C122" s="113"/>
    </row>
    <row r="123" spans="1:3" ht="12.75" customHeight="1" x14ac:dyDescent="0.3">
      <c r="A123" s="113"/>
      <c r="C123" s="113"/>
    </row>
    <row r="124" spans="1:3" ht="12.75" customHeight="1" x14ac:dyDescent="0.3">
      <c r="A124" s="113"/>
      <c r="C124" s="113"/>
    </row>
    <row r="125" spans="1:3" ht="12.75" customHeight="1" x14ac:dyDescent="0.3">
      <c r="A125" s="113"/>
      <c r="C125" s="113"/>
    </row>
    <row r="126" spans="1:3" ht="12.75" customHeight="1" x14ac:dyDescent="0.3">
      <c r="A126" s="113"/>
      <c r="C126" s="113"/>
    </row>
    <row r="127" spans="1:3" ht="12.75" customHeight="1" x14ac:dyDescent="0.3">
      <c r="A127" s="113"/>
      <c r="C127" s="113"/>
    </row>
    <row r="128" spans="1:3" ht="12.75" customHeight="1" x14ac:dyDescent="0.3">
      <c r="A128" s="113"/>
      <c r="C128" s="113"/>
    </row>
    <row r="129" spans="1:3" ht="12.75" customHeight="1" x14ac:dyDescent="0.3">
      <c r="A129" s="113"/>
      <c r="C129" s="113"/>
    </row>
    <row r="130" spans="1:3" ht="12.75" customHeight="1" x14ac:dyDescent="0.3">
      <c r="A130" s="113"/>
      <c r="C130" s="113"/>
    </row>
    <row r="131" spans="1:3" ht="12.75" customHeight="1" x14ac:dyDescent="0.3">
      <c r="A131" s="113"/>
      <c r="C131" s="113"/>
    </row>
    <row r="132" spans="1:3" ht="12.75" customHeight="1" x14ac:dyDescent="0.3">
      <c r="A132" s="113"/>
      <c r="C132" s="113"/>
    </row>
    <row r="133" spans="1:3" ht="12.75" customHeight="1" x14ac:dyDescent="0.3">
      <c r="A133" s="113"/>
      <c r="C133" s="113"/>
    </row>
    <row r="134" spans="1:3" ht="12.75" customHeight="1" x14ac:dyDescent="0.3">
      <c r="A134" s="113"/>
      <c r="C134" s="113"/>
    </row>
    <row r="135" spans="1:3" ht="12.75" customHeight="1" x14ac:dyDescent="0.3">
      <c r="A135" s="113"/>
      <c r="C135" s="113"/>
    </row>
    <row r="136" spans="1:3" ht="12.75" customHeight="1" x14ac:dyDescent="0.3">
      <c r="A136" s="113"/>
      <c r="C136" s="113"/>
    </row>
    <row r="137" spans="1:3" ht="12.75" customHeight="1" x14ac:dyDescent="0.3">
      <c r="A137" s="113"/>
      <c r="C137" s="113"/>
    </row>
    <row r="138" spans="1:3" ht="12.75" customHeight="1" x14ac:dyDescent="0.3">
      <c r="A138" s="113"/>
      <c r="C138" s="113"/>
    </row>
    <row r="139" spans="1:3" ht="12.75" customHeight="1" x14ac:dyDescent="0.3">
      <c r="A139" s="113"/>
      <c r="C139" s="113"/>
    </row>
    <row r="140" spans="1:3" ht="12.75" customHeight="1" x14ac:dyDescent="0.3">
      <c r="A140" s="113"/>
      <c r="C140" s="113"/>
    </row>
    <row r="141" spans="1:3" ht="12.75" customHeight="1" x14ac:dyDescent="0.3">
      <c r="A141" s="113"/>
      <c r="C141" s="113"/>
    </row>
    <row r="142" spans="1:3" ht="12.75" customHeight="1" x14ac:dyDescent="0.3">
      <c r="A142" s="113"/>
      <c r="C142" s="113"/>
    </row>
    <row r="143" spans="1:3" ht="12.75" customHeight="1" x14ac:dyDescent="0.3">
      <c r="A143" s="113"/>
      <c r="C143" s="113"/>
    </row>
    <row r="144" spans="1:3" ht="12.75" customHeight="1" x14ac:dyDescent="0.3">
      <c r="A144" s="113"/>
      <c r="C144" s="113"/>
    </row>
    <row r="145" spans="1:3" ht="12.75" customHeight="1" x14ac:dyDescent="0.3">
      <c r="A145" s="113"/>
      <c r="C145" s="113"/>
    </row>
    <row r="146" spans="1:3" ht="12.75" customHeight="1" x14ac:dyDescent="0.3">
      <c r="A146" s="113"/>
      <c r="C146" s="113"/>
    </row>
    <row r="147" spans="1:3" ht="12.75" customHeight="1" x14ac:dyDescent="0.3">
      <c r="A147" s="113"/>
      <c r="C147" s="113"/>
    </row>
    <row r="148" spans="1:3" ht="12.75" customHeight="1" x14ac:dyDescent="0.3">
      <c r="A148" s="113"/>
      <c r="C148" s="113"/>
    </row>
    <row r="149" spans="1:3" ht="12.75" customHeight="1" x14ac:dyDescent="0.3">
      <c r="A149" s="113"/>
      <c r="C149" s="113"/>
    </row>
    <row r="150" spans="1:3" ht="12.75" customHeight="1" x14ac:dyDescent="0.3">
      <c r="A150" s="113"/>
      <c r="C150" s="113"/>
    </row>
    <row r="151" spans="1:3" ht="12.75" customHeight="1" x14ac:dyDescent="0.3">
      <c r="A151" s="113"/>
      <c r="C151" s="113"/>
    </row>
    <row r="152" spans="1:3" ht="12.75" customHeight="1" x14ac:dyDescent="0.3">
      <c r="A152" s="113"/>
      <c r="C152" s="113"/>
    </row>
    <row r="153" spans="1:3" ht="12.75" customHeight="1" x14ac:dyDescent="0.3">
      <c r="A153" s="113"/>
      <c r="C153" s="113"/>
    </row>
    <row r="154" spans="1:3" ht="12.75" customHeight="1" x14ac:dyDescent="0.3">
      <c r="A154" s="113"/>
      <c r="C154" s="113"/>
    </row>
    <row r="155" spans="1:3" ht="12.75" customHeight="1" x14ac:dyDescent="0.3">
      <c r="A155" s="113"/>
      <c r="C155" s="113"/>
    </row>
    <row r="156" spans="1:3" ht="12.75" customHeight="1" x14ac:dyDescent="0.3">
      <c r="A156" s="113"/>
      <c r="C156" s="113"/>
    </row>
    <row r="157" spans="1:3" ht="12.75" customHeight="1" x14ac:dyDescent="0.3">
      <c r="A157" s="113"/>
      <c r="C157" s="113"/>
    </row>
    <row r="158" spans="1:3" ht="12.75" customHeight="1" x14ac:dyDescent="0.3">
      <c r="A158" s="113"/>
      <c r="C158" s="113"/>
    </row>
    <row r="159" spans="1:3" ht="12.75" customHeight="1" x14ac:dyDescent="0.3">
      <c r="A159" s="113"/>
      <c r="C159" s="113"/>
    </row>
    <row r="160" spans="1:3" ht="12.75" customHeight="1" x14ac:dyDescent="0.3">
      <c r="A160" s="113"/>
      <c r="C160" s="113"/>
    </row>
    <row r="161" spans="1:3" ht="12.75" customHeight="1" x14ac:dyDescent="0.3">
      <c r="A161" s="113"/>
      <c r="C161" s="113"/>
    </row>
    <row r="162" spans="1:3" ht="12.75" customHeight="1" x14ac:dyDescent="0.3">
      <c r="A162" s="113"/>
      <c r="C162" s="113"/>
    </row>
    <row r="163" spans="1:3" ht="12.75" customHeight="1" x14ac:dyDescent="0.3">
      <c r="A163" s="113"/>
      <c r="C163" s="113"/>
    </row>
    <row r="164" spans="1:3" ht="12.75" customHeight="1" x14ac:dyDescent="0.3">
      <c r="A164" s="113"/>
      <c r="C164" s="113"/>
    </row>
    <row r="165" spans="1:3" ht="12.75" customHeight="1" x14ac:dyDescent="0.3">
      <c r="A165" s="113"/>
      <c r="C165" s="113"/>
    </row>
    <row r="166" spans="1:3" ht="12.75" customHeight="1" x14ac:dyDescent="0.3">
      <c r="A166" s="113"/>
      <c r="C166" s="113"/>
    </row>
    <row r="167" spans="1:3" ht="12.75" customHeight="1" x14ac:dyDescent="0.3">
      <c r="A167" s="113"/>
      <c r="C167" s="113"/>
    </row>
    <row r="168" spans="1:3" ht="12.75" customHeight="1" x14ac:dyDescent="0.3">
      <c r="A168" s="113"/>
      <c r="C168" s="113"/>
    </row>
    <row r="169" spans="1:3" ht="12.75" customHeight="1" x14ac:dyDescent="0.3">
      <c r="A169" s="113"/>
      <c r="C169" s="113"/>
    </row>
    <row r="170" spans="1:3" ht="12.75" customHeight="1" x14ac:dyDescent="0.3">
      <c r="A170" s="113"/>
      <c r="C170" s="113"/>
    </row>
    <row r="171" spans="1:3" ht="12.75" customHeight="1" x14ac:dyDescent="0.3">
      <c r="A171" s="113"/>
      <c r="C171" s="113"/>
    </row>
    <row r="172" spans="1:3" ht="12.75" customHeight="1" x14ac:dyDescent="0.3">
      <c r="A172" s="113"/>
      <c r="C172" s="113"/>
    </row>
    <row r="173" spans="1:3" ht="12.75" customHeight="1" x14ac:dyDescent="0.3">
      <c r="A173" s="113"/>
      <c r="C173" s="113"/>
    </row>
    <row r="174" spans="1:3" ht="12.75" customHeight="1" x14ac:dyDescent="0.3">
      <c r="A174" s="113"/>
      <c r="C174" s="113"/>
    </row>
    <row r="175" spans="1:3" ht="12.75" customHeight="1" x14ac:dyDescent="0.3">
      <c r="A175" s="113"/>
      <c r="C175" s="113"/>
    </row>
    <row r="176" spans="1:3" ht="12.75" customHeight="1" x14ac:dyDescent="0.3">
      <c r="A176" s="113"/>
      <c r="C176" s="113"/>
    </row>
    <row r="177" spans="1:3" ht="12.75" customHeight="1" x14ac:dyDescent="0.3">
      <c r="A177" s="113"/>
      <c r="C177" s="113"/>
    </row>
    <row r="178" spans="1:3" ht="12.75" customHeight="1" x14ac:dyDescent="0.3">
      <c r="A178" s="113"/>
      <c r="C178" s="113"/>
    </row>
    <row r="179" spans="1:3" ht="12.75" customHeight="1" x14ac:dyDescent="0.3">
      <c r="A179" s="113"/>
      <c r="C179" s="113"/>
    </row>
    <row r="180" spans="1:3" ht="12.75" customHeight="1" x14ac:dyDescent="0.3">
      <c r="A180" s="113"/>
      <c r="C180" s="113"/>
    </row>
    <row r="181" spans="1:3" ht="12.75" customHeight="1" x14ac:dyDescent="0.3">
      <c r="A181" s="113"/>
      <c r="C181" s="113"/>
    </row>
    <row r="182" spans="1:3" ht="12.75" customHeight="1" x14ac:dyDescent="0.3">
      <c r="A182" s="113"/>
      <c r="C182" s="113"/>
    </row>
    <row r="183" spans="1:3" ht="12.75" customHeight="1" x14ac:dyDescent="0.3">
      <c r="A183" s="113"/>
      <c r="C183" s="113"/>
    </row>
    <row r="184" spans="1:3" ht="12.75" customHeight="1" x14ac:dyDescent="0.3">
      <c r="A184" s="113"/>
      <c r="C184" s="113"/>
    </row>
    <row r="185" spans="1:3" ht="12.75" customHeight="1" x14ac:dyDescent="0.3">
      <c r="A185" s="113"/>
      <c r="C185" s="113"/>
    </row>
    <row r="186" spans="1:3" ht="12.75" customHeight="1" x14ac:dyDescent="0.3">
      <c r="A186" s="113"/>
      <c r="C186" s="113"/>
    </row>
    <row r="187" spans="1:3" ht="12.75" customHeight="1" x14ac:dyDescent="0.3">
      <c r="A187" s="113"/>
      <c r="C187" s="113"/>
    </row>
    <row r="188" spans="1:3" ht="12.75" customHeight="1" x14ac:dyDescent="0.3">
      <c r="A188" s="113"/>
      <c r="C188" s="113"/>
    </row>
    <row r="189" spans="1:3" ht="12.75" customHeight="1" x14ac:dyDescent="0.3">
      <c r="A189" s="113"/>
      <c r="C189" s="113"/>
    </row>
    <row r="190" spans="1:3" ht="12.75" customHeight="1" x14ac:dyDescent="0.3">
      <c r="A190" s="113"/>
      <c r="C190" s="113"/>
    </row>
    <row r="191" spans="1:3" ht="12.75" customHeight="1" x14ac:dyDescent="0.3">
      <c r="A191" s="113"/>
      <c r="C191" s="113"/>
    </row>
    <row r="192" spans="1:3" ht="12.75" customHeight="1" x14ac:dyDescent="0.3">
      <c r="A192" s="113"/>
      <c r="C192" s="113"/>
    </row>
    <row r="193" spans="1:3" ht="12.75" customHeight="1" x14ac:dyDescent="0.3">
      <c r="A193" s="113"/>
      <c r="C193" s="113"/>
    </row>
    <row r="194" spans="1:3" ht="12.75" customHeight="1" x14ac:dyDescent="0.3">
      <c r="A194" s="113"/>
      <c r="C194" s="113"/>
    </row>
    <row r="195" spans="1:3" ht="12.75" customHeight="1" x14ac:dyDescent="0.3">
      <c r="A195" s="113"/>
      <c r="C195" s="113"/>
    </row>
    <row r="196" spans="1:3" ht="12.75" customHeight="1" x14ac:dyDescent="0.3">
      <c r="A196" s="113"/>
      <c r="C196" s="113"/>
    </row>
    <row r="197" spans="1:3" ht="12.75" customHeight="1" x14ac:dyDescent="0.3">
      <c r="A197" s="113"/>
      <c r="C197" s="113"/>
    </row>
    <row r="198" spans="1:3" ht="12.75" customHeight="1" x14ac:dyDescent="0.3">
      <c r="A198" s="113"/>
      <c r="C198" s="113"/>
    </row>
    <row r="199" spans="1:3" ht="12.75" customHeight="1" x14ac:dyDescent="0.3">
      <c r="A199" s="113"/>
      <c r="C199" s="113"/>
    </row>
    <row r="200" spans="1:3" ht="12.75" customHeight="1" x14ac:dyDescent="0.3">
      <c r="A200" s="113"/>
      <c r="C200" s="113"/>
    </row>
    <row r="201" spans="1:3" ht="12.75" customHeight="1" x14ac:dyDescent="0.3">
      <c r="A201" s="113"/>
      <c r="C201" s="113"/>
    </row>
    <row r="202" spans="1:3" ht="12.75" customHeight="1" x14ac:dyDescent="0.3">
      <c r="A202" s="113"/>
      <c r="C202" s="113"/>
    </row>
    <row r="203" spans="1:3" ht="12.75" customHeight="1" x14ac:dyDescent="0.3">
      <c r="A203" s="113"/>
      <c r="C203" s="113"/>
    </row>
    <row r="204" spans="1:3" ht="12.75" customHeight="1" x14ac:dyDescent="0.3">
      <c r="A204" s="113"/>
      <c r="C204" s="113"/>
    </row>
    <row r="205" spans="1:3" ht="12.75" customHeight="1" x14ac:dyDescent="0.3">
      <c r="A205" s="113"/>
      <c r="C205" s="113"/>
    </row>
    <row r="206" spans="1:3" ht="12.75" customHeight="1" x14ac:dyDescent="0.3">
      <c r="A206" s="113"/>
      <c r="C206" s="113"/>
    </row>
    <row r="207" spans="1:3" ht="12.75" customHeight="1" x14ac:dyDescent="0.3">
      <c r="A207" s="113"/>
      <c r="C207" s="113"/>
    </row>
    <row r="208" spans="1:3" ht="12.75" customHeight="1" x14ac:dyDescent="0.3">
      <c r="A208" s="113"/>
      <c r="C208" s="113"/>
    </row>
    <row r="209" spans="1:3" ht="12.75" customHeight="1" x14ac:dyDescent="0.3">
      <c r="A209" s="113"/>
      <c r="C209" s="113"/>
    </row>
    <row r="210" spans="1:3" ht="12.75" customHeight="1" x14ac:dyDescent="0.3">
      <c r="A210" s="113"/>
      <c r="C210" s="113"/>
    </row>
    <row r="211" spans="1:3" ht="12.75" customHeight="1" x14ac:dyDescent="0.3">
      <c r="A211" s="113"/>
      <c r="C211" s="113"/>
    </row>
    <row r="212" spans="1:3" ht="12.75" customHeight="1" x14ac:dyDescent="0.3">
      <c r="A212" s="113"/>
      <c r="C212" s="113"/>
    </row>
    <row r="213" spans="1:3" ht="12.75" customHeight="1" x14ac:dyDescent="0.3">
      <c r="A213" s="113"/>
      <c r="C213" s="113"/>
    </row>
    <row r="214" spans="1:3" ht="12.75" customHeight="1" x14ac:dyDescent="0.3">
      <c r="A214" s="113"/>
      <c r="C214" s="113"/>
    </row>
    <row r="215" spans="1:3" ht="12.75" customHeight="1" x14ac:dyDescent="0.3">
      <c r="A215" s="113"/>
      <c r="C215" s="113"/>
    </row>
    <row r="216" spans="1:3" ht="12.75" customHeight="1" x14ac:dyDescent="0.3">
      <c r="A216" s="113"/>
      <c r="C216" s="113"/>
    </row>
    <row r="217" spans="1:3" ht="12.75" customHeight="1" x14ac:dyDescent="0.3">
      <c r="A217" s="113"/>
      <c r="C217" s="113"/>
    </row>
    <row r="218" spans="1:3" ht="12.75" customHeight="1" x14ac:dyDescent="0.3">
      <c r="A218" s="113"/>
      <c r="C218" s="113"/>
    </row>
    <row r="219" spans="1:3" ht="12.75" customHeight="1" x14ac:dyDescent="0.3">
      <c r="A219" s="113"/>
      <c r="C219" s="113"/>
    </row>
    <row r="220" spans="1:3" ht="12.75" customHeight="1" x14ac:dyDescent="0.3">
      <c r="A220" s="113"/>
      <c r="C220" s="113"/>
    </row>
    <row r="221" spans="1:3" ht="12.75" customHeight="1" x14ac:dyDescent="0.3">
      <c r="A221" s="113"/>
      <c r="C221" s="113"/>
    </row>
    <row r="222" spans="1:3" ht="12.75" customHeight="1" x14ac:dyDescent="0.3">
      <c r="A222" s="113"/>
      <c r="C222" s="113"/>
    </row>
    <row r="223" spans="1:3" ht="12.75" customHeight="1" x14ac:dyDescent="0.3">
      <c r="A223" s="113"/>
      <c r="C223" s="113"/>
    </row>
    <row r="224" spans="1:3" ht="12.75" customHeight="1" x14ac:dyDescent="0.3">
      <c r="A224" s="113"/>
      <c r="C224" s="113"/>
    </row>
    <row r="225" spans="1:3" ht="12.75" customHeight="1" x14ac:dyDescent="0.3">
      <c r="A225" s="113"/>
      <c r="C225" s="113"/>
    </row>
    <row r="226" spans="1:3" ht="12.75" customHeight="1" x14ac:dyDescent="0.3">
      <c r="A226" s="113"/>
      <c r="C226" s="113"/>
    </row>
    <row r="227" spans="1:3" ht="12.75" customHeight="1" x14ac:dyDescent="0.3">
      <c r="A227" s="113"/>
      <c r="C227" s="113"/>
    </row>
    <row r="228" spans="1:3" ht="12.75" customHeight="1" x14ac:dyDescent="0.3">
      <c r="A228" s="113"/>
      <c r="C228" s="113"/>
    </row>
    <row r="229" spans="1:3" ht="12.75" customHeight="1" x14ac:dyDescent="0.3">
      <c r="A229" s="113"/>
      <c r="C229" s="113"/>
    </row>
    <row r="230" spans="1:3" ht="12.75" customHeight="1" x14ac:dyDescent="0.3">
      <c r="A230" s="113"/>
      <c r="C230" s="113"/>
    </row>
    <row r="231" spans="1:3" ht="12.75" customHeight="1" x14ac:dyDescent="0.3">
      <c r="A231" s="113"/>
      <c r="C231" s="113"/>
    </row>
    <row r="232" spans="1:3" ht="12.75" customHeight="1" x14ac:dyDescent="0.3">
      <c r="A232" s="113"/>
      <c r="C232" s="113"/>
    </row>
    <row r="233" spans="1:3" ht="12.75" customHeight="1" x14ac:dyDescent="0.3">
      <c r="A233" s="113"/>
      <c r="C233" s="113"/>
    </row>
    <row r="234" spans="1:3" ht="12.75" customHeight="1" x14ac:dyDescent="0.3">
      <c r="A234" s="113"/>
      <c r="C234" s="113"/>
    </row>
    <row r="235" spans="1:3" ht="12.75" customHeight="1" x14ac:dyDescent="0.3">
      <c r="A235" s="113"/>
      <c r="C235" s="113"/>
    </row>
    <row r="236" spans="1:3" ht="12.75" customHeight="1" x14ac:dyDescent="0.3">
      <c r="A236" s="113"/>
      <c r="C236" s="113"/>
    </row>
    <row r="237" spans="1:3" ht="12.75" customHeight="1" x14ac:dyDescent="0.3">
      <c r="A237" s="113"/>
      <c r="C237" s="113"/>
    </row>
    <row r="238" spans="1:3" ht="12.75" customHeight="1" x14ac:dyDescent="0.3">
      <c r="A238" s="113"/>
      <c r="C238" s="113"/>
    </row>
    <row r="239" spans="1:3" ht="12.75" customHeight="1" x14ac:dyDescent="0.3">
      <c r="A239" s="113"/>
      <c r="C239" s="113"/>
    </row>
    <row r="240" spans="1:3" ht="12.75" customHeight="1" x14ac:dyDescent="0.3">
      <c r="A240" s="113"/>
      <c r="C240" s="113"/>
    </row>
    <row r="241" spans="1:3" ht="12.75" customHeight="1" x14ac:dyDescent="0.3">
      <c r="A241" s="113"/>
      <c r="C241" s="113"/>
    </row>
    <row r="242" spans="1:3" ht="12.75" customHeight="1" x14ac:dyDescent="0.3">
      <c r="A242" s="113"/>
      <c r="C242" s="113"/>
    </row>
    <row r="243" spans="1:3" ht="12.75" customHeight="1" x14ac:dyDescent="0.3">
      <c r="A243" s="113"/>
      <c r="C243" s="113"/>
    </row>
    <row r="244" spans="1:3" ht="12.75" customHeight="1" x14ac:dyDescent="0.3">
      <c r="A244" s="113"/>
      <c r="C244" s="113"/>
    </row>
    <row r="245" spans="1:3" ht="12.75" customHeight="1" x14ac:dyDescent="0.3">
      <c r="A245" s="113"/>
      <c r="C245" s="113"/>
    </row>
    <row r="246" spans="1:3" ht="12.75" customHeight="1" x14ac:dyDescent="0.3">
      <c r="A246" s="113"/>
      <c r="C246" s="113"/>
    </row>
    <row r="247" spans="1:3" ht="12.75" customHeight="1" x14ac:dyDescent="0.3">
      <c r="A247" s="113"/>
      <c r="C247" s="113"/>
    </row>
    <row r="248" spans="1:3" ht="12.75" customHeight="1" x14ac:dyDescent="0.3">
      <c r="A248" s="113"/>
      <c r="C248" s="113"/>
    </row>
    <row r="249" spans="1:3" ht="12.75" customHeight="1" x14ac:dyDescent="0.3">
      <c r="A249" s="113"/>
      <c r="C249" s="113"/>
    </row>
    <row r="250" spans="1:3" ht="12.75" customHeight="1" x14ac:dyDescent="0.3">
      <c r="A250" s="113"/>
      <c r="C250" s="113"/>
    </row>
    <row r="251" spans="1:3" ht="12.75" customHeight="1" x14ac:dyDescent="0.3">
      <c r="A251" s="113"/>
      <c r="C251" s="113"/>
    </row>
    <row r="252" spans="1:3" ht="12.75" customHeight="1" x14ac:dyDescent="0.3">
      <c r="A252" s="113"/>
      <c r="C252" s="113"/>
    </row>
    <row r="253" spans="1:3" ht="12.75" customHeight="1" x14ac:dyDescent="0.3">
      <c r="A253" s="113"/>
      <c r="C253" s="113"/>
    </row>
    <row r="254" spans="1:3" ht="12.75" customHeight="1" x14ac:dyDescent="0.3">
      <c r="A254" s="113"/>
      <c r="C254" s="113"/>
    </row>
    <row r="255" spans="1:3" ht="12.75" customHeight="1" x14ac:dyDescent="0.3">
      <c r="A255" s="113"/>
      <c r="C255" s="113"/>
    </row>
    <row r="256" spans="1:3" ht="12.75" customHeight="1" x14ac:dyDescent="0.3">
      <c r="A256" s="113"/>
      <c r="C256" s="113"/>
    </row>
    <row r="257" spans="1:3" ht="12.75" customHeight="1" x14ac:dyDescent="0.3">
      <c r="A257" s="113"/>
      <c r="C257" s="113"/>
    </row>
    <row r="258" spans="1:3" ht="12.75" customHeight="1" x14ac:dyDescent="0.3">
      <c r="A258" s="113"/>
      <c r="C258" s="113"/>
    </row>
    <row r="259" spans="1:3" ht="12.75" customHeight="1" x14ac:dyDescent="0.3">
      <c r="A259" s="113"/>
      <c r="C259" s="113"/>
    </row>
    <row r="260" spans="1:3" ht="12.75" customHeight="1" x14ac:dyDescent="0.3">
      <c r="A260" s="113"/>
      <c r="C260" s="113"/>
    </row>
    <row r="261" spans="1:3" ht="12.75" customHeight="1" x14ac:dyDescent="0.3">
      <c r="A261" s="113"/>
      <c r="C261" s="113"/>
    </row>
    <row r="262" spans="1:3" ht="12.75" customHeight="1" x14ac:dyDescent="0.3">
      <c r="A262" s="113"/>
      <c r="C262" s="113"/>
    </row>
    <row r="263" spans="1:3" ht="12.75" customHeight="1" x14ac:dyDescent="0.3">
      <c r="A263" s="113"/>
      <c r="C263" s="113"/>
    </row>
    <row r="264" spans="1:3" ht="12.75" customHeight="1" x14ac:dyDescent="0.3">
      <c r="A264" s="113"/>
      <c r="C264" s="113"/>
    </row>
    <row r="265" spans="1:3" ht="12.75" customHeight="1" x14ac:dyDescent="0.3">
      <c r="A265" s="113"/>
      <c r="C265" s="113"/>
    </row>
    <row r="266" spans="1:3" ht="12.75" customHeight="1" x14ac:dyDescent="0.3">
      <c r="A266" s="113"/>
      <c r="C266" s="113"/>
    </row>
    <row r="267" spans="1:3" ht="12.75" customHeight="1" x14ac:dyDescent="0.3">
      <c r="A267" s="113"/>
      <c r="C267" s="113"/>
    </row>
    <row r="268" spans="1:3" ht="12.75" customHeight="1" x14ac:dyDescent="0.3">
      <c r="A268" s="113"/>
      <c r="C268" s="113"/>
    </row>
    <row r="269" spans="1:3" ht="12.75" customHeight="1" x14ac:dyDescent="0.3">
      <c r="A269" s="113"/>
      <c r="C269" s="113"/>
    </row>
    <row r="270" spans="1:3" ht="12.75" customHeight="1" x14ac:dyDescent="0.3">
      <c r="A270" s="113"/>
      <c r="C270" s="113"/>
    </row>
    <row r="271" spans="1:3" ht="12.75" customHeight="1" x14ac:dyDescent="0.3">
      <c r="A271" s="113"/>
      <c r="C271" s="113"/>
    </row>
    <row r="272" spans="1:3" ht="12.75" customHeight="1" x14ac:dyDescent="0.3">
      <c r="A272" s="113"/>
      <c r="C272" s="113"/>
    </row>
    <row r="273" spans="1:3" ht="12.75" customHeight="1" x14ac:dyDescent="0.3">
      <c r="A273" s="113"/>
      <c r="C273" s="113"/>
    </row>
    <row r="274" spans="1:3" ht="12.75" customHeight="1" x14ac:dyDescent="0.3">
      <c r="A274" s="113"/>
      <c r="C274" s="113"/>
    </row>
    <row r="275" spans="1:3" ht="12.75" customHeight="1" x14ac:dyDescent="0.3">
      <c r="A275" s="113"/>
      <c r="C275" s="113"/>
    </row>
    <row r="276" spans="1:3" ht="12.75" customHeight="1" x14ac:dyDescent="0.3">
      <c r="A276" s="113"/>
      <c r="C276" s="113"/>
    </row>
    <row r="277" spans="1:3" ht="12.75" customHeight="1" x14ac:dyDescent="0.3">
      <c r="A277" s="113"/>
      <c r="C277" s="113"/>
    </row>
    <row r="278" spans="1:3" ht="12.75" customHeight="1" x14ac:dyDescent="0.3">
      <c r="A278" s="113"/>
      <c r="C278" s="113"/>
    </row>
    <row r="279" spans="1:3" ht="12.75" customHeight="1" x14ac:dyDescent="0.3">
      <c r="A279" s="113"/>
      <c r="C279" s="113"/>
    </row>
    <row r="280" spans="1:3" ht="12.75" customHeight="1" x14ac:dyDescent="0.3">
      <c r="A280" s="113"/>
      <c r="C280" s="113"/>
    </row>
    <row r="281" spans="1:3" ht="12.75" customHeight="1" x14ac:dyDescent="0.3">
      <c r="A281" s="113"/>
      <c r="C281" s="113"/>
    </row>
    <row r="282" spans="1:3" ht="12.75" customHeight="1" x14ac:dyDescent="0.3">
      <c r="A282" s="113"/>
      <c r="C282" s="113"/>
    </row>
    <row r="283" spans="1:3" ht="12.75" customHeight="1" x14ac:dyDescent="0.3">
      <c r="A283" s="113"/>
      <c r="C283" s="113"/>
    </row>
    <row r="284" spans="1:3" ht="12.75" customHeight="1" x14ac:dyDescent="0.3">
      <c r="A284" s="113"/>
      <c r="C284" s="113"/>
    </row>
    <row r="285" spans="1:3" ht="12.75" customHeight="1" x14ac:dyDescent="0.3">
      <c r="A285" s="113"/>
      <c r="C285" s="113"/>
    </row>
    <row r="286" spans="1:3" ht="12.75" customHeight="1" x14ac:dyDescent="0.3">
      <c r="A286" s="113"/>
      <c r="C286" s="113"/>
    </row>
    <row r="287" spans="1:3" ht="12.75" customHeight="1" x14ac:dyDescent="0.3">
      <c r="A287" s="113"/>
      <c r="C287" s="113"/>
    </row>
    <row r="288" spans="1:3" ht="12.75" customHeight="1" x14ac:dyDescent="0.3">
      <c r="A288" s="113"/>
      <c r="C288" s="113"/>
    </row>
    <row r="289" spans="1:3" ht="12.75" customHeight="1" x14ac:dyDescent="0.3">
      <c r="A289" s="113"/>
      <c r="C289" s="113"/>
    </row>
    <row r="290" spans="1:3" ht="12.75" customHeight="1" x14ac:dyDescent="0.3">
      <c r="A290" s="113"/>
      <c r="C290" s="113"/>
    </row>
    <row r="291" spans="1:3" ht="12.75" customHeight="1" x14ac:dyDescent="0.3">
      <c r="A291" s="113"/>
      <c r="C291" s="113"/>
    </row>
    <row r="292" spans="1:3" ht="12.75" customHeight="1" x14ac:dyDescent="0.3">
      <c r="A292" s="113"/>
      <c r="C292" s="113"/>
    </row>
    <row r="293" spans="1:3" ht="12.75" customHeight="1" x14ac:dyDescent="0.3">
      <c r="A293" s="113"/>
      <c r="C293" s="113"/>
    </row>
    <row r="294" spans="1:3" ht="12.75" customHeight="1" x14ac:dyDescent="0.3">
      <c r="A294" s="113"/>
      <c r="C294" s="113"/>
    </row>
    <row r="295" spans="1:3" ht="12.75" customHeight="1" x14ac:dyDescent="0.3">
      <c r="A295" s="113"/>
      <c r="C295" s="113"/>
    </row>
    <row r="296" spans="1:3" ht="12.75" customHeight="1" x14ac:dyDescent="0.3">
      <c r="A296" s="113"/>
      <c r="C296" s="113"/>
    </row>
    <row r="297" spans="1:3" ht="12.75" customHeight="1" x14ac:dyDescent="0.3">
      <c r="A297" s="113"/>
      <c r="C297" s="113"/>
    </row>
    <row r="298" spans="1:3" ht="12.75" customHeight="1" x14ac:dyDescent="0.3">
      <c r="A298" s="113"/>
      <c r="C298" s="113"/>
    </row>
    <row r="299" spans="1:3" ht="12.75" customHeight="1" x14ac:dyDescent="0.3">
      <c r="A299" s="113"/>
      <c r="C299" s="113"/>
    </row>
    <row r="300" spans="1:3" ht="12.75" customHeight="1" x14ac:dyDescent="0.3">
      <c r="A300" s="113"/>
      <c r="C300" s="113"/>
    </row>
    <row r="301" spans="1:3" ht="12.75" customHeight="1" x14ac:dyDescent="0.3">
      <c r="A301" s="113"/>
      <c r="C301" s="113"/>
    </row>
    <row r="302" spans="1:3" ht="12.75" customHeight="1" x14ac:dyDescent="0.3">
      <c r="A302" s="113"/>
      <c r="C302" s="113"/>
    </row>
    <row r="303" spans="1:3" ht="12.75" customHeight="1" x14ac:dyDescent="0.3">
      <c r="A303" s="113"/>
      <c r="C303" s="113"/>
    </row>
    <row r="304" spans="1:3" ht="12.75" customHeight="1" x14ac:dyDescent="0.3">
      <c r="A304" s="113"/>
      <c r="C304" s="113"/>
    </row>
    <row r="305" spans="1:3" ht="12.75" customHeight="1" x14ac:dyDescent="0.3">
      <c r="A305" s="113"/>
      <c r="C305" s="113"/>
    </row>
    <row r="306" spans="1:3" ht="12.75" customHeight="1" x14ac:dyDescent="0.3">
      <c r="A306" s="113"/>
      <c r="C306" s="113"/>
    </row>
    <row r="307" spans="1:3" ht="12.75" customHeight="1" x14ac:dyDescent="0.3">
      <c r="A307" s="113"/>
      <c r="C307" s="113"/>
    </row>
    <row r="308" spans="1:3" ht="12.75" customHeight="1" x14ac:dyDescent="0.3">
      <c r="A308" s="113"/>
      <c r="C308" s="113"/>
    </row>
    <row r="309" spans="1:3" ht="12.75" customHeight="1" x14ac:dyDescent="0.3">
      <c r="A309" s="113"/>
      <c r="C309" s="113"/>
    </row>
    <row r="310" spans="1:3" ht="12.75" customHeight="1" x14ac:dyDescent="0.3">
      <c r="A310" s="113"/>
      <c r="C310" s="113"/>
    </row>
    <row r="311" spans="1:3" ht="12.75" customHeight="1" x14ac:dyDescent="0.3">
      <c r="A311" s="113"/>
      <c r="C311" s="113"/>
    </row>
    <row r="312" spans="1:3" ht="12.75" customHeight="1" x14ac:dyDescent="0.3">
      <c r="A312" s="113"/>
      <c r="C312" s="113"/>
    </row>
    <row r="313" spans="1:3" ht="12.75" customHeight="1" x14ac:dyDescent="0.3">
      <c r="A313" s="113"/>
      <c r="C313" s="113"/>
    </row>
    <row r="314" spans="1:3" ht="12.75" customHeight="1" x14ac:dyDescent="0.3">
      <c r="A314" s="113"/>
      <c r="C314" s="113"/>
    </row>
    <row r="315" spans="1:3" ht="12.75" customHeight="1" x14ac:dyDescent="0.3">
      <c r="A315" s="113"/>
      <c r="C315" s="113"/>
    </row>
    <row r="316" spans="1:3" ht="12.75" customHeight="1" x14ac:dyDescent="0.3">
      <c r="A316" s="113"/>
      <c r="C316" s="113"/>
    </row>
    <row r="317" spans="1:3" ht="12.75" customHeight="1" x14ac:dyDescent="0.3">
      <c r="A317" s="113"/>
      <c r="C317" s="113"/>
    </row>
    <row r="318" spans="1:3" ht="12.75" customHeight="1" x14ac:dyDescent="0.3">
      <c r="A318" s="113"/>
      <c r="C318" s="113"/>
    </row>
    <row r="319" spans="1:3" ht="12.75" customHeight="1" x14ac:dyDescent="0.3">
      <c r="A319" s="113"/>
      <c r="C319" s="113"/>
    </row>
    <row r="320" spans="1:3" ht="12.75" customHeight="1" x14ac:dyDescent="0.3">
      <c r="A320" s="113"/>
      <c r="C320" s="113"/>
    </row>
    <row r="321" spans="1:3" ht="12.75" customHeight="1" x14ac:dyDescent="0.3">
      <c r="A321" s="113"/>
      <c r="C321" s="113"/>
    </row>
    <row r="322" spans="1:3" ht="12.75" customHeight="1" x14ac:dyDescent="0.3">
      <c r="A322" s="113"/>
      <c r="C322" s="113"/>
    </row>
    <row r="323" spans="1:3" ht="12.75" customHeight="1" x14ac:dyDescent="0.3">
      <c r="A323" s="113"/>
      <c r="C323" s="113"/>
    </row>
    <row r="324" spans="1:3" ht="12.75" customHeight="1" x14ac:dyDescent="0.3">
      <c r="A324" s="113"/>
      <c r="C324" s="113"/>
    </row>
    <row r="325" spans="1:3" ht="12.75" customHeight="1" x14ac:dyDescent="0.3">
      <c r="A325" s="113"/>
      <c r="C325" s="113"/>
    </row>
    <row r="326" spans="1:3" ht="12.75" customHeight="1" x14ac:dyDescent="0.3">
      <c r="A326" s="113"/>
      <c r="C326" s="113"/>
    </row>
    <row r="327" spans="1:3" ht="12.75" customHeight="1" x14ac:dyDescent="0.3">
      <c r="A327" s="113"/>
      <c r="C327" s="113"/>
    </row>
    <row r="328" spans="1:3" ht="12.75" customHeight="1" x14ac:dyDescent="0.3">
      <c r="A328" s="113"/>
      <c r="C328" s="113"/>
    </row>
    <row r="329" spans="1:3" ht="12.75" customHeight="1" x14ac:dyDescent="0.3">
      <c r="A329" s="113"/>
      <c r="C329" s="113"/>
    </row>
    <row r="330" spans="1:3" ht="12.75" customHeight="1" x14ac:dyDescent="0.3">
      <c r="A330" s="113"/>
      <c r="C330" s="113"/>
    </row>
    <row r="331" spans="1:3" ht="12.75" customHeight="1" x14ac:dyDescent="0.3">
      <c r="A331" s="113"/>
      <c r="C331" s="113"/>
    </row>
    <row r="332" spans="1:3" ht="12.75" customHeight="1" x14ac:dyDescent="0.3">
      <c r="A332" s="113"/>
      <c r="C332" s="113"/>
    </row>
    <row r="333" spans="1:3" ht="12.75" customHeight="1" x14ac:dyDescent="0.3">
      <c r="A333" s="113"/>
      <c r="C333" s="113"/>
    </row>
    <row r="334" spans="1:3" ht="12.75" customHeight="1" x14ac:dyDescent="0.3">
      <c r="A334" s="113"/>
      <c r="C334" s="113"/>
    </row>
    <row r="335" spans="1:3" ht="12.75" customHeight="1" x14ac:dyDescent="0.3">
      <c r="A335" s="113"/>
      <c r="C335" s="113"/>
    </row>
    <row r="336" spans="1:3" ht="12.75" customHeight="1" x14ac:dyDescent="0.3">
      <c r="A336" s="113"/>
      <c r="C336" s="113"/>
    </row>
    <row r="337" spans="1:3" ht="12.75" customHeight="1" x14ac:dyDescent="0.3">
      <c r="A337" s="113"/>
      <c r="C337" s="113"/>
    </row>
    <row r="338" spans="1:3" ht="12.75" customHeight="1" x14ac:dyDescent="0.3">
      <c r="A338" s="113"/>
      <c r="C338" s="113"/>
    </row>
    <row r="339" spans="1:3" ht="12.75" customHeight="1" x14ac:dyDescent="0.3">
      <c r="A339" s="113"/>
      <c r="C339" s="113"/>
    </row>
    <row r="340" spans="1:3" ht="12.75" customHeight="1" x14ac:dyDescent="0.3">
      <c r="A340" s="113"/>
      <c r="C340" s="113"/>
    </row>
    <row r="341" spans="1:3" ht="12.75" customHeight="1" x14ac:dyDescent="0.3">
      <c r="A341" s="113"/>
      <c r="C341" s="113"/>
    </row>
    <row r="342" spans="1:3" ht="12.75" customHeight="1" x14ac:dyDescent="0.3">
      <c r="A342" s="113"/>
      <c r="C342" s="113"/>
    </row>
    <row r="343" spans="1:3" ht="12.75" customHeight="1" x14ac:dyDescent="0.3">
      <c r="A343" s="113"/>
      <c r="C343" s="113"/>
    </row>
    <row r="344" spans="1:3" ht="12.75" customHeight="1" x14ac:dyDescent="0.3">
      <c r="A344" s="113"/>
      <c r="C344" s="113"/>
    </row>
    <row r="345" spans="1:3" ht="12.75" customHeight="1" x14ac:dyDescent="0.3">
      <c r="A345" s="113"/>
      <c r="C345" s="113"/>
    </row>
    <row r="346" spans="1:3" ht="12.75" customHeight="1" x14ac:dyDescent="0.3">
      <c r="A346" s="113"/>
      <c r="C346" s="113"/>
    </row>
    <row r="347" spans="1:3" ht="12.75" customHeight="1" x14ac:dyDescent="0.3">
      <c r="A347" s="113"/>
      <c r="C347" s="113"/>
    </row>
    <row r="348" spans="1:3" ht="12.75" customHeight="1" x14ac:dyDescent="0.3">
      <c r="A348" s="113"/>
      <c r="C348" s="113"/>
    </row>
    <row r="349" spans="1:3" ht="12.75" customHeight="1" x14ac:dyDescent="0.3">
      <c r="A349" s="113"/>
      <c r="C349" s="113"/>
    </row>
    <row r="350" spans="1:3" ht="12.75" customHeight="1" x14ac:dyDescent="0.3">
      <c r="A350" s="113"/>
      <c r="C350" s="113"/>
    </row>
    <row r="351" spans="1:3" ht="12.75" customHeight="1" x14ac:dyDescent="0.3">
      <c r="A351" s="113"/>
      <c r="C351" s="113"/>
    </row>
    <row r="352" spans="1:3" ht="12.75" customHeight="1" x14ac:dyDescent="0.3">
      <c r="A352" s="113"/>
      <c r="C352" s="113"/>
    </row>
    <row r="353" spans="1:3" ht="12.75" customHeight="1" x14ac:dyDescent="0.3">
      <c r="A353" s="113"/>
      <c r="C353" s="113"/>
    </row>
    <row r="354" spans="1:3" ht="12.75" customHeight="1" x14ac:dyDescent="0.3">
      <c r="A354" s="113"/>
      <c r="C354" s="113"/>
    </row>
    <row r="355" spans="1:3" ht="12.75" customHeight="1" x14ac:dyDescent="0.3">
      <c r="A355" s="113"/>
      <c r="C355" s="113"/>
    </row>
    <row r="356" spans="1:3" ht="12.75" customHeight="1" x14ac:dyDescent="0.3">
      <c r="A356" s="113"/>
      <c r="C356" s="113"/>
    </row>
    <row r="357" spans="1:3" ht="12.75" customHeight="1" x14ac:dyDescent="0.3">
      <c r="A357" s="113"/>
      <c r="C357" s="113"/>
    </row>
    <row r="358" spans="1:3" ht="12.75" customHeight="1" x14ac:dyDescent="0.3">
      <c r="A358" s="113"/>
      <c r="C358" s="113"/>
    </row>
    <row r="359" spans="1:3" ht="12.75" customHeight="1" x14ac:dyDescent="0.3">
      <c r="A359" s="113"/>
      <c r="C359" s="113"/>
    </row>
    <row r="360" spans="1:3" ht="12.75" customHeight="1" x14ac:dyDescent="0.3">
      <c r="A360" s="113"/>
      <c r="C360" s="113"/>
    </row>
    <row r="361" spans="1:3" ht="12.75" customHeight="1" x14ac:dyDescent="0.3">
      <c r="A361" s="113"/>
      <c r="C361" s="113"/>
    </row>
    <row r="362" spans="1:3" ht="12.75" customHeight="1" x14ac:dyDescent="0.3">
      <c r="A362" s="113"/>
      <c r="C362" s="113"/>
    </row>
    <row r="363" spans="1:3" ht="12.75" customHeight="1" x14ac:dyDescent="0.3">
      <c r="A363" s="113"/>
      <c r="C363" s="113"/>
    </row>
    <row r="364" spans="1:3" ht="12.75" customHeight="1" x14ac:dyDescent="0.3">
      <c r="A364" s="113"/>
      <c r="C364" s="113"/>
    </row>
    <row r="365" spans="1:3" ht="12.75" customHeight="1" x14ac:dyDescent="0.3">
      <c r="A365" s="113"/>
      <c r="C365" s="113"/>
    </row>
    <row r="366" spans="1:3" ht="12.75" customHeight="1" x14ac:dyDescent="0.3">
      <c r="A366" s="113"/>
      <c r="C366" s="113"/>
    </row>
    <row r="367" spans="1:3" ht="12.75" customHeight="1" x14ac:dyDescent="0.3">
      <c r="A367" s="113"/>
      <c r="C367" s="113"/>
    </row>
    <row r="368" spans="1:3" ht="12.75" customHeight="1" x14ac:dyDescent="0.3">
      <c r="A368" s="113"/>
      <c r="C368" s="113"/>
    </row>
    <row r="369" spans="1:3" ht="12.75" customHeight="1" x14ac:dyDescent="0.3">
      <c r="A369" s="113"/>
      <c r="C369" s="113"/>
    </row>
    <row r="370" spans="1:3" ht="12.75" customHeight="1" x14ac:dyDescent="0.3">
      <c r="A370" s="113"/>
      <c r="C370" s="113"/>
    </row>
    <row r="371" spans="1:3" ht="12.75" customHeight="1" x14ac:dyDescent="0.3">
      <c r="A371" s="113"/>
      <c r="C371" s="113"/>
    </row>
    <row r="372" spans="1:3" ht="12.75" customHeight="1" x14ac:dyDescent="0.3">
      <c r="A372" s="113"/>
      <c r="C372" s="113"/>
    </row>
    <row r="373" spans="1:3" ht="12.75" customHeight="1" x14ac:dyDescent="0.3">
      <c r="A373" s="113"/>
      <c r="C373" s="113"/>
    </row>
    <row r="374" spans="1:3" ht="12.75" customHeight="1" x14ac:dyDescent="0.3">
      <c r="A374" s="113"/>
      <c r="C374" s="113"/>
    </row>
    <row r="375" spans="1:3" ht="12.75" customHeight="1" x14ac:dyDescent="0.3">
      <c r="A375" s="113"/>
      <c r="C375" s="113"/>
    </row>
    <row r="376" spans="1:3" ht="12.75" customHeight="1" x14ac:dyDescent="0.3">
      <c r="A376" s="113"/>
      <c r="C376" s="113"/>
    </row>
    <row r="377" spans="1:3" ht="12.75" customHeight="1" x14ac:dyDescent="0.3">
      <c r="A377" s="113"/>
      <c r="C377" s="113"/>
    </row>
    <row r="378" spans="1:3" ht="12.75" customHeight="1" x14ac:dyDescent="0.3">
      <c r="A378" s="113"/>
      <c r="C378" s="113"/>
    </row>
    <row r="379" spans="1:3" ht="12.75" customHeight="1" x14ac:dyDescent="0.3">
      <c r="A379" s="113"/>
      <c r="C379" s="113"/>
    </row>
    <row r="380" spans="1:3" ht="12.75" customHeight="1" x14ac:dyDescent="0.3">
      <c r="A380" s="113"/>
      <c r="C380" s="113"/>
    </row>
    <row r="381" spans="1:3" ht="12.75" customHeight="1" x14ac:dyDescent="0.3">
      <c r="A381" s="113"/>
      <c r="C381" s="113"/>
    </row>
    <row r="382" spans="1:3" ht="12.75" customHeight="1" x14ac:dyDescent="0.3">
      <c r="A382" s="113"/>
      <c r="C382" s="113"/>
    </row>
    <row r="383" spans="1:3" ht="12.75" customHeight="1" x14ac:dyDescent="0.3">
      <c r="A383" s="113"/>
      <c r="C383" s="113"/>
    </row>
    <row r="384" spans="1:3" ht="12.75" customHeight="1" x14ac:dyDescent="0.3">
      <c r="A384" s="113"/>
      <c r="C384" s="113"/>
    </row>
    <row r="385" spans="1:3" ht="12.75" customHeight="1" x14ac:dyDescent="0.3">
      <c r="A385" s="113"/>
      <c r="C385" s="113"/>
    </row>
    <row r="386" spans="1:3" ht="12.75" customHeight="1" x14ac:dyDescent="0.3">
      <c r="A386" s="113"/>
      <c r="C386" s="113"/>
    </row>
    <row r="387" spans="1:3" ht="12.75" customHeight="1" x14ac:dyDescent="0.3">
      <c r="A387" s="113"/>
      <c r="C387" s="113"/>
    </row>
    <row r="388" spans="1:3" ht="12.75" customHeight="1" x14ac:dyDescent="0.3">
      <c r="A388" s="113"/>
      <c r="C388" s="113"/>
    </row>
    <row r="389" spans="1:3" ht="12.75" customHeight="1" x14ac:dyDescent="0.3">
      <c r="A389" s="113"/>
      <c r="C389" s="113"/>
    </row>
    <row r="390" spans="1:3" ht="12.75" customHeight="1" x14ac:dyDescent="0.3">
      <c r="A390" s="113"/>
      <c r="C390" s="113"/>
    </row>
    <row r="391" spans="1:3" ht="12.75" customHeight="1" x14ac:dyDescent="0.3">
      <c r="A391" s="113"/>
      <c r="C391" s="113"/>
    </row>
    <row r="392" spans="1:3" ht="12.75" customHeight="1" x14ac:dyDescent="0.3">
      <c r="A392" s="113"/>
      <c r="C392" s="113"/>
    </row>
    <row r="393" spans="1:3" ht="12.75" customHeight="1" x14ac:dyDescent="0.3">
      <c r="A393" s="113"/>
      <c r="C393" s="113"/>
    </row>
    <row r="394" spans="1:3" ht="12.75" customHeight="1" x14ac:dyDescent="0.3">
      <c r="A394" s="113"/>
      <c r="C394" s="113"/>
    </row>
    <row r="395" spans="1:3" ht="12.75" customHeight="1" x14ac:dyDescent="0.3">
      <c r="A395" s="113"/>
      <c r="C395" s="113"/>
    </row>
    <row r="396" spans="1:3" ht="12.75" customHeight="1" x14ac:dyDescent="0.3">
      <c r="A396" s="113"/>
      <c r="C396" s="113"/>
    </row>
    <row r="397" spans="1:3" ht="12.75" customHeight="1" x14ac:dyDescent="0.3">
      <c r="A397" s="113"/>
      <c r="C397" s="113"/>
    </row>
    <row r="398" spans="1:3" ht="12.75" customHeight="1" x14ac:dyDescent="0.3">
      <c r="A398" s="113"/>
      <c r="C398" s="113"/>
    </row>
    <row r="399" spans="1:3" ht="12.75" customHeight="1" x14ac:dyDescent="0.3">
      <c r="A399" s="113"/>
      <c r="C399" s="113"/>
    </row>
    <row r="400" spans="1:3" ht="12.75" customHeight="1" x14ac:dyDescent="0.3">
      <c r="A400" s="113"/>
      <c r="C400" s="113"/>
    </row>
    <row r="401" spans="1:3" ht="12.75" customHeight="1" x14ac:dyDescent="0.3">
      <c r="A401" s="113"/>
      <c r="C401" s="113"/>
    </row>
    <row r="402" spans="1:3" ht="12.75" customHeight="1" x14ac:dyDescent="0.3">
      <c r="A402" s="113"/>
      <c r="C402" s="113"/>
    </row>
    <row r="403" spans="1:3" ht="12.75" customHeight="1" x14ac:dyDescent="0.3">
      <c r="A403" s="113"/>
      <c r="C403" s="113"/>
    </row>
    <row r="404" spans="1:3" ht="12.75" customHeight="1" x14ac:dyDescent="0.3">
      <c r="A404" s="113"/>
      <c r="C404" s="113"/>
    </row>
    <row r="405" spans="1:3" ht="12.75" customHeight="1" x14ac:dyDescent="0.3">
      <c r="A405" s="113"/>
      <c r="C405" s="113"/>
    </row>
    <row r="406" spans="1:3" ht="12.75" customHeight="1" x14ac:dyDescent="0.3">
      <c r="A406" s="113"/>
      <c r="C406" s="113"/>
    </row>
    <row r="407" spans="1:3" ht="12.75" customHeight="1" x14ac:dyDescent="0.3">
      <c r="A407" s="113"/>
      <c r="C407" s="113"/>
    </row>
    <row r="408" spans="1:3" ht="12.75" customHeight="1" x14ac:dyDescent="0.3">
      <c r="A408" s="113"/>
      <c r="C408" s="113"/>
    </row>
    <row r="409" spans="1:3" ht="12.75" customHeight="1" x14ac:dyDescent="0.3">
      <c r="A409" s="113"/>
      <c r="C409" s="113"/>
    </row>
    <row r="410" spans="1:3" ht="12.75" customHeight="1" x14ac:dyDescent="0.3">
      <c r="A410" s="113"/>
      <c r="C410" s="113"/>
    </row>
    <row r="411" spans="1:3" ht="12.75" customHeight="1" x14ac:dyDescent="0.3">
      <c r="A411" s="113"/>
      <c r="C411" s="113"/>
    </row>
    <row r="412" spans="1:3" ht="12.75" customHeight="1" x14ac:dyDescent="0.3">
      <c r="A412" s="113"/>
      <c r="C412" s="113"/>
    </row>
    <row r="413" spans="1:3" ht="12.75" customHeight="1" x14ac:dyDescent="0.3">
      <c r="A413" s="113"/>
      <c r="C413" s="113"/>
    </row>
    <row r="414" spans="1:3" ht="12.75" customHeight="1" x14ac:dyDescent="0.3">
      <c r="A414" s="113"/>
      <c r="C414" s="113"/>
    </row>
    <row r="415" spans="1:3" ht="12.75" customHeight="1" x14ac:dyDescent="0.3">
      <c r="A415" s="113"/>
      <c r="C415" s="113"/>
    </row>
    <row r="416" spans="1:3" ht="12.75" customHeight="1" x14ac:dyDescent="0.3">
      <c r="A416" s="113"/>
      <c r="C416" s="113"/>
    </row>
    <row r="417" spans="1:3" ht="12.75" customHeight="1" x14ac:dyDescent="0.3">
      <c r="A417" s="113"/>
      <c r="C417" s="113"/>
    </row>
    <row r="418" spans="1:3" ht="12.75" customHeight="1" x14ac:dyDescent="0.3">
      <c r="A418" s="113"/>
      <c r="C418" s="113"/>
    </row>
    <row r="419" spans="1:3" ht="12.75" customHeight="1" x14ac:dyDescent="0.3">
      <c r="A419" s="113"/>
      <c r="C419" s="113"/>
    </row>
    <row r="420" spans="1:3" ht="12.75" customHeight="1" x14ac:dyDescent="0.3">
      <c r="A420" s="113"/>
      <c r="C420" s="113"/>
    </row>
    <row r="421" spans="1:3" ht="12.75" customHeight="1" x14ac:dyDescent="0.3">
      <c r="A421" s="113"/>
      <c r="C421" s="113"/>
    </row>
    <row r="422" spans="1:3" ht="12.75" customHeight="1" x14ac:dyDescent="0.3">
      <c r="A422" s="113"/>
      <c r="C422" s="113"/>
    </row>
    <row r="423" spans="1:3" ht="12.75" customHeight="1" x14ac:dyDescent="0.3">
      <c r="A423" s="113"/>
      <c r="C423" s="113"/>
    </row>
    <row r="424" spans="1:3" ht="12.75" customHeight="1" x14ac:dyDescent="0.3">
      <c r="A424" s="113"/>
      <c r="C424" s="113"/>
    </row>
    <row r="425" spans="1:3" ht="12.75" customHeight="1" x14ac:dyDescent="0.3">
      <c r="A425" s="113"/>
      <c r="C425" s="113"/>
    </row>
    <row r="426" spans="1:3" ht="12.75" customHeight="1" x14ac:dyDescent="0.3">
      <c r="A426" s="113"/>
      <c r="C426" s="113"/>
    </row>
    <row r="427" spans="1:3" ht="12.75" customHeight="1" x14ac:dyDescent="0.3">
      <c r="A427" s="113"/>
      <c r="C427" s="113"/>
    </row>
    <row r="428" spans="1:3" ht="12.75" customHeight="1" x14ac:dyDescent="0.3">
      <c r="A428" s="113"/>
      <c r="C428" s="113"/>
    </row>
    <row r="429" spans="1:3" ht="12.75" customHeight="1" x14ac:dyDescent="0.3">
      <c r="A429" s="113"/>
      <c r="C429" s="113"/>
    </row>
    <row r="430" spans="1:3" ht="12.75" customHeight="1" x14ac:dyDescent="0.3">
      <c r="A430" s="113"/>
      <c r="C430" s="113"/>
    </row>
    <row r="431" spans="1:3" ht="12.75" customHeight="1" x14ac:dyDescent="0.3">
      <c r="A431" s="113"/>
      <c r="C431" s="113"/>
    </row>
    <row r="432" spans="1:3" ht="12.75" customHeight="1" x14ac:dyDescent="0.3">
      <c r="A432" s="113"/>
      <c r="C432" s="113"/>
    </row>
    <row r="433" spans="1:3" ht="12.75" customHeight="1" x14ac:dyDescent="0.3">
      <c r="A433" s="113"/>
      <c r="C433" s="113"/>
    </row>
    <row r="434" spans="1:3" ht="12.75" customHeight="1" x14ac:dyDescent="0.3">
      <c r="A434" s="113"/>
      <c r="C434" s="113"/>
    </row>
    <row r="435" spans="1:3" ht="12.75" customHeight="1" x14ac:dyDescent="0.3">
      <c r="A435" s="113"/>
      <c r="C435" s="113"/>
    </row>
    <row r="436" spans="1:3" ht="12.75" customHeight="1" x14ac:dyDescent="0.3">
      <c r="A436" s="113"/>
      <c r="C436" s="113"/>
    </row>
    <row r="437" spans="1:3" ht="12.75" customHeight="1" x14ac:dyDescent="0.3">
      <c r="A437" s="113"/>
      <c r="C437" s="113"/>
    </row>
    <row r="438" spans="1:3" ht="12.75" customHeight="1" x14ac:dyDescent="0.3">
      <c r="A438" s="113"/>
      <c r="C438" s="113"/>
    </row>
    <row r="439" spans="1:3" ht="12.75" customHeight="1" x14ac:dyDescent="0.3">
      <c r="A439" s="113"/>
      <c r="C439" s="113"/>
    </row>
    <row r="440" spans="1:3" ht="12.75" customHeight="1" x14ac:dyDescent="0.3">
      <c r="A440" s="113"/>
      <c r="C440" s="113"/>
    </row>
    <row r="441" spans="1:3" ht="12.75" customHeight="1" x14ac:dyDescent="0.3">
      <c r="A441" s="113"/>
      <c r="C441" s="113"/>
    </row>
    <row r="442" spans="1:3" ht="12.75" customHeight="1" x14ac:dyDescent="0.3">
      <c r="A442" s="113"/>
      <c r="C442" s="113"/>
    </row>
    <row r="443" spans="1:3" ht="12.75" customHeight="1" x14ac:dyDescent="0.3">
      <c r="A443" s="113"/>
      <c r="C443" s="113"/>
    </row>
    <row r="444" spans="1:3" ht="12.75" customHeight="1" x14ac:dyDescent="0.3">
      <c r="A444" s="113"/>
      <c r="C444" s="113"/>
    </row>
    <row r="445" spans="1:3" ht="12.75" customHeight="1" x14ac:dyDescent="0.3">
      <c r="A445" s="113"/>
      <c r="C445" s="113"/>
    </row>
    <row r="446" spans="1:3" ht="12.75" customHeight="1" x14ac:dyDescent="0.3">
      <c r="A446" s="113"/>
      <c r="C446" s="113"/>
    </row>
    <row r="447" spans="1:3" ht="12.75" customHeight="1" x14ac:dyDescent="0.3">
      <c r="A447" s="113"/>
      <c r="C447" s="113"/>
    </row>
    <row r="448" spans="1:3" ht="12.75" customHeight="1" x14ac:dyDescent="0.3">
      <c r="A448" s="113"/>
      <c r="C448" s="113"/>
    </row>
    <row r="449" spans="1:3" ht="12.75" customHeight="1" x14ac:dyDescent="0.3">
      <c r="A449" s="113"/>
      <c r="C449" s="113"/>
    </row>
    <row r="450" spans="1:3" ht="12.75" customHeight="1" x14ac:dyDescent="0.3">
      <c r="A450" s="113"/>
      <c r="C450" s="113"/>
    </row>
    <row r="451" spans="1:3" ht="12.75" customHeight="1" x14ac:dyDescent="0.3">
      <c r="A451" s="113"/>
      <c r="C451" s="113"/>
    </row>
    <row r="452" spans="1:3" ht="12.75" customHeight="1" x14ac:dyDescent="0.3">
      <c r="A452" s="113"/>
      <c r="C452" s="113"/>
    </row>
    <row r="453" spans="1:3" ht="12.75" customHeight="1" x14ac:dyDescent="0.3">
      <c r="A453" s="113"/>
      <c r="C453" s="113"/>
    </row>
    <row r="454" spans="1:3" ht="12.75" customHeight="1" x14ac:dyDescent="0.3">
      <c r="A454" s="113"/>
      <c r="C454" s="113"/>
    </row>
    <row r="455" spans="1:3" ht="12.75" customHeight="1" x14ac:dyDescent="0.3">
      <c r="A455" s="113"/>
      <c r="C455" s="113"/>
    </row>
    <row r="456" spans="1:3" ht="12.75" customHeight="1" x14ac:dyDescent="0.3">
      <c r="A456" s="113"/>
      <c r="C456" s="113"/>
    </row>
    <row r="457" spans="1:3" ht="12.75" customHeight="1" x14ac:dyDescent="0.3">
      <c r="A457" s="113"/>
      <c r="C457" s="113"/>
    </row>
    <row r="458" spans="1:3" ht="12.75" customHeight="1" x14ac:dyDescent="0.3">
      <c r="A458" s="113"/>
      <c r="C458" s="113"/>
    </row>
    <row r="459" spans="1:3" ht="12.75" customHeight="1" x14ac:dyDescent="0.3">
      <c r="A459" s="113"/>
      <c r="C459" s="113"/>
    </row>
    <row r="460" spans="1:3" ht="12.75" customHeight="1" x14ac:dyDescent="0.3">
      <c r="A460" s="113"/>
      <c r="C460" s="113"/>
    </row>
    <row r="461" spans="1:3" ht="12.75" customHeight="1" x14ac:dyDescent="0.3">
      <c r="A461" s="113"/>
      <c r="C461" s="113"/>
    </row>
    <row r="462" spans="1:3" ht="12.75" customHeight="1" x14ac:dyDescent="0.3">
      <c r="A462" s="113"/>
      <c r="C462" s="113"/>
    </row>
    <row r="463" spans="1:3" ht="12.75" customHeight="1" x14ac:dyDescent="0.3">
      <c r="A463" s="113"/>
      <c r="C463" s="113"/>
    </row>
    <row r="464" spans="1:3" ht="12.75" customHeight="1" x14ac:dyDescent="0.3">
      <c r="A464" s="113"/>
      <c r="C464" s="113"/>
    </row>
    <row r="465" spans="1:3" ht="12.75" customHeight="1" x14ac:dyDescent="0.3">
      <c r="A465" s="113"/>
      <c r="C465" s="113"/>
    </row>
    <row r="466" spans="1:3" ht="12.75" customHeight="1" x14ac:dyDescent="0.3">
      <c r="A466" s="113"/>
      <c r="C466" s="113"/>
    </row>
    <row r="467" spans="1:3" ht="12.75" customHeight="1" x14ac:dyDescent="0.3">
      <c r="A467" s="113"/>
      <c r="C467" s="113"/>
    </row>
    <row r="468" spans="1:3" ht="12.75" customHeight="1" x14ac:dyDescent="0.3">
      <c r="A468" s="113"/>
      <c r="C468" s="113"/>
    </row>
    <row r="469" spans="1:3" ht="12.75" customHeight="1" x14ac:dyDescent="0.3">
      <c r="A469" s="113"/>
      <c r="C469" s="113"/>
    </row>
    <row r="470" spans="1:3" ht="12.75" customHeight="1" x14ac:dyDescent="0.3">
      <c r="A470" s="113"/>
      <c r="C470" s="113"/>
    </row>
    <row r="471" spans="1:3" ht="12.75" customHeight="1" x14ac:dyDescent="0.3">
      <c r="A471" s="113"/>
      <c r="C471" s="113"/>
    </row>
    <row r="472" spans="1:3" ht="12.75" customHeight="1" x14ac:dyDescent="0.3">
      <c r="A472" s="113"/>
      <c r="C472" s="113"/>
    </row>
    <row r="473" spans="1:3" ht="12.75" customHeight="1" x14ac:dyDescent="0.3">
      <c r="A473" s="113"/>
      <c r="C473" s="113"/>
    </row>
    <row r="474" spans="1:3" ht="12.75" customHeight="1" x14ac:dyDescent="0.3">
      <c r="A474" s="113"/>
      <c r="C474" s="113"/>
    </row>
    <row r="475" spans="1:3" ht="12.75" customHeight="1" x14ac:dyDescent="0.3">
      <c r="A475" s="113"/>
      <c r="C475" s="113"/>
    </row>
    <row r="476" spans="1:3" ht="12.75" customHeight="1" x14ac:dyDescent="0.3">
      <c r="A476" s="113"/>
      <c r="C476" s="113"/>
    </row>
    <row r="477" spans="1:3" ht="12.75" customHeight="1" x14ac:dyDescent="0.3">
      <c r="A477" s="113"/>
      <c r="C477" s="113"/>
    </row>
    <row r="478" spans="1:3" ht="12.75" customHeight="1" x14ac:dyDescent="0.3">
      <c r="A478" s="113"/>
      <c r="C478" s="113"/>
    </row>
    <row r="479" spans="1:3" ht="12.75" customHeight="1" x14ac:dyDescent="0.3">
      <c r="A479" s="113"/>
      <c r="C479" s="113"/>
    </row>
    <row r="480" spans="1:3" ht="12.75" customHeight="1" x14ac:dyDescent="0.3">
      <c r="A480" s="113"/>
      <c r="C480" s="113"/>
    </row>
    <row r="481" spans="1:3" ht="12.75" customHeight="1" x14ac:dyDescent="0.3">
      <c r="A481" s="113"/>
      <c r="C481" s="113"/>
    </row>
    <row r="482" spans="1:3" ht="12.75" customHeight="1" x14ac:dyDescent="0.3">
      <c r="A482" s="113"/>
      <c r="C482" s="113"/>
    </row>
    <row r="483" spans="1:3" ht="12.75" customHeight="1" x14ac:dyDescent="0.3">
      <c r="A483" s="113"/>
      <c r="C483" s="113"/>
    </row>
    <row r="484" spans="1:3" ht="12.75" customHeight="1" x14ac:dyDescent="0.3">
      <c r="A484" s="113"/>
      <c r="C484" s="113"/>
    </row>
    <row r="485" spans="1:3" ht="12.75" customHeight="1" x14ac:dyDescent="0.3">
      <c r="A485" s="113"/>
      <c r="C485" s="113"/>
    </row>
    <row r="486" spans="1:3" ht="12.75" customHeight="1" x14ac:dyDescent="0.3">
      <c r="A486" s="113"/>
      <c r="C486" s="113"/>
    </row>
    <row r="487" spans="1:3" ht="12.75" customHeight="1" x14ac:dyDescent="0.3">
      <c r="A487" s="113"/>
      <c r="C487" s="113"/>
    </row>
    <row r="488" spans="1:3" ht="12.75" customHeight="1" x14ac:dyDescent="0.3">
      <c r="A488" s="113"/>
      <c r="C488" s="113"/>
    </row>
    <row r="489" spans="1:3" ht="12.75" customHeight="1" x14ac:dyDescent="0.3">
      <c r="A489" s="113"/>
      <c r="C489" s="113"/>
    </row>
    <row r="490" spans="1:3" ht="12.75" customHeight="1" x14ac:dyDescent="0.3">
      <c r="A490" s="113"/>
      <c r="C490" s="113"/>
    </row>
    <row r="491" spans="1:3" ht="12.75" customHeight="1" x14ac:dyDescent="0.3">
      <c r="A491" s="113"/>
      <c r="C491" s="113"/>
    </row>
    <row r="492" spans="1:3" ht="12.75" customHeight="1" x14ac:dyDescent="0.3">
      <c r="A492" s="113"/>
      <c r="C492" s="113"/>
    </row>
    <row r="493" spans="1:3" ht="12.75" customHeight="1" x14ac:dyDescent="0.3">
      <c r="A493" s="113"/>
      <c r="C493" s="113"/>
    </row>
    <row r="494" spans="1:3" ht="12.75" customHeight="1" x14ac:dyDescent="0.3">
      <c r="A494" s="113"/>
      <c r="C494" s="113"/>
    </row>
    <row r="495" spans="1:3" ht="12.75" customHeight="1" x14ac:dyDescent="0.3">
      <c r="A495" s="113"/>
      <c r="C495" s="113"/>
    </row>
    <row r="496" spans="1:3" ht="12.75" customHeight="1" x14ac:dyDescent="0.3">
      <c r="A496" s="113"/>
      <c r="C496" s="113"/>
    </row>
    <row r="497" spans="1:3" ht="12.75" customHeight="1" x14ac:dyDescent="0.3">
      <c r="A497" s="113"/>
      <c r="C497" s="113"/>
    </row>
    <row r="498" spans="1:3" ht="12.75" customHeight="1" x14ac:dyDescent="0.3">
      <c r="A498" s="113"/>
      <c r="C498" s="113"/>
    </row>
    <row r="499" spans="1:3" ht="12.75" customHeight="1" x14ac:dyDescent="0.3">
      <c r="A499" s="113"/>
      <c r="C499" s="113"/>
    </row>
    <row r="500" spans="1:3" ht="12.75" customHeight="1" x14ac:dyDescent="0.3">
      <c r="A500" s="113"/>
      <c r="C500" s="113"/>
    </row>
    <row r="501" spans="1:3" ht="12.75" customHeight="1" x14ac:dyDescent="0.3">
      <c r="A501" s="113"/>
      <c r="C501" s="113"/>
    </row>
    <row r="502" spans="1:3" ht="12.75" customHeight="1" x14ac:dyDescent="0.3">
      <c r="A502" s="113"/>
      <c r="C502" s="113"/>
    </row>
    <row r="503" spans="1:3" ht="12.75" customHeight="1" x14ac:dyDescent="0.3">
      <c r="A503" s="113"/>
      <c r="C503" s="113"/>
    </row>
    <row r="504" spans="1:3" ht="12.75" customHeight="1" x14ac:dyDescent="0.3">
      <c r="A504" s="113"/>
      <c r="C504" s="113"/>
    </row>
    <row r="505" spans="1:3" ht="12.75" customHeight="1" x14ac:dyDescent="0.3">
      <c r="A505" s="113"/>
      <c r="C505" s="113"/>
    </row>
    <row r="506" spans="1:3" ht="12.75" customHeight="1" x14ac:dyDescent="0.3">
      <c r="A506" s="113"/>
      <c r="C506" s="113"/>
    </row>
    <row r="507" spans="1:3" ht="12.75" customHeight="1" x14ac:dyDescent="0.3">
      <c r="A507" s="113"/>
      <c r="C507" s="113"/>
    </row>
    <row r="508" spans="1:3" ht="12.75" customHeight="1" x14ac:dyDescent="0.3">
      <c r="A508" s="113"/>
      <c r="C508" s="113"/>
    </row>
    <row r="509" spans="1:3" ht="12.75" customHeight="1" x14ac:dyDescent="0.3">
      <c r="A509" s="113"/>
      <c r="C509" s="113"/>
    </row>
    <row r="510" spans="1:3" ht="12.75" customHeight="1" x14ac:dyDescent="0.3">
      <c r="A510" s="113"/>
      <c r="C510" s="113"/>
    </row>
    <row r="511" spans="1:3" ht="12.75" customHeight="1" x14ac:dyDescent="0.3">
      <c r="A511" s="113"/>
      <c r="C511" s="113"/>
    </row>
    <row r="512" spans="1:3" ht="12.75" customHeight="1" x14ac:dyDescent="0.3">
      <c r="A512" s="113"/>
      <c r="C512" s="113"/>
    </row>
    <row r="513" spans="1:3" ht="12.75" customHeight="1" x14ac:dyDescent="0.3">
      <c r="A513" s="113"/>
      <c r="C513" s="113"/>
    </row>
    <row r="514" spans="1:3" ht="12.75" customHeight="1" x14ac:dyDescent="0.3">
      <c r="A514" s="113"/>
      <c r="C514" s="113"/>
    </row>
    <row r="515" spans="1:3" ht="12.75" customHeight="1" x14ac:dyDescent="0.3">
      <c r="A515" s="113"/>
      <c r="C515" s="113"/>
    </row>
    <row r="516" spans="1:3" ht="12.75" customHeight="1" x14ac:dyDescent="0.3">
      <c r="A516" s="113"/>
      <c r="C516" s="113"/>
    </row>
    <row r="517" spans="1:3" ht="12.75" customHeight="1" x14ac:dyDescent="0.3">
      <c r="A517" s="113"/>
      <c r="C517" s="113"/>
    </row>
    <row r="518" spans="1:3" ht="12.75" customHeight="1" x14ac:dyDescent="0.3">
      <c r="A518" s="113"/>
      <c r="C518" s="113"/>
    </row>
    <row r="519" spans="1:3" ht="12.75" customHeight="1" x14ac:dyDescent="0.3">
      <c r="A519" s="113"/>
      <c r="C519" s="113"/>
    </row>
    <row r="520" spans="1:3" ht="12.75" customHeight="1" x14ac:dyDescent="0.3">
      <c r="A520" s="113"/>
      <c r="C520" s="113"/>
    </row>
    <row r="521" spans="1:3" ht="12.75" customHeight="1" x14ac:dyDescent="0.3">
      <c r="A521" s="113"/>
      <c r="C521" s="113"/>
    </row>
    <row r="522" spans="1:3" ht="12.75" customHeight="1" x14ac:dyDescent="0.3">
      <c r="A522" s="113"/>
      <c r="C522" s="113"/>
    </row>
    <row r="523" spans="1:3" ht="12.75" customHeight="1" x14ac:dyDescent="0.3">
      <c r="A523" s="113"/>
      <c r="C523" s="113"/>
    </row>
    <row r="524" spans="1:3" ht="12.75" customHeight="1" x14ac:dyDescent="0.3">
      <c r="A524" s="113"/>
      <c r="C524" s="113"/>
    </row>
    <row r="525" spans="1:3" ht="12.75" customHeight="1" x14ac:dyDescent="0.3">
      <c r="A525" s="113"/>
      <c r="C525" s="113"/>
    </row>
    <row r="526" spans="1:3" ht="12.75" customHeight="1" x14ac:dyDescent="0.3">
      <c r="A526" s="113"/>
      <c r="C526" s="113"/>
    </row>
    <row r="527" spans="1:3" ht="12.75" customHeight="1" x14ac:dyDescent="0.3">
      <c r="A527" s="113"/>
      <c r="C527" s="113"/>
    </row>
    <row r="528" spans="1:3" ht="12.75" customHeight="1" x14ac:dyDescent="0.3">
      <c r="A528" s="113"/>
      <c r="C528" s="113"/>
    </row>
    <row r="529" spans="1:3" ht="12.75" customHeight="1" x14ac:dyDescent="0.3">
      <c r="A529" s="113"/>
      <c r="C529" s="113"/>
    </row>
    <row r="530" spans="1:3" ht="12.75" customHeight="1" x14ac:dyDescent="0.3">
      <c r="A530" s="113"/>
      <c r="C530" s="113"/>
    </row>
    <row r="531" spans="1:3" ht="12.75" customHeight="1" x14ac:dyDescent="0.3">
      <c r="A531" s="113"/>
      <c r="C531" s="113"/>
    </row>
    <row r="532" spans="1:3" ht="12.75" customHeight="1" x14ac:dyDescent="0.3">
      <c r="A532" s="113"/>
      <c r="C532" s="113"/>
    </row>
    <row r="533" spans="1:3" ht="12.75" customHeight="1" x14ac:dyDescent="0.3">
      <c r="A533" s="113"/>
      <c r="C533" s="113"/>
    </row>
    <row r="534" spans="1:3" ht="12.75" customHeight="1" x14ac:dyDescent="0.3">
      <c r="A534" s="113"/>
      <c r="C534" s="113"/>
    </row>
    <row r="535" spans="1:3" ht="12.75" customHeight="1" x14ac:dyDescent="0.3">
      <c r="A535" s="113"/>
      <c r="C535" s="113"/>
    </row>
    <row r="536" spans="1:3" ht="12.75" customHeight="1" x14ac:dyDescent="0.3">
      <c r="A536" s="113"/>
      <c r="C536" s="113"/>
    </row>
    <row r="537" spans="1:3" ht="12.75" customHeight="1" x14ac:dyDescent="0.3">
      <c r="A537" s="113"/>
      <c r="C537" s="113"/>
    </row>
    <row r="538" spans="1:3" ht="12.75" customHeight="1" x14ac:dyDescent="0.3">
      <c r="A538" s="113"/>
      <c r="C538" s="113"/>
    </row>
    <row r="539" spans="1:3" ht="12.75" customHeight="1" x14ac:dyDescent="0.3">
      <c r="A539" s="113"/>
      <c r="C539" s="113"/>
    </row>
    <row r="540" spans="1:3" ht="12.75" customHeight="1" x14ac:dyDescent="0.3">
      <c r="A540" s="113"/>
      <c r="C540" s="113"/>
    </row>
    <row r="541" spans="1:3" ht="12.75" customHeight="1" x14ac:dyDescent="0.3">
      <c r="A541" s="113"/>
      <c r="C541" s="113"/>
    </row>
    <row r="542" spans="1:3" ht="12.75" customHeight="1" x14ac:dyDescent="0.3">
      <c r="A542" s="113"/>
      <c r="C542" s="113"/>
    </row>
    <row r="543" spans="1:3" ht="12.75" customHeight="1" x14ac:dyDescent="0.3">
      <c r="A543" s="113"/>
      <c r="C543" s="113"/>
    </row>
    <row r="544" spans="1:3" ht="12.75" customHeight="1" x14ac:dyDescent="0.3">
      <c r="A544" s="113"/>
      <c r="C544" s="113"/>
    </row>
    <row r="545" spans="1:3" ht="12.75" customHeight="1" x14ac:dyDescent="0.3">
      <c r="A545" s="113"/>
      <c r="C545" s="113"/>
    </row>
    <row r="546" spans="1:3" ht="12.75" customHeight="1" x14ac:dyDescent="0.3">
      <c r="A546" s="113"/>
      <c r="C546" s="113"/>
    </row>
    <row r="547" spans="1:3" ht="12.75" customHeight="1" x14ac:dyDescent="0.3">
      <c r="A547" s="113"/>
      <c r="C547" s="113"/>
    </row>
    <row r="548" spans="1:3" ht="12.75" customHeight="1" x14ac:dyDescent="0.3">
      <c r="A548" s="113"/>
      <c r="C548" s="113"/>
    </row>
    <row r="549" spans="1:3" ht="12.75" customHeight="1" x14ac:dyDescent="0.3">
      <c r="A549" s="113"/>
      <c r="C549" s="113"/>
    </row>
    <row r="550" spans="1:3" ht="12.75" customHeight="1" x14ac:dyDescent="0.3">
      <c r="A550" s="113"/>
      <c r="C550" s="113"/>
    </row>
    <row r="551" spans="1:3" ht="12.75" customHeight="1" x14ac:dyDescent="0.3">
      <c r="A551" s="113"/>
      <c r="C551" s="113"/>
    </row>
    <row r="552" spans="1:3" ht="12.75" customHeight="1" x14ac:dyDescent="0.3">
      <c r="A552" s="113"/>
      <c r="C552" s="113"/>
    </row>
    <row r="553" spans="1:3" ht="12.75" customHeight="1" x14ac:dyDescent="0.3">
      <c r="A553" s="113"/>
      <c r="C553" s="113"/>
    </row>
    <row r="554" spans="1:3" ht="12.75" customHeight="1" x14ac:dyDescent="0.3">
      <c r="A554" s="113"/>
      <c r="C554" s="113"/>
    </row>
    <row r="555" spans="1:3" ht="12.75" customHeight="1" x14ac:dyDescent="0.3">
      <c r="A555" s="113"/>
      <c r="C555" s="113"/>
    </row>
    <row r="556" spans="1:3" ht="12.75" customHeight="1" x14ac:dyDescent="0.3">
      <c r="A556" s="113"/>
      <c r="C556" s="113"/>
    </row>
    <row r="557" spans="1:3" ht="12.75" customHeight="1" x14ac:dyDescent="0.3">
      <c r="A557" s="113"/>
      <c r="C557" s="113"/>
    </row>
    <row r="558" spans="1:3" ht="12.75" customHeight="1" x14ac:dyDescent="0.3">
      <c r="A558" s="113"/>
      <c r="C558" s="113"/>
    </row>
    <row r="559" spans="1:3" ht="12.75" customHeight="1" x14ac:dyDescent="0.3">
      <c r="A559" s="113"/>
      <c r="C559" s="113"/>
    </row>
    <row r="560" spans="1:3" ht="12.75" customHeight="1" x14ac:dyDescent="0.3">
      <c r="A560" s="113"/>
      <c r="C560" s="113"/>
    </row>
    <row r="561" spans="1:3" ht="12.75" customHeight="1" x14ac:dyDescent="0.3">
      <c r="A561" s="113"/>
      <c r="C561" s="113"/>
    </row>
    <row r="562" spans="1:3" ht="12.75" customHeight="1" x14ac:dyDescent="0.3">
      <c r="A562" s="113"/>
      <c r="C562" s="113"/>
    </row>
    <row r="563" spans="1:3" ht="12.75" customHeight="1" x14ac:dyDescent="0.3">
      <c r="A563" s="113"/>
      <c r="C563" s="113"/>
    </row>
    <row r="564" spans="1:3" ht="12.75" customHeight="1" x14ac:dyDescent="0.3">
      <c r="A564" s="113"/>
      <c r="C564" s="113"/>
    </row>
    <row r="565" spans="1:3" ht="12.75" customHeight="1" x14ac:dyDescent="0.3">
      <c r="A565" s="113"/>
      <c r="C565" s="113"/>
    </row>
    <row r="566" spans="1:3" ht="12.75" customHeight="1" x14ac:dyDescent="0.3">
      <c r="A566" s="113"/>
      <c r="C566" s="113"/>
    </row>
    <row r="567" spans="1:3" ht="12.75" customHeight="1" x14ac:dyDescent="0.3">
      <c r="A567" s="113"/>
      <c r="C567" s="113"/>
    </row>
    <row r="568" spans="1:3" ht="12.75" customHeight="1" x14ac:dyDescent="0.3">
      <c r="A568" s="113"/>
      <c r="C568" s="113"/>
    </row>
    <row r="569" spans="1:3" ht="12.75" customHeight="1" x14ac:dyDescent="0.3">
      <c r="A569" s="113"/>
      <c r="C569" s="113"/>
    </row>
    <row r="570" spans="1:3" ht="12.75" customHeight="1" x14ac:dyDescent="0.3">
      <c r="A570" s="113"/>
      <c r="C570" s="113"/>
    </row>
    <row r="571" spans="1:3" ht="12.75" customHeight="1" x14ac:dyDescent="0.3">
      <c r="A571" s="113"/>
      <c r="C571" s="113"/>
    </row>
    <row r="572" spans="1:3" ht="12.75" customHeight="1" x14ac:dyDescent="0.3">
      <c r="A572" s="113"/>
      <c r="C572" s="113"/>
    </row>
    <row r="573" spans="1:3" ht="12.75" customHeight="1" x14ac:dyDescent="0.3">
      <c r="A573" s="113"/>
      <c r="C573" s="113"/>
    </row>
    <row r="574" spans="1:3" ht="12.75" customHeight="1" x14ac:dyDescent="0.3">
      <c r="A574" s="113"/>
      <c r="C574" s="113"/>
    </row>
    <row r="575" spans="1:3" ht="12.75" customHeight="1" x14ac:dyDescent="0.3">
      <c r="A575" s="113"/>
      <c r="C575" s="113"/>
    </row>
    <row r="576" spans="1:3" ht="12.75" customHeight="1" x14ac:dyDescent="0.3">
      <c r="A576" s="113"/>
      <c r="C576" s="113"/>
    </row>
    <row r="577" spans="1:3" ht="12.75" customHeight="1" x14ac:dyDescent="0.3">
      <c r="A577" s="113"/>
      <c r="C577" s="113"/>
    </row>
    <row r="578" spans="1:3" ht="12.75" customHeight="1" x14ac:dyDescent="0.3">
      <c r="A578" s="113"/>
      <c r="C578" s="113"/>
    </row>
    <row r="579" spans="1:3" ht="12.75" customHeight="1" x14ac:dyDescent="0.3">
      <c r="A579" s="113"/>
      <c r="C579" s="113"/>
    </row>
    <row r="580" spans="1:3" ht="12.75" customHeight="1" x14ac:dyDescent="0.3">
      <c r="A580" s="113"/>
      <c r="C580" s="113"/>
    </row>
    <row r="581" spans="1:3" ht="12.75" customHeight="1" x14ac:dyDescent="0.3">
      <c r="A581" s="113"/>
      <c r="C581" s="113"/>
    </row>
    <row r="582" spans="1:3" ht="12.75" customHeight="1" x14ac:dyDescent="0.3">
      <c r="A582" s="113"/>
      <c r="C582" s="113"/>
    </row>
    <row r="583" spans="1:3" ht="12.75" customHeight="1" x14ac:dyDescent="0.3">
      <c r="A583" s="113"/>
      <c r="C583" s="113"/>
    </row>
    <row r="584" spans="1:3" ht="12.75" customHeight="1" x14ac:dyDescent="0.3">
      <c r="A584" s="113"/>
      <c r="C584" s="113"/>
    </row>
    <row r="585" spans="1:3" ht="12.75" customHeight="1" x14ac:dyDescent="0.3">
      <c r="A585" s="113"/>
      <c r="C585" s="113"/>
    </row>
    <row r="586" spans="1:3" ht="12.75" customHeight="1" x14ac:dyDescent="0.3">
      <c r="A586" s="113"/>
      <c r="C586" s="113"/>
    </row>
    <row r="587" spans="1:3" ht="12.75" customHeight="1" x14ac:dyDescent="0.3">
      <c r="A587" s="113"/>
      <c r="C587" s="113"/>
    </row>
    <row r="588" spans="1:3" ht="12.75" customHeight="1" x14ac:dyDescent="0.3">
      <c r="A588" s="113"/>
      <c r="C588" s="113"/>
    </row>
    <row r="589" spans="1:3" ht="12.75" customHeight="1" x14ac:dyDescent="0.3">
      <c r="A589" s="113"/>
      <c r="C589" s="113"/>
    </row>
    <row r="590" spans="1:3" ht="12.75" customHeight="1" x14ac:dyDescent="0.3">
      <c r="A590" s="113"/>
      <c r="C590" s="113"/>
    </row>
    <row r="591" spans="1:3" ht="12.75" customHeight="1" x14ac:dyDescent="0.3">
      <c r="A591" s="113"/>
      <c r="C591" s="113"/>
    </row>
    <row r="592" spans="1:3" ht="12.75" customHeight="1" x14ac:dyDescent="0.3">
      <c r="A592" s="113"/>
      <c r="C592" s="113"/>
    </row>
    <row r="593" spans="1:3" ht="12.75" customHeight="1" x14ac:dyDescent="0.3">
      <c r="A593" s="113"/>
      <c r="C593" s="113"/>
    </row>
    <row r="594" spans="1:3" ht="12.75" customHeight="1" x14ac:dyDescent="0.3">
      <c r="A594" s="113"/>
      <c r="C594" s="113"/>
    </row>
    <row r="595" spans="1:3" ht="12.75" customHeight="1" x14ac:dyDescent="0.3">
      <c r="A595" s="113"/>
      <c r="C595" s="113"/>
    </row>
    <row r="596" spans="1:3" ht="12.75" customHeight="1" x14ac:dyDescent="0.3">
      <c r="A596" s="113"/>
      <c r="C596" s="113"/>
    </row>
    <row r="597" spans="1:3" ht="12.75" customHeight="1" x14ac:dyDescent="0.3">
      <c r="A597" s="113"/>
      <c r="C597" s="113"/>
    </row>
    <row r="598" spans="1:3" ht="12.75" customHeight="1" x14ac:dyDescent="0.3">
      <c r="A598" s="113"/>
      <c r="C598" s="113"/>
    </row>
    <row r="599" spans="1:3" ht="12.75" customHeight="1" x14ac:dyDescent="0.3">
      <c r="A599" s="113"/>
      <c r="C599" s="113"/>
    </row>
    <row r="600" spans="1:3" ht="12.75" customHeight="1" x14ac:dyDescent="0.3">
      <c r="A600" s="113"/>
      <c r="C600" s="113"/>
    </row>
    <row r="601" spans="1:3" ht="12.75" customHeight="1" x14ac:dyDescent="0.3">
      <c r="A601" s="113"/>
      <c r="C601" s="113"/>
    </row>
    <row r="602" spans="1:3" ht="12.75" customHeight="1" x14ac:dyDescent="0.3">
      <c r="A602" s="113"/>
      <c r="C602" s="113"/>
    </row>
    <row r="603" spans="1:3" ht="12.75" customHeight="1" x14ac:dyDescent="0.3">
      <c r="A603" s="113"/>
      <c r="C603" s="113"/>
    </row>
    <row r="604" spans="1:3" ht="12.75" customHeight="1" x14ac:dyDescent="0.3">
      <c r="A604" s="113"/>
      <c r="C604" s="113"/>
    </row>
    <row r="605" spans="1:3" ht="12.75" customHeight="1" x14ac:dyDescent="0.3">
      <c r="A605" s="113"/>
      <c r="C605" s="113"/>
    </row>
    <row r="606" spans="1:3" ht="12.75" customHeight="1" x14ac:dyDescent="0.3">
      <c r="A606" s="113"/>
      <c r="C606" s="113"/>
    </row>
    <row r="607" spans="1:3" ht="12.75" customHeight="1" x14ac:dyDescent="0.3">
      <c r="A607" s="113"/>
      <c r="C607" s="113"/>
    </row>
    <row r="608" spans="1:3" ht="12.75" customHeight="1" x14ac:dyDescent="0.3">
      <c r="A608" s="113"/>
      <c r="C608" s="113"/>
    </row>
    <row r="609" spans="1:3" ht="12.75" customHeight="1" x14ac:dyDescent="0.3">
      <c r="A609" s="113"/>
      <c r="C609" s="113"/>
    </row>
    <row r="610" spans="1:3" ht="12.75" customHeight="1" x14ac:dyDescent="0.3">
      <c r="A610" s="113"/>
      <c r="C610" s="113"/>
    </row>
    <row r="611" spans="1:3" ht="12.75" customHeight="1" x14ac:dyDescent="0.3">
      <c r="A611" s="113"/>
      <c r="C611" s="113"/>
    </row>
    <row r="612" spans="1:3" ht="12.75" customHeight="1" x14ac:dyDescent="0.3">
      <c r="A612" s="113"/>
      <c r="C612" s="113"/>
    </row>
    <row r="613" spans="1:3" ht="12.75" customHeight="1" x14ac:dyDescent="0.3">
      <c r="A613" s="113"/>
      <c r="C613" s="113"/>
    </row>
    <row r="614" spans="1:3" ht="12.75" customHeight="1" x14ac:dyDescent="0.3">
      <c r="A614" s="113"/>
      <c r="C614" s="113"/>
    </row>
    <row r="615" spans="1:3" ht="12.75" customHeight="1" x14ac:dyDescent="0.3">
      <c r="A615" s="113"/>
      <c r="C615" s="113"/>
    </row>
    <row r="616" spans="1:3" ht="12.75" customHeight="1" x14ac:dyDescent="0.3">
      <c r="A616" s="113"/>
      <c r="C616" s="113"/>
    </row>
    <row r="617" spans="1:3" ht="12.75" customHeight="1" x14ac:dyDescent="0.3">
      <c r="A617" s="113"/>
      <c r="C617" s="113"/>
    </row>
    <row r="618" spans="1:3" ht="12.75" customHeight="1" x14ac:dyDescent="0.3">
      <c r="A618" s="113"/>
      <c r="C618" s="113"/>
    </row>
    <row r="619" spans="1:3" ht="12.75" customHeight="1" x14ac:dyDescent="0.3">
      <c r="A619" s="113"/>
      <c r="C619" s="113"/>
    </row>
    <row r="620" spans="1:3" ht="12.75" customHeight="1" x14ac:dyDescent="0.3">
      <c r="A620" s="113"/>
      <c r="C620" s="113"/>
    </row>
    <row r="621" spans="1:3" ht="12.75" customHeight="1" x14ac:dyDescent="0.3">
      <c r="A621" s="113"/>
      <c r="C621" s="113"/>
    </row>
    <row r="622" spans="1:3" ht="12.75" customHeight="1" x14ac:dyDescent="0.3">
      <c r="A622" s="113"/>
      <c r="C622" s="113"/>
    </row>
    <row r="623" spans="1:3" ht="12.75" customHeight="1" x14ac:dyDescent="0.3">
      <c r="A623" s="113"/>
      <c r="C623" s="113"/>
    </row>
    <row r="624" spans="1:3" ht="12.75" customHeight="1" x14ac:dyDescent="0.3">
      <c r="A624" s="113"/>
      <c r="C624" s="113"/>
    </row>
    <row r="625" spans="1:3" ht="12.75" customHeight="1" x14ac:dyDescent="0.3">
      <c r="A625" s="113"/>
      <c r="C625" s="113"/>
    </row>
    <row r="626" spans="1:3" ht="12.75" customHeight="1" x14ac:dyDescent="0.3">
      <c r="A626" s="113"/>
      <c r="C626" s="113"/>
    </row>
    <row r="627" spans="1:3" ht="12.75" customHeight="1" x14ac:dyDescent="0.3">
      <c r="A627" s="113"/>
      <c r="C627" s="113"/>
    </row>
    <row r="628" spans="1:3" ht="12.75" customHeight="1" x14ac:dyDescent="0.3">
      <c r="A628" s="113"/>
      <c r="C628" s="113"/>
    </row>
    <row r="629" spans="1:3" ht="12.75" customHeight="1" x14ac:dyDescent="0.3">
      <c r="A629" s="113"/>
      <c r="C629" s="113"/>
    </row>
    <row r="630" spans="1:3" ht="12.75" customHeight="1" x14ac:dyDescent="0.3">
      <c r="A630" s="113"/>
      <c r="C630" s="113"/>
    </row>
    <row r="631" spans="1:3" ht="12.75" customHeight="1" x14ac:dyDescent="0.3">
      <c r="A631" s="113"/>
      <c r="C631" s="113"/>
    </row>
    <row r="632" spans="1:3" ht="12.75" customHeight="1" x14ac:dyDescent="0.3">
      <c r="A632" s="113"/>
      <c r="C632" s="113"/>
    </row>
    <row r="633" spans="1:3" ht="12.75" customHeight="1" x14ac:dyDescent="0.3">
      <c r="A633" s="113"/>
      <c r="C633" s="113"/>
    </row>
    <row r="634" spans="1:3" ht="12.75" customHeight="1" x14ac:dyDescent="0.3">
      <c r="A634" s="113"/>
      <c r="C634" s="113"/>
    </row>
    <row r="635" spans="1:3" ht="12.75" customHeight="1" x14ac:dyDescent="0.3">
      <c r="A635" s="113"/>
      <c r="C635" s="113"/>
    </row>
    <row r="636" spans="1:3" ht="12.75" customHeight="1" x14ac:dyDescent="0.3">
      <c r="A636" s="113"/>
      <c r="C636" s="113"/>
    </row>
    <row r="637" spans="1:3" ht="12.75" customHeight="1" x14ac:dyDescent="0.3">
      <c r="A637" s="113"/>
      <c r="C637" s="113"/>
    </row>
    <row r="638" spans="1:3" ht="12.75" customHeight="1" x14ac:dyDescent="0.3">
      <c r="A638" s="113"/>
      <c r="C638" s="113"/>
    </row>
    <row r="639" spans="1:3" ht="12.75" customHeight="1" x14ac:dyDescent="0.3">
      <c r="A639" s="113"/>
      <c r="C639" s="113"/>
    </row>
    <row r="640" spans="1:3" ht="12.75" customHeight="1" x14ac:dyDescent="0.3">
      <c r="A640" s="113"/>
      <c r="C640" s="113"/>
    </row>
    <row r="641" spans="1:3" ht="12.75" customHeight="1" x14ac:dyDescent="0.3">
      <c r="A641" s="113"/>
      <c r="C641" s="113"/>
    </row>
    <row r="642" spans="1:3" ht="12.75" customHeight="1" x14ac:dyDescent="0.3">
      <c r="A642" s="113"/>
      <c r="C642" s="113"/>
    </row>
    <row r="643" spans="1:3" ht="12.75" customHeight="1" x14ac:dyDescent="0.3">
      <c r="A643" s="113"/>
      <c r="C643" s="113"/>
    </row>
    <row r="644" spans="1:3" ht="12.75" customHeight="1" x14ac:dyDescent="0.3">
      <c r="A644" s="113"/>
      <c r="C644" s="113"/>
    </row>
    <row r="645" spans="1:3" ht="12.75" customHeight="1" x14ac:dyDescent="0.3">
      <c r="A645" s="113"/>
      <c r="C645" s="113"/>
    </row>
    <row r="646" spans="1:3" ht="12.75" customHeight="1" x14ac:dyDescent="0.3">
      <c r="A646" s="113"/>
      <c r="C646" s="113"/>
    </row>
    <row r="647" spans="1:3" ht="12.75" customHeight="1" x14ac:dyDescent="0.3">
      <c r="A647" s="113"/>
      <c r="C647" s="113"/>
    </row>
    <row r="648" spans="1:3" ht="12.75" customHeight="1" x14ac:dyDescent="0.3">
      <c r="A648" s="113"/>
      <c r="C648" s="113"/>
    </row>
    <row r="649" spans="1:3" ht="12.75" customHeight="1" x14ac:dyDescent="0.3">
      <c r="A649" s="113"/>
      <c r="C649" s="113"/>
    </row>
    <row r="650" spans="1:3" ht="12.75" customHeight="1" x14ac:dyDescent="0.3">
      <c r="A650" s="113"/>
      <c r="C650" s="113"/>
    </row>
    <row r="651" spans="1:3" ht="12.75" customHeight="1" x14ac:dyDescent="0.3">
      <c r="A651" s="113"/>
      <c r="C651" s="113"/>
    </row>
    <row r="652" spans="1:3" ht="12.75" customHeight="1" x14ac:dyDescent="0.3">
      <c r="A652" s="113"/>
      <c r="C652" s="113"/>
    </row>
    <row r="653" spans="1:3" ht="12.75" customHeight="1" x14ac:dyDescent="0.3">
      <c r="A653" s="113"/>
      <c r="C653" s="113"/>
    </row>
    <row r="654" spans="1:3" ht="12.75" customHeight="1" x14ac:dyDescent="0.3">
      <c r="A654" s="113"/>
      <c r="C654" s="113"/>
    </row>
    <row r="655" spans="1:3" ht="12.75" customHeight="1" x14ac:dyDescent="0.3">
      <c r="A655" s="113"/>
      <c r="C655" s="113"/>
    </row>
    <row r="656" spans="1:3" ht="12.75" customHeight="1" x14ac:dyDescent="0.3">
      <c r="A656" s="113"/>
      <c r="C656" s="113"/>
    </row>
    <row r="657" spans="1:3" ht="12.75" customHeight="1" x14ac:dyDescent="0.3">
      <c r="A657" s="113"/>
      <c r="C657" s="113"/>
    </row>
    <row r="658" spans="1:3" ht="12.75" customHeight="1" x14ac:dyDescent="0.3">
      <c r="A658" s="113"/>
      <c r="C658" s="113"/>
    </row>
    <row r="659" spans="1:3" ht="12.75" customHeight="1" x14ac:dyDescent="0.3">
      <c r="A659" s="113"/>
      <c r="C659" s="113"/>
    </row>
    <row r="660" spans="1:3" ht="12.75" customHeight="1" x14ac:dyDescent="0.3">
      <c r="A660" s="113"/>
      <c r="C660" s="113"/>
    </row>
    <row r="661" spans="1:3" ht="12.75" customHeight="1" x14ac:dyDescent="0.3">
      <c r="A661" s="113"/>
      <c r="C661" s="113"/>
    </row>
    <row r="662" spans="1:3" ht="12.75" customHeight="1" x14ac:dyDescent="0.3">
      <c r="A662" s="113"/>
      <c r="C662" s="113"/>
    </row>
    <row r="663" spans="1:3" ht="12.75" customHeight="1" x14ac:dyDescent="0.3">
      <c r="A663" s="113"/>
      <c r="C663" s="113"/>
    </row>
    <row r="664" spans="1:3" ht="12.75" customHeight="1" x14ac:dyDescent="0.3">
      <c r="A664" s="113"/>
      <c r="C664" s="113"/>
    </row>
    <row r="665" spans="1:3" ht="12.75" customHeight="1" x14ac:dyDescent="0.3">
      <c r="A665" s="113"/>
      <c r="C665" s="113"/>
    </row>
    <row r="666" spans="1:3" ht="12.75" customHeight="1" x14ac:dyDescent="0.3">
      <c r="A666" s="113"/>
      <c r="C666" s="113"/>
    </row>
    <row r="667" spans="1:3" ht="12.75" customHeight="1" x14ac:dyDescent="0.3">
      <c r="A667" s="113"/>
      <c r="C667" s="113"/>
    </row>
    <row r="668" spans="1:3" ht="12.75" customHeight="1" x14ac:dyDescent="0.3">
      <c r="A668" s="113"/>
      <c r="C668" s="113"/>
    </row>
    <row r="669" spans="1:3" ht="12.75" customHeight="1" x14ac:dyDescent="0.3">
      <c r="A669" s="113"/>
      <c r="C669" s="113"/>
    </row>
    <row r="670" spans="1:3" ht="12.75" customHeight="1" x14ac:dyDescent="0.3">
      <c r="A670" s="113"/>
      <c r="C670" s="113"/>
    </row>
    <row r="671" spans="1:3" ht="12.75" customHeight="1" x14ac:dyDescent="0.3">
      <c r="A671" s="113"/>
      <c r="C671" s="113"/>
    </row>
    <row r="672" spans="1:3" ht="12.75" customHeight="1" x14ac:dyDescent="0.3">
      <c r="A672" s="113"/>
      <c r="C672" s="113"/>
    </row>
    <row r="673" spans="1:3" ht="12.75" customHeight="1" x14ac:dyDescent="0.3">
      <c r="A673" s="113"/>
      <c r="C673" s="113"/>
    </row>
    <row r="674" spans="1:3" ht="12.75" customHeight="1" x14ac:dyDescent="0.3">
      <c r="A674" s="113"/>
      <c r="C674" s="113"/>
    </row>
    <row r="675" spans="1:3" ht="12.75" customHeight="1" x14ac:dyDescent="0.3">
      <c r="A675" s="113"/>
      <c r="C675" s="113"/>
    </row>
    <row r="676" spans="1:3" ht="12.75" customHeight="1" x14ac:dyDescent="0.3">
      <c r="A676" s="113"/>
      <c r="C676" s="113"/>
    </row>
    <row r="677" spans="1:3" ht="12.75" customHeight="1" x14ac:dyDescent="0.3">
      <c r="A677" s="113"/>
      <c r="C677" s="113"/>
    </row>
    <row r="678" spans="1:3" ht="12.75" customHeight="1" x14ac:dyDescent="0.3">
      <c r="A678" s="113"/>
      <c r="C678" s="113"/>
    </row>
    <row r="679" spans="1:3" ht="12.75" customHeight="1" x14ac:dyDescent="0.3">
      <c r="A679" s="113"/>
      <c r="C679" s="113"/>
    </row>
    <row r="680" spans="1:3" ht="12.75" customHeight="1" x14ac:dyDescent="0.3">
      <c r="A680" s="113"/>
      <c r="C680" s="113"/>
    </row>
    <row r="681" spans="1:3" ht="12.75" customHeight="1" x14ac:dyDescent="0.3">
      <c r="A681" s="113"/>
      <c r="C681" s="113"/>
    </row>
    <row r="682" spans="1:3" ht="12.75" customHeight="1" x14ac:dyDescent="0.3">
      <c r="A682" s="113"/>
      <c r="C682" s="113"/>
    </row>
    <row r="683" spans="1:3" ht="12.75" customHeight="1" x14ac:dyDescent="0.3">
      <c r="A683" s="113"/>
      <c r="C683" s="113"/>
    </row>
    <row r="684" spans="1:3" ht="12.75" customHeight="1" x14ac:dyDescent="0.3">
      <c r="A684" s="113"/>
      <c r="C684" s="113"/>
    </row>
    <row r="685" spans="1:3" ht="12.75" customHeight="1" x14ac:dyDescent="0.3">
      <c r="A685" s="113"/>
      <c r="C685" s="113"/>
    </row>
    <row r="686" spans="1:3" ht="12.75" customHeight="1" x14ac:dyDescent="0.3">
      <c r="A686" s="113"/>
      <c r="C686" s="113"/>
    </row>
    <row r="687" spans="1:3" ht="12.75" customHeight="1" x14ac:dyDescent="0.3">
      <c r="A687" s="113"/>
      <c r="C687" s="113"/>
    </row>
    <row r="688" spans="1:3" ht="12.75" customHeight="1" x14ac:dyDescent="0.3">
      <c r="A688" s="113"/>
      <c r="C688" s="113"/>
    </row>
    <row r="689" spans="1:3" ht="12.75" customHeight="1" x14ac:dyDescent="0.3">
      <c r="A689" s="113"/>
      <c r="C689" s="113"/>
    </row>
    <row r="690" spans="1:3" ht="12.75" customHeight="1" x14ac:dyDescent="0.3">
      <c r="A690" s="113"/>
      <c r="C690" s="113"/>
    </row>
    <row r="691" spans="1:3" ht="12.75" customHeight="1" x14ac:dyDescent="0.3">
      <c r="A691" s="113"/>
      <c r="C691" s="113"/>
    </row>
    <row r="692" spans="1:3" ht="12.75" customHeight="1" x14ac:dyDescent="0.3">
      <c r="A692" s="113"/>
      <c r="C692" s="113"/>
    </row>
    <row r="693" spans="1:3" ht="12.75" customHeight="1" x14ac:dyDescent="0.3">
      <c r="A693" s="113"/>
      <c r="C693" s="113"/>
    </row>
    <row r="694" spans="1:3" ht="12.75" customHeight="1" x14ac:dyDescent="0.3">
      <c r="A694" s="113"/>
      <c r="C694" s="113"/>
    </row>
    <row r="695" spans="1:3" ht="12.75" customHeight="1" x14ac:dyDescent="0.3">
      <c r="A695" s="113"/>
      <c r="C695" s="113"/>
    </row>
    <row r="696" spans="1:3" ht="12.75" customHeight="1" x14ac:dyDescent="0.3">
      <c r="A696" s="113"/>
      <c r="C696" s="113"/>
    </row>
    <row r="697" spans="1:3" ht="12.75" customHeight="1" x14ac:dyDescent="0.3">
      <c r="A697" s="113"/>
      <c r="C697" s="113"/>
    </row>
    <row r="698" spans="1:3" ht="12.75" customHeight="1" x14ac:dyDescent="0.3">
      <c r="A698" s="113"/>
      <c r="C698" s="113"/>
    </row>
    <row r="699" spans="1:3" ht="12.75" customHeight="1" x14ac:dyDescent="0.3">
      <c r="A699" s="113"/>
      <c r="C699" s="113"/>
    </row>
    <row r="700" spans="1:3" ht="12.75" customHeight="1" x14ac:dyDescent="0.3">
      <c r="A700" s="113"/>
      <c r="C700" s="113"/>
    </row>
    <row r="701" spans="1:3" ht="12.75" customHeight="1" x14ac:dyDescent="0.3">
      <c r="A701" s="113"/>
      <c r="C701" s="113"/>
    </row>
    <row r="702" spans="1:3" ht="12.75" customHeight="1" x14ac:dyDescent="0.3">
      <c r="A702" s="113"/>
      <c r="C702" s="113"/>
    </row>
    <row r="703" spans="1:3" ht="12.75" customHeight="1" x14ac:dyDescent="0.3">
      <c r="A703" s="113"/>
      <c r="C703" s="113"/>
    </row>
    <row r="704" spans="1:3" ht="12.75" customHeight="1" x14ac:dyDescent="0.3">
      <c r="A704" s="113"/>
      <c r="C704" s="113"/>
    </row>
    <row r="705" spans="1:3" ht="12.75" customHeight="1" x14ac:dyDescent="0.3">
      <c r="A705" s="113"/>
      <c r="C705" s="113"/>
    </row>
    <row r="706" spans="1:3" ht="12.75" customHeight="1" x14ac:dyDescent="0.3">
      <c r="A706" s="113"/>
      <c r="C706" s="113"/>
    </row>
    <row r="707" spans="1:3" ht="12.75" customHeight="1" x14ac:dyDescent="0.3">
      <c r="A707" s="113"/>
      <c r="C707" s="113"/>
    </row>
    <row r="708" spans="1:3" ht="12.75" customHeight="1" x14ac:dyDescent="0.3">
      <c r="A708" s="113"/>
      <c r="C708" s="113"/>
    </row>
    <row r="709" spans="1:3" ht="12.75" customHeight="1" x14ac:dyDescent="0.3">
      <c r="A709" s="113"/>
      <c r="C709" s="113"/>
    </row>
    <row r="710" spans="1:3" ht="12.75" customHeight="1" x14ac:dyDescent="0.3">
      <c r="A710" s="113"/>
      <c r="C710" s="113"/>
    </row>
    <row r="711" spans="1:3" ht="12.75" customHeight="1" x14ac:dyDescent="0.3">
      <c r="A711" s="113"/>
      <c r="C711" s="113"/>
    </row>
    <row r="712" spans="1:3" ht="12.75" customHeight="1" x14ac:dyDescent="0.3">
      <c r="A712" s="113"/>
      <c r="C712" s="113"/>
    </row>
    <row r="713" spans="1:3" ht="12.75" customHeight="1" x14ac:dyDescent="0.3">
      <c r="A713" s="113"/>
      <c r="C713" s="113"/>
    </row>
    <row r="714" spans="1:3" ht="12.75" customHeight="1" x14ac:dyDescent="0.3">
      <c r="A714" s="113"/>
      <c r="C714" s="113"/>
    </row>
    <row r="715" spans="1:3" ht="12.75" customHeight="1" x14ac:dyDescent="0.3">
      <c r="A715" s="113"/>
      <c r="C715" s="113"/>
    </row>
    <row r="716" spans="1:3" ht="12.75" customHeight="1" x14ac:dyDescent="0.3">
      <c r="A716" s="113"/>
      <c r="C716" s="113"/>
    </row>
    <row r="717" spans="1:3" ht="12.75" customHeight="1" x14ac:dyDescent="0.3">
      <c r="A717" s="113"/>
      <c r="C717" s="113"/>
    </row>
    <row r="718" spans="1:3" ht="12.75" customHeight="1" x14ac:dyDescent="0.3">
      <c r="A718" s="113"/>
      <c r="C718" s="113"/>
    </row>
    <row r="719" spans="1:3" ht="12.75" customHeight="1" x14ac:dyDescent="0.3">
      <c r="A719" s="113"/>
      <c r="C719" s="113"/>
    </row>
    <row r="720" spans="1:3" ht="12.75" customHeight="1" x14ac:dyDescent="0.3">
      <c r="A720" s="113"/>
      <c r="C720" s="113"/>
    </row>
    <row r="721" spans="1:3" ht="12.75" customHeight="1" x14ac:dyDescent="0.3">
      <c r="A721" s="113"/>
      <c r="C721" s="113"/>
    </row>
    <row r="722" spans="1:3" ht="12.75" customHeight="1" x14ac:dyDescent="0.3">
      <c r="A722" s="113"/>
      <c r="C722" s="113"/>
    </row>
    <row r="723" spans="1:3" ht="12.75" customHeight="1" x14ac:dyDescent="0.3">
      <c r="A723" s="113"/>
      <c r="C723" s="113"/>
    </row>
    <row r="724" spans="1:3" ht="12.75" customHeight="1" x14ac:dyDescent="0.3">
      <c r="A724" s="113"/>
      <c r="C724" s="113"/>
    </row>
    <row r="725" spans="1:3" ht="12.75" customHeight="1" x14ac:dyDescent="0.3">
      <c r="A725" s="113"/>
      <c r="C725" s="113"/>
    </row>
    <row r="726" spans="1:3" ht="12.75" customHeight="1" x14ac:dyDescent="0.3">
      <c r="A726" s="113"/>
      <c r="C726" s="113"/>
    </row>
    <row r="727" spans="1:3" ht="12.75" customHeight="1" x14ac:dyDescent="0.3">
      <c r="A727" s="113"/>
      <c r="C727" s="113"/>
    </row>
    <row r="728" spans="1:3" ht="12.75" customHeight="1" x14ac:dyDescent="0.3">
      <c r="A728" s="113"/>
      <c r="C728" s="113"/>
    </row>
    <row r="729" spans="1:3" ht="12.75" customHeight="1" x14ac:dyDescent="0.3">
      <c r="A729" s="113"/>
      <c r="C729" s="113"/>
    </row>
    <row r="730" spans="1:3" ht="12.75" customHeight="1" x14ac:dyDescent="0.3">
      <c r="A730" s="113"/>
      <c r="C730" s="113"/>
    </row>
    <row r="731" spans="1:3" ht="12.75" customHeight="1" x14ac:dyDescent="0.3">
      <c r="A731" s="113"/>
      <c r="C731" s="113"/>
    </row>
    <row r="732" spans="1:3" ht="12.75" customHeight="1" x14ac:dyDescent="0.3">
      <c r="A732" s="113"/>
      <c r="C732" s="113"/>
    </row>
    <row r="733" spans="1:3" ht="12.75" customHeight="1" x14ac:dyDescent="0.3">
      <c r="A733" s="113"/>
      <c r="C733" s="113"/>
    </row>
    <row r="734" spans="1:3" ht="12.75" customHeight="1" x14ac:dyDescent="0.3">
      <c r="A734" s="113"/>
      <c r="C734" s="113"/>
    </row>
    <row r="735" spans="1:3" ht="12.75" customHeight="1" x14ac:dyDescent="0.3">
      <c r="A735" s="113"/>
      <c r="C735" s="113"/>
    </row>
    <row r="736" spans="1:3" ht="12.75" customHeight="1" x14ac:dyDescent="0.3">
      <c r="A736" s="113"/>
      <c r="C736" s="113"/>
    </row>
    <row r="737" spans="1:3" ht="12.75" customHeight="1" x14ac:dyDescent="0.3">
      <c r="A737" s="113"/>
      <c r="C737" s="113"/>
    </row>
    <row r="738" spans="1:3" ht="12.75" customHeight="1" x14ac:dyDescent="0.3">
      <c r="A738" s="113"/>
      <c r="C738" s="113"/>
    </row>
    <row r="739" spans="1:3" ht="12.75" customHeight="1" x14ac:dyDescent="0.3">
      <c r="A739" s="113"/>
      <c r="C739" s="113"/>
    </row>
    <row r="740" spans="1:3" ht="12.75" customHeight="1" x14ac:dyDescent="0.3">
      <c r="A740" s="113"/>
      <c r="C740" s="113"/>
    </row>
    <row r="741" spans="1:3" ht="12.75" customHeight="1" x14ac:dyDescent="0.3">
      <c r="A741" s="113"/>
      <c r="C741" s="113"/>
    </row>
    <row r="742" spans="1:3" ht="12.75" customHeight="1" x14ac:dyDescent="0.3">
      <c r="A742" s="113"/>
      <c r="C742" s="113"/>
    </row>
    <row r="743" spans="1:3" ht="12.75" customHeight="1" x14ac:dyDescent="0.3">
      <c r="A743" s="113"/>
      <c r="C743" s="113"/>
    </row>
    <row r="744" spans="1:3" ht="12.75" customHeight="1" x14ac:dyDescent="0.3">
      <c r="A744" s="113"/>
      <c r="C744" s="113"/>
    </row>
    <row r="745" spans="1:3" ht="12.75" customHeight="1" x14ac:dyDescent="0.3">
      <c r="A745" s="113"/>
      <c r="C745" s="113"/>
    </row>
    <row r="746" spans="1:3" ht="12.75" customHeight="1" x14ac:dyDescent="0.3">
      <c r="A746" s="113"/>
      <c r="C746" s="113"/>
    </row>
    <row r="747" spans="1:3" ht="12.75" customHeight="1" x14ac:dyDescent="0.3">
      <c r="A747" s="113"/>
      <c r="C747" s="113"/>
    </row>
    <row r="748" spans="1:3" ht="12.75" customHeight="1" x14ac:dyDescent="0.3">
      <c r="A748" s="113"/>
      <c r="C748" s="113"/>
    </row>
    <row r="749" spans="1:3" ht="12.75" customHeight="1" x14ac:dyDescent="0.3">
      <c r="A749" s="113"/>
      <c r="C749" s="113"/>
    </row>
    <row r="750" spans="1:3" ht="12.75" customHeight="1" x14ac:dyDescent="0.3">
      <c r="A750" s="113"/>
      <c r="C750" s="113"/>
    </row>
    <row r="751" spans="1:3" ht="12.75" customHeight="1" x14ac:dyDescent="0.3">
      <c r="A751" s="113"/>
      <c r="C751" s="113"/>
    </row>
    <row r="752" spans="1:3" ht="12.75" customHeight="1" x14ac:dyDescent="0.3">
      <c r="A752" s="113"/>
      <c r="C752" s="113"/>
    </row>
    <row r="753" spans="1:3" ht="12.75" customHeight="1" x14ac:dyDescent="0.3">
      <c r="A753" s="113"/>
      <c r="C753" s="113"/>
    </row>
    <row r="754" spans="1:3" ht="12.75" customHeight="1" x14ac:dyDescent="0.3">
      <c r="A754" s="113"/>
      <c r="C754" s="113"/>
    </row>
    <row r="755" spans="1:3" ht="12.75" customHeight="1" x14ac:dyDescent="0.3">
      <c r="A755" s="113"/>
      <c r="C755" s="113"/>
    </row>
    <row r="756" spans="1:3" ht="12.75" customHeight="1" x14ac:dyDescent="0.3">
      <c r="A756" s="113"/>
      <c r="C756" s="113"/>
    </row>
    <row r="757" spans="1:3" ht="12.75" customHeight="1" x14ac:dyDescent="0.3">
      <c r="A757" s="113"/>
      <c r="C757" s="113"/>
    </row>
    <row r="758" spans="1:3" ht="12.75" customHeight="1" x14ac:dyDescent="0.3">
      <c r="A758" s="113"/>
      <c r="C758" s="113"/>
    </row>
    <row r="759" spans="1:3" ht="12.75" customHeight="1" x14ac:dyDescent="0.3">
      <c r="A759" s="113"/>
      <c r="C759" s="113"/>
    </row>
    <row r="760" spans="1:3" ht="12.75" customHeight="1" x14ac:dyDescent="0.3">
      <c r="A760" s="113"/>
      <c r="C760" s="113"/>
    </row>
    <row r="761" spans="1:3" ht="12.75" customHeight="1" x14ac:dyDescent="0.3">
      <c r="A761" s="113"/>
      <c r="C761" s="113"/>
    </row>
    <row r="762" spans="1:3" ht="12.75" customHeight="1" x14ac:dyDescent="0.3">
      <c r="A762" s="113"/>
      <c r="C762" s="113"/>
    </row>
    <row r="763" spans="1:3" ht="12.75" customHeight="1" x14ac:dyDescent="0.3">
      <c r="A763" s="113"/>
      <c r="C763" s="113"/>
    </row>
    <row r="764" spans="1:3" ht="12.75" customHeight="1" x14ac:dyDescent="0.3">
      <c r="A764" s="113"/>
      <c r="C764" s="113"/>
    </row>
    <row r="765" spans="1:3" ht="12.75" customHeight="1" x14ac:dyDescent="0.3">
      <c r="A765" s="113"/>
      <c r="C765" s="113"/>
    </row>
    <row r="766" spans="1:3" ht="12.75" customHeight="1" x14ac:dyDescent="0.3">
      <c r="A766" s="113"/>
      <c r="C766" s="113"/>
    </row>
    <row r="767" spans="1:3" ht="12.75" customHeight="1" x14ac:dyDescent="0.3">
      <c r="A767" s="113"/>
      <c r="C767" s="113"/>
    </row>
    <row r="768" spans="1:3" ht="12.75" customHeight="1" x14ac:dyDescent="0.3">
      <c r="A768" s="113"/>
      <c r="C768" s="113"/>
    </row>
    <row r="769" spans="1:3" ht="12.75" customHeight="1" x14ac:dyDescent="0.3">
      <c r="A769" s="113"/>
      <c r="C769" s="113"/>
    </row>
    <row r="770" spans="1:3" ht="12.75" customHeight="1" x14ac:dyDescent="0.3">
      <c r="A770" s="113"/>
      <c r="C770" s="113"/>
    </row>
    <row r="771" spans="1:3" ht="12.75" customHeight="1" x14ac:dyDescent="0.3">
      <c r="A771" s="113"/>
      <c r="C771" s="113"/>
    </row>
    <row r="772" spans="1:3" ht="12.75" customHeight="1" x14ac:dyDescent="0.3">
      <c r="A772" s="113"/>
      <c r="C772" s="113"/>
    </row>
    <row r="773" spans="1:3" ht="12.75" customHeight="1" x14ac:dyDescent="0.3">
      <c r="A773" s="113"/>
      <c r="C773" s="113"/>
    </row>
    <row r="774" spans="1:3" ht="12.75" customHeight="1" x14ac:dyDescent="0.3">
      <c r="A774" s="113"/>
      <c r="C774" s="113"/>
    </row>
    <row r="775" spans="1:3" ht="12.75" customHeight="1" x14ac:dyDescent="0.3">
      <c r="A775" s="113"/>
      <c r="C775" s="113"/>
    </row>
    <row r="776" spans="1:3" ht="12.75" customHeight="1" x14ac:dyDescent="0.3">
      <c r="A776" s="113"/>
      <c r="C776" s="113"/>
    </row>
    <row r="777" spans="1:3" ht="12.75" customHeight="1" x14ac:dyDescent="0.3">
      <c r="A777" s="113"/>
      <c r="C777" s="113"/>
    </row>
    <row r="778" spans="1:3" ht="12.75" customHeight="1" x14ac:dyDescent="0.3">
      <c r="A778" s="113"/>
      <c r="C778" s="113"/>
    </row>
    <row r="779" spans="1:3" ht="12.75" customHeight="1" x14ac:dyDescent="0.3">
      <c r="A779" s="113"/>
      <c r="C779" s="113"/>
    </row>
    <row r="780" spans="1:3" ht="12.75" customHeight="1" x14ac:dyDescent="0.3">
      <c r="A780" s="113"/>
      <c r="C780" s="113"/>
    </row>
    <row r="781" spans="1:3" ht="12.75" customHeight="1" x14ac:dyDescent="0.3">
      <c r="A781" s="113"/>
      <c r="C781" s="113"/>
    </row>
    <row r="782" spans="1:3" ht="12.75" customHeight="1" x14ac:dyDescent="0.3">
      <c r="A782" s="113"/>
      <c r="C782" s="113"/>
    </row>
    <row r="783" spans="1:3" ht="12.75" customHeight="1" x14ac:dyDescent="0.3">
      <c r="A783" s="113"/>
      <c r="C783" s="113"/>
    </row>
    <row r="784" spans="1:3" ht="12.75" customHeight="1" x14ac:dyDescent="0.3">
      <c r="A784" s="113"/>
      <c r="C784" s="113"/>
    </row>
    <row r="785" spans="1:3" ht="12.75" customHeight="1" x14ac:dyDescent="0.3">
      <c r="A785" s="113"/>
      <c r="C785" s="113"/>
    </row>
    <row r="786" spans="1:3" ht="12.75" customHeight="1" x14ac:dyDescent="0.3">
      <c r="A786" s="113"/>
      <c r="C786" s="113"/>
    </row>
    <row r="787" spans="1:3" ht="12.75" customHeight="1" x14ac:dyDescent="0.3">
      <c r="A787" s="113"/>
      <c r="C787" s="113"/>
    </row>
    <row r="788" spans="1:3" ht="12.75" customHeight="1" x14ac:dyDescent="0.3">
      <c r="A788" s="113"/>
      <c r="C788" s="113"/>
    </row>
    <row r="789" spans="1:3" ht="12.75" customHeight="1" x14ac:dyDescent="0.3">
      <c r="A789" s="113"/>
      <c r="C789" s="113"/>
    </row>
    <row r="790" spans="1:3" ht="12.75" customHeight="1" x14ac:dyDescent="0.3">
      <c r="A790" s="113"/>
      <c r="C790" s="113"/>
    </row>
    <row r="791" spans="1:3" ht="12.75" customHeight="1" x14ac:dyDescent="0.3">
      <c r="A791" s="113"/>
      <c r="C791" s="113"/>
    </row>
    <row r="792" spans="1:3" ht="12.75" customHeight="1" x14ac:dyDescent="0.3">
      <c r="A792" s="113"/>
      <c r="C792" s="113"/>
    </row>
    <row r="793" spans="1:3" ht="12.75" customHeight="1" x14ac:dyDescent="0.3">
      <c r="A793" s="113"/>
      <c r="C793" s="113"/>
    </row>
    <row r="794" spans="1:3" ht="12.75" customHeight="1" x14ac:dyDescent="0.3">
      <c r="A794" s="113"/>
      <c r="C794" s="113"/>
    </row>
    <row r="795" spans="1:3" ht="12.75" customHeight="1" x14ac:dyDescent="0.3">
      <c r="A795" s="113"/>
      <c r="C795" s="113"/>
    </row>
    <row r="796" spans="1:3" ht="12.75" customHeight="1" x14ac:dyDescent="0.3">
      <c r="A796" s="113"/>
      <c r="C796" s="113"/>
    </row>
    <row r="797" spans="1:3" ht="12.75" customHeight="1" x14ac:dyDescent="0.3">
      <c r="A797" s="113"/>
      <c r="C797" s="113"/>
    </row>
    <row r="798" spans="1:3" ht="12.75" customHeight="1" x14ac:dyDescent="0.3">
      <c r="A798" s="113"/>
      <c r="C798" s="113"/>
    </row>
    <row r="799" spans="1:3" ht="12.75" customHeight="1" x14ac:dyDescent="0.3">
      <c r="A799" s="113"/>
      <c r="C799" s="113"/>
    </row>
    <row r="800" spans="1:3" ht="12.75" customHeight="1" x14ac:dyDescent="0.3">
      <c r="A800" s="113"/>
      <c r="C800" s="113"/>
    </row>
    <row r="801" spans="1:3" ht="12.75" customHeight="1" x14ac:dyDescent="0.3">
      <c r="A801" s="113"/>
      <c r="C801" s="113"/>
    </row>
    <row r="802" spans="1:3" ht="12.75" customHeight="1" x14ac:dyDescent="0.3">
      <c r="A802" s="113"/>
      <c r="C802" s="113"/>
    </row>
    <row r="803" spans="1:3" ht="12.75" customHeight="1" x14ac:dyDescent="0.3">
      <c r="A803" s="113"/>
      <c r="C803" s="113"/>
    </row>
    <row r="804" spans="1:3" ht="12.75" customHeight="1" x14ac:dyDescent="0.3">
      <c r="A804" s="113"/>
      <c r="C804" s="113"/>
    </row>
    <row r="805" spans="1:3" ht="12.75" customHeight="1" x14ac:dyDescent="0.3">
      <c r="A805" s="113"/>
      <c r="C805" s="113"/>
    </row>
    <row r="806" spans="1:3" ht="12.75" customHeight="1" x14ac:dyDescent="0.3">
      <c r="A806" s="113"/>
      <c r="C806" s="113"/>
    </row>
    <row r="807" spans="1:3" ht="12.75" customHeight="1" x14ac:dyDescent="0.3">
      <c r="A807" s="113"/>
      <c r="C807" s="113"/>
    </row>
    <row r="808" spans="1:3" ht="12.75" customHeight="1" x14ac:dyDescent="0.3">
      <c r="A808" s="113"/>
      <c r="C808" s="113"/>
    </row>
    <row r="809" spans="1:3" ht="12.75" customHeight="1" x14ac:dyDescent="0.3">
      <c r="A809" s="113"/>
      <c r="C809" s="113"/>
    </row>
    <row r="810" spans="1:3" ht="12.75" customHeight="1" x14ac:dyDescent="0.3">
      <c r="A810" s="113"/>
      <c r="C810" s="113"/>
    </row>
    <row r="811" spans="1:3" ht="12.75" customHeight="1" x14ac:dyDescent="0.3">
      <c r="A811" s="113"/>
      <c r="C811" s="113"/>
    </row>
    <row r="812" spans="1:3" ht="12.75" customHeight="1" x14ac:dyDescent="0.3">
      <c r="A812" s="113"/>
      <c r="C812" s="113"/>
    </row>
    <row r="813" spans="1:3" ht="12.75" customHeight="1" x14ac:dyDescent="0.3">
      <c r="A813" s="113"/>
      <c r="C813" s="113"/>
    </row>
    <row r="814" spans="1:3" ht="12.75" customHeight="1" x14ac:dyDescent="0.3">
      <c r="A814" s="113"/>
      <c r="C814" s="113"/>
    </row>
    <row r="815" spans="1:3" ht="12.75" customHeight="1" x14ac:dyDescent="0.3">
      <c r="A815" s="113"/>
      <c r="C815" s="113"/>
    </row>
    <row r="816" spans="1:3" ht="12.75" customHeight="1" x14ac:dyDescent="0.3">
      <c r="A816" s="113"/>
      <c r="C816" s="113"/>
    </row>
    <row r="817" spans="1:3" ht="12.75" customHeight="1" x14ac:dyDescent="0.3">
      <c r="A817" s="113"/>
      <c r="C817" s="113"/>
    </row>
    <row r="818" spans="1:3" ht="12.75" customHeight="1" x14ac:dyDescent="0.3">
      <c r="A818" s="113"/>
      <c r="C818" s="113"/>
    </row>
    <row r="819" spans="1:3" ht="12.75" customHeight="1" x14ac:dyDescent="0.3">
      <c r="A819" s="113"/>
      <c r="C819" s="113"/>
    </row>
    <row r="820" spans="1:3" ht="12.75" customHeight="1" x14ac:dyDescent="0.3">
      <c r="A820" s="113"/>
      <c r="C820" s="113"/>
    </row>
    <row r="821" spans="1:3" ht="12.75" customHeight="1" x14ac:dyDescent="0.3">
      <c r="A821" s="113"/>
      <c r="C821" s="113"/>
    </row>
    <row r="822" spans="1:3" ht="12.75" customHeight="1" x14ac:dyDescent="0.3">
      <c r="A822" s="113"/>
      <c r="C822" s="113"/>
    </row>
    <row r="823" spans="1:3" ht="12.75" customHeight="1" x14ac:dyDescent="0.3">
      <c r="A823" s="113"/>
      <c r="C823" s="113"/>
    </row>
    <row r="824" spans="1:3" ht="12.75" customHeight="1" x14ac:dyDescent="0.3">
      <c r="A824" s="113"/>
      <c r="C824" s="113"/>
    </row>
    <row r="825" spans="1:3" ht="12.75" customHeight="1" x14ac:dyDescent="0.3">
      <c r="A825" s="113"/>
      <c r="C825" s="113"/>
    </row>
    <row r="826" spans="1:3" ht="12.75" customHeight="1" x14ac:dyDescent="0.3">
      <c r="A826" s="113"/>
      <c r="C826" s="113"/>
    </row>
    <row r="827" spans="1:3" ht="12.75" customHeight="1" x14ac:dyDescent="0.3">
      <c r="A827" s="113"/>
      <c r="C827" s="113"/>
    </row>
    <row r="828" spans="1:3" ht="12.75" customHeight="1" x14ac:dyDescent="0.3">
      <c r="A828" s="113"/>
      <c r="C828" s="113"/>
    </row>
    <row r="829" spans="1:3" ht="12.75" customHeight="1" x14ac:dyDescent="0.3">
      <c r="A829" s="113"/>
      <c r="C829" s="113"/>
    </row>
    <row r="830" spans="1:3" ht="12.75" customHeight="1" x14ac:dyDescent="0.3">
      <c r="A830" s="113"/>
      <c r="C830" s="113"/>
    </row>
    <row r="831" spans="1:3" ht="12.75" customHeight="1" x14ac:dyDescent="0.3">
      <c r="A831" s="113"/>
      <c r="C831" s="113"/>
    </row>
    <row r="832" spans="1:3" ht="12.75" customHeight="1" x14ac:dyDescent="0.3">
      <c r="A832" s="113"/>
      <c r="C832" s="113"/>
    </row>
    <row r="833" spans="1:3" ht="12.75" customHeight="1" x14ac:dyDescent="0.3">
      <c r="A833" s="113"/>
      <c r="C833" s="113"/>
    </row>
    <row r="834" spans="1:3" ht="12.75" customHeight="1" x14ac:dyDescent="0.3">
      <c r="A834" s="113"/>
      <c r="C834" s="113"/>
    </row>
    <row r="835" spans="1:3" ht="12.75" customHeight="1" x14ac:dyDescent="0.3">
      <c r="A835" s="113"/>
      <c r="C835" s="113"/>
    </row>
    <row r="836" spans="1:3" ht="12.75" customHeight="1" x14ac:dyDescent="0.3">
      <c r="A836" s="113"/>
      <c r="C836" s="113"/>
    </row>
    <row r="837" spans="1:3" ht="12.75" customHeight="1" x14ac:dyDescent="0.3">
      <c r="A837" s="113"/>
      <c r="C837" s="113"/>
    </row>
    <row r="838" spans="1:3" ht="12.75" customHeight="1" x14ac:dyDescent="0.3">
      <c r="A838" s="113"/>
      <c r="C838" s="113"/>
    </row>
    <row r="839" spans="1:3" ht="12.75" customHeight="1" x14ac:dyDescent="0.3">
      <c r="A839" s="113"/>
      <c r="C839" s="113"/>
    </row>
    <row r="840" spans="1:3" ht="12.75" customHeight="1" x14ac:dyDescent="0.3">
      <c r="A840" s="113"/>
      <c r="C840" s="113"/>
    </row>
    <row r="841" spans="1:3" ht="12.75" customHeight="1" x14ac:dyDescent="0.3">
      <c r="A841" s="113"/>
      <c r="C841" s="113"/>
    </row>
    <row r="842" spans="1:3" ht="12.75" customHeight="1" x14ac:dyDescent="0.3">
      <c r="A842" s="113"/>
      <c r="C842" s="113"/>
    </row>
    <row r="843" spans="1:3" ht="12.75" customHeight="1" x14ac:dyDescent="0.3">
      <c r="A843" s="113"/>
      <c r="C843" s="113"/>
    </row>
    <row r="844" spans="1:3" ht="12.75" customHeight="1" x14ac:dyDescent="0.3">
      <c r="A844" s="113"/>
      <c r="C844" s="113"/>
    </row>
    <row r="845" spans="1:3" ht="12.75" customHeight="1" x14ac:dyDescent="0.3">
      <c r="A845" s="113"/>
      <c r="C845" s="113"/>
    </row>
    <row r="846" spans="1:3" ht="12.75" customHeight="1" x14ac:dyDescent="0.3">
      <c r="A846" s="113"/>
      <c r="C846" s="113"/>
    </row>
    <row r="847" spans="1:3" ht="12.75" customHeight="1" x14ac:dyDescent="0.3">
      <c r="A847" s="113"/>
      <c r="C847" s="113"/>
    </row>
    <row r="848" spans="1:3" ht="12.75" customHeight="1" x14ac:dyDescent="0.3">
      <c r="A848" s="113"/>
      <c r="C848" s="113"/>
    </row>
    <row r="849" spans="1:3" ht="12.75" customHeight="1" x14ac:dyDescent="0.3">
      <c r="A849" s="113"/>
      <c r="C849" s="113"/>
    </row>
    <row r="850" spans="1:3" ht="12.75" customHeight="1" x14ac:dyDescent="0.3">
      <c r="A850" s="113"/>
      <c r="C850" s="113"/>
    </row>
    <row r="851" spans="1:3" ht="12.75" customHeight="1" x14ac:dyDescent="0.3">
      <c r="A851" s="113"/>
      <c r="C851" s="113"/>
    </row>
    <row r="852" spans="1:3" ht="12.75" customHeight="1" x14ac:dyDescent="0.3">
      <c r="A852" s="113"/>
      <c r="C852" s="113"/>
    </row>
    <row r="853" spans="1:3" ht="12.75" customHeight="1" x14ac:dyDescent="0.3">
      <c r="A853" s="113"/>
      <c r="C853" s="113"/>
    </row>
    <row r="854" spans="1:3" ht="12.75" customHeight="1" x14ac:dyDescent="0.3">
      <c r="A854" s="113"/>
      <c r="C854" s="113"/>
    </row>
    <row r="855" spans="1:3" ht="12.75" customHeight="1" x14ac:dyDescent="0.3">
      <c r="A855" s="113"/>
      <c r="C855" s="113"/>
    </row>
    <row r="856" spans="1:3" ht="12.75" customHeight="1" x14ac:dyDescent="0.3">
      <c r="A856" s="113"/>
      <c r="C856" s="113"/>
    </row>
    <row r="857" spans="1:3" ht="12.75" customHeight="1" x14ac:dyDescent="0.3">
      <c r="A857" s="113"/>
      <c r="C857" s="113"/>
    </row>
    <row r="858" spans="1:3" ht="12.75" customHeight="1" x14ac:dyDescent="0.3">
      <c r="A858" s="113"/>
      <c r="C858" s="113"/>
    </row>
    <row r="859" spans="1:3" ht="12.75" customHeight="1" x14ac:dyDescent="0.3">
      <c r="A859" s="113"/>
      <c r="C859" s="113"/>
    </row>
    <row r="860" spans="1:3" ht="12.75" customHeight="1" x14ac:dyDescent="0.3">
      <c r="A860" s="113"/>
      <c r="C860" s="113"/>
    </row>
    <row r="861" spans="1:3" ht="12.75" customHeight="1" x14ac:dyDescent="0.3">
      <c r="A861" s="113"/>
      <c r="C861" s="113"/>
    </row>
    <row r="862" spans="1:3" ht="12.75" customHeight="1" x14ac:dyDescent="0.3">
      <c r="A862" s="113"/>
      <c r="C862" s="113"/>
    </row>
    <row r="863" spans="1:3" ht="12.75" customHeight="1" x14ac:dyDescent="0.3">
      <c r="A863" s="113"/>
      <c r="C863" s="113"/>
    </row>
    <row r="864" spans="1:3" ht="12.75" customHeight="1" x14ac:dyDescent="0.3">
      <c r="A864" s="113"/>
      <c r="C864" s="113"/>
    </row>
    <row r="865" spans="1:3" ht="12.75" customHeight="1" x14ac:dyDescent="0.3">
      <c r="A865" s="113"/>
      <c r="C865" s="113"/>
    </row>
    <row r="866" spans="1:3" ht="12.75" customHeight="1" x14ac:dyDescent="0.3">
      <c r="A866" s="113"/>
      <c r="C866" s="113"/>
    </row>
    <row r="867" spans="1:3" ht="12.75" customHeight="1" x14ac:dyDescent="0.3">
      <c r="A867" s="113"/>
      <c r="C867" s="113"/>
    </row>
    <row r="868" spans="1:3" ht="12.75" customHeight="1" x14ac:dyDescent="0.3">
      <c r="A868" s="113"/>
      <c r="C868" s="113"/>
    </row>
    <row r="869" spans="1:3" ht="12.75" customHeight="1" x14ac:dyDescent="0.3">
      <c r="A869" s="113"/>
      <c r="C869" s="113"/>
    </row>
    <row r="870" spans="1:3" ht="12.75" customHeight="1" x14ac:dyDescent="0.3">
      <c r="A870" s="113"/>
      <c r="C870" s="113"/>
    </row>
    <row r="871" spans="1:3" ht="12.75" customHeight="1" x14ac:dyDescent="0.3">
      <c r="A871" s="113"/>
      <c r="C871" s="113"/>
    </row>
    <row r="872" spans="1:3" ht="12.75" customHeight="1" x14ac:dyDescent="0.3">
      <c r="A872" s="113"/>
      <c r="C872" s="113"/>
    </row>
    <row r="873" spans="1:3" ht="12.75" customHeight="1" x14ac:dyDescent="0.3">
      <c r="A873" s="113"/>
      <c r="C873" s="113"/>
    </row>
    <row r="874" spans="1:3" ht="12.75" customHeight="1" x14ac:dyDescent="0.3">
      <c r="A874" s="113"/>
      <c r="C874" s="113"/>
    </row>
    <row r="875" spans="1:3" ht="12.75" customHeight="1" x14ac:dyDescent="0.3">
      <c r="A875" s="113"/>
      <c r="C875" s="113"/>
    </row>
    <row r="876" spans="1:3" ht="12.75" customHeight="1" x14ac:dyDescent="0.3">
      <c r="A876" s="113"/>
      <c r="C876" s="113"/>
    </row>
    <row r="877" spans="1:3" ht="12.75" customHeight="1" x14ac:dyDescent="0.3">
      <c r="A877" s="113"/>
      <c r="C877" s="113"/>
    </row>
    <row r="878" spans="1:3" ht="12.75" customHeight="1" x14ac:dyDescent="0.3">
      <c r="A878" s="113"/>
      <c r="C878" s="113"/>
    </row>
    <row r="879" spans="1:3" ht="12.75" customHeight="1" x14ac:dyDescent="0.3">
      <c r="A879" s="113"/>
      <c r="C879" s="113"/>
    </row>
    <row r="880" spans="1:3" ht="12.75" customHeight="1" x14ac:dyDescent="0.3">
      <c r="A880" s="113"/>
      <c r="C880" s="113"/>
    </row>
    <row r="881" spans="1:3" ht="12.75" customHeight="1" x14ac:dyDescent="0.3">
      <c r="A881" s="113"/>
      <c r="C881" s="113"/>
    </row>
    <row r="882" spans="1:3" ht="12.75" customHeight="1" x14ac:dyDescent="0.3">
      <c r="A882" s="113"/>
      <c r="C882" s="113"/>
    </row>
    <row r="883" spans="1:3" ht="12.75" customHeight="1" x14ac:dyDescent="0.3">
      <c r="A883" s="113"/>
      <c r="C883" s="113"/>
    </row>
    <row r="884" spans="1:3" ht="12.75" customHeight="1" x14ac:dyDescent="0.3">
      <c r="A884" s="113"/>
      <c r="C884" s="113"/>
    </row>
    <row r="885" spans="1:3" ht="12.75" customHeight="1" x14ac:dyDescent="0.3">
      <c r="A885" s="113"/>
      <c r="C885" s="113"/>
    </row>
    <row r="886" spans="1:3" ht="12.75" customHeight="1" x14ac:dyDescent="0.3">
      <c r="A886" s="113"/>
      <c r="C886" s="113"/>
    </row>
    <row r="887" spans="1:3" ht="12.75" customHeight="1" x14ac:dyDescent="0.3">
      <c r="A887" s="113"/>
      <c r="C887" s="113"/>
    </row>
    <row r="888" spans="1:3" ht="12.75" customHeight="1" x14ac:dyDescent="0.3">
      <c r="A888" s="113"/>
      <c r="C888" s="113"/>
    </row>
    <row r="889" spans="1:3" ht="12.75" customHeight="1" x14ac:dyDescent="0.3">
      <c r="A889" s="113"/>
      <c r="C889" s="113"/>
    </row>
    <row r="890" spans="1:3" ht="12.75" customHeight="1" x14ac:dyDescent="0.3">
      <c r="A890" s="113"/>
      <c r="C890" s="113"/>
    </row>
    <row r="891" spans="1:3" ht="12.75" customHeight="1" x14ac:dyDescent="0.3">
      <c r="A891" s="113"/>
      <c r="C891" s="113"/>
    </row>
    <row r="892" spans="1:3" ht="12.75" customHeight="1" x14ac:dyDescent="0.3">
      <c r="A892" s="113"/>
      <c r="C892" s="113"/>
    </row>
    <row r="893" spans="1:3" ht="12.75" customHeight="1" x14ac:dyDescent="0.3">
      <c r="A893" s="113"/>
      <c r="C893" s="113"/>
    </row>
    <row r="894" spans="1:3" ht="12.75" customHeight="1" x14ac:dyDescent="0.3">
      <c r="A894" s="113"/>
      <c r="C894" s="113"/>
    </row>
    <row r="895" spans="1:3" ht="12.75" customHeight="1" x14ac:dyDescent="0.3">
      <c r="A895" s="113"/>
      <c r="C895" s="113"/>
    </row>
    <row r="896" spans="1:3" ht="12.75" customHeight="1" x14ac:dyDescent="0.3">
      <c r="A896" s="113"/>
      <c r="C896" s="113"/>
    </row>
    <row r="897" spans="1:3" ht="12.75" customHeight="1" x14ac:dyDescent="0.3">
      <c r="A897" s="113"/>
      <c r="C897" s="113"/>
    </row>
    <row r="898" spans="1:3" ht="12.75" customHeight="1" x14ac:dyDescent="0.3">
      <c r="A898" s="113"/>
      <c r="C898" s="113"/>
    </row>
    <row r="899" spans="1:3" ht="12.75" customHeight="1" x14ac:dyDescent="0.3">
      <c r="A899" s="113"/>
      <c r="C899" s="113"/>
    </row>
    <row r="900" spans="1:3" ht="12.75" customHeight="1" x14ac:dyDescent="0.3">
      <c r="A900" s="113"/>
      <c r="C900" s="113"/>
    </row>
    <row r="901" spans="1:3" ht="12.75" customHeight="1" x14ac:dyDescent="0.3">
      <c r="A901" s="113"/>
      <c r="C901" s="113"/>
    </row>
    <row r="902" spans="1:3" ht="12.75" customHeight="1" x14ac:dyDescent="0.3">
      <c r="A902" s="113"/>
      <c r="C902" s="113"/>
    </row>
    <row r="903" spans="1:3" ht="12.75" customHeight="1" x14ac:dyDescent="0.3">
      <c r="A903" s="113"/>
      <c r="C903" s="113"/>
    </row>
    <row r="904" spans="1:3" ht="12.75" customHeight="1" x14ac:dyDescent="0.3">
      <c r="A904" s="113"/>
      <c r="C904" s="113"/>
    </row>
    <row r="905" spans="1:3" ht="12.75" customHeight="1" x14ac:dyDescent="0.3">
      <c r="A905" s="113"/>
      <c r="C905" s="113"/>
    </row>
    <row r="906" spans="1:3" ht="12.75" customHeight="1" x14ac:dyDescent="0.3">
      <c r="A906" s="113"/>
      <c r="C906" s="113"/>
    </row>
    <row r="907" spans="1:3" ht="12.75" customHeight="1" x14ac:dyDescent="0.3">
      <c r="A907" s="113"/>
      <c r="C907" s="113"/>
    </row>
    <row r="908" spans="1:3" ht="12.75" customHeight="1" x14ac:dyDescent="0.3">
      <c r="A908" s="113"/>
      <c r="C908" s="113"/>
    </row>
    <row r="909" spans="1:3" ht="12.75" customHeight="1" x14ac:dyDescent="0.3">
      <c r="A909" s="113"/>
      <c r="C909" s="113"/>
    </row>
    <row r="910" spans="1:3" ht="12.75" customHeight="1" x14ac:dyDescent="0.3">
      <c r="A910" s="113"/>
      <c r="C910" s="113"/>
    </row>
    <row r="911" spans="1:3" ht="12.75" customHeight="1" x14ac:dyDescent="0.3">
      <c r="A911" s="113"/>
      <c r="C911" s="113"/>
    </row>
    <row r="912" spans="1:3" ht="12.75" customHeight="1" x14ac:dyDescent="0.3">
      <c r="A912" s="113"/>
      <c r="C912" s="113"/>
    </row>
    <row r="913" spans="1:3" ht="12.75" customHeight="1" x14ac:dyDescent="0.3">
      <c r="A913" s="113"/>
      <c r="C913" s="113"/>
    </row>
    <row r="914" spans="1:3" ht="12.75" customHeight="1" x14ac:dyDescent="0.3">
      <c r="A914" s="113"/>
      <c r="C914" s="113"/>
    </row>
    <row r="915" spans="1:3" ht="12.75" customHeight="1" x14ac:dyDescent="0.3">
      <c r="A915" s="113"/>
      <c r="C915" s="113"/>
    </row>
    <row r="916" spans="1:3" ht="12.75" customHeight="1" x14ac:dyDescent="0.3">
      <c r="A916" s="113"/>
      <c r="C916" s="113"/>
    </row>
    <row r="917" spans="1:3" ht="12.75" customHeight="1" x14ac:dyDescent="0.3">
      <c r="A917" s="113"/>
      <c r="C917" s="113"/>
    </row>
    <row r="918" spans="1:3" ht="12.75" customHeight="1" x14ac:dyDescent="0.3">
      <c r="A918" s="113"/>
      <c r="C918" s="113"/>
    </row>
    <row r="919" spans="1:3" ht="12.75" customHeight="1" x14ac:dyDescent="0.3">
      <c r="A919" s="113"/>
      <c r="C919" s="113"/>
    </row>
    <row r="920" spans="1:3" ht="12.75" customHeight="1" x14ac:dyDescent="0.3">
      <c r="A920" s="113"/>
      <c r="C920" s="113"/>
    </row>
    <row r="921" spans="1:3" ht="12.75" customHeight="1" x14ac:dyDescent="0.3">
      <c r="A921" s="113"/>
      <c r="C921" s="113"/>
    </row>
    <row r="922" spans="1:3" ht="12.75" customHeight="1" x14ac:dyDescent="0.3">
      <c r="A922" s="113"/>
      <c r="C922" s="113"/>
    </row>
    <row r="923" spans="1:3" ht="12.75" customHeight="1" x14ac:dyDescent="0.3">
      <c r="A923" s="113"/>
      <c r="C923" s="113"/>
    </row>
    <row r="924" spans="1:3" ht="12.75" customHeight="1" x14ac:dyDescent="0.3">
      <c r="A924" s="113"/>
      <c r="C924" s="113"/>
    </row>
    <row r="925" spans="1:3" ht="12.75" customHeight="1" x14ac:dyDescent="0.3">
      <c r="A925" s="113"/>
      <c r="C925" s="113"/>
    </row>
    <row r="926" spans="1:3" ht="12.75" customHeight="1" x14ac:dyDescent="0.3">
      <c r="A926" s="113"/>
      <c r="C926" s="113"/>
    </row>
    <row r="927" spans="1:3" ht="12.75" customHeight="1" x14ac:dyDescent="0.3">
      <c r="A927" s="113"/>
      <c r="C927" s="113"/>
    </row>
    <row r="928" spans="1:3" ht="12.75" customHeight="1" x14ac:dyDescent="0.3">
      <c r="A928" s="113"/>
      <c r="C928" s="113"/>
    </row>
    <row r="929" spans="1:3" ht="12.75" customHeight="1" x14ac:dyDescent="0.3">
      <c r="A929" s="113"/>
      <c r="C929" s="113"/>
    </row>
    <row r="930" spans="1:3" ht="12.75" customHeight="1" x14ac:dyDescent="0.3">
      <c r="A930" s="113"/>
      <c r="C930" s="113"/>
    </row>
    <row r="931" spans="1:3" ht="12.75" customHeight="1" x14ac:dyDescent="0.3">
      <c r="A931" s="113"/>
      <c r="C931" s="113"/>
    </row>
    <row r="932" spans="1:3" ht="12.75" customHeight="1" x14ac:dyDescent="0.3">
      <c r="A932" s="113"/>
      <c r="C932" s="113"/>
    </row>
    <row r="933" spans="1:3" ht="12.75" customHeight="1" x14ac:dyDescent="0.3">
      <c r="A933" s="113"/>
      <c r="C933" s="113"/>
    </row>
    <row r="934" spans="1:3" ht="12.75" customHeight="1" x14ac:dyDescent="0.3">
      <c r="A934" s="113"/>
      <c r="C934" s="113"/>
    </row>
    <row r="935" spans="1:3" ht="12.75" customHeight="1" x14ac:dyDescent="0.3">
      <c r="A935" s="113"/>
      <c r="C935" s="113"/>
    </row>
    <row r="936" spans="1:3" ht="12.75" customHeight="1" x14ac:dyDescent="0.3">
      <c r="A936" s="113"/>
      <c r="C936" s="113"/>
    </row>
    <row r="937" spans="1:3" ht="12.75" customHeight="1" x14ac:dyDescent="0.3">
      <c r="A937" s="113"/>
      <c r="C937" s="113"/>
    </row>
    <row r="938" spans="1:3" ht="12.75" customHeight="1" x14ac:dyDescent="0.3">
      <c r="A938" s="113"/>
      <c r="C938" s="113"/>
    </row>
    <row r="939" spans="1:3" ht="12.75" customHeight="1" x14ac:dyDescent="0.3">
      <c r="A939" s="113"/>
      <c r="C939" s="113"/>
    </row>
    <row r="940" spans="1:3" ht="12.75" customHeight="1" x14ac:dyDescent="0.3">
      <c r="A940" s="113"/>
      <c r="C940" s="113"/>
    </row>
    <row r="941" spans="1:3" ht="12.75" customHeight="1" x14ac:dyDescent="0.3">
      <c r="A941" s="113"/>
      <c r="C941" s="113"/>
    </row>
    <row r="942" spans="1:3" ht="12.75" customHeight="1" x14ac:dyDescent="0.3">
      <c r="A942" s="113"/>
      <c r="C942" s="113"/>
    </row>
    <row r="943" spans="1:3" ht="12.75" customHeight="1" x14ac:dyDescent="0.3">
      <c r="A943" s="113"/>
      <c r="C943" s="113"/>
    </row>
    <row r="944" spans="1:3" ht="12.75" customHeight="1" x14ac:dyDescent="0.3">
      <c r="A944" s="113"/>
      <c r="C944" s="113"/>
    </row>
    <row r="945" spans="1:3" ht="12.75" customHeight="1" x14ac:dyDescent="0.3">
      <c r="A945" s="113"/>
      <c r="C945" s="113"/>
    </row>
    <row r="946" spans="1:3" ht="12.75" customHeight="1" x14ac:dyDescent="0.3">
      <c r="A946" s="113"/>
      <c r="C946" s="113"/>
    </row>
    <row r="947" spans="1:3" ht="12.75" customHeight="1" x14ac:dyDescent="0.3">
      <c r="A947" s="113"/>
      <c r="C947" s="113"/>
    </row>
    <row r="948" spans="1:3" ht="12.75" customHeight="1" x14ac:dyDescent="0.3">
      <c r="A948" s="113"/>
      <c r="C948" s="113"/>
    </row>
    <row r="949" spans="1:3" ht="12.75" customHeight="1" x14ac:dyDescent="0.3">
      <c r="A949" s="113"/>
      <c r="C949" s="113"/>
    </row>
    <row r="950" spans="1:3" ht="12.75" customHeight="1" x14ac:dyDescent="0.3">
      <c r="A950" s="113"/>
      <c r="C950" s="113"/>
    </row>
    <row r="951" spans="1:3" ht="12.75" customHeight="1" x14ac:dyDescent="0.3">
      <c r="A951" s="113"/>
      <c r="C951" s="113"/>
    </row>
    <row r="952" spans="1:3" ht="12.75" customHeight="1" x14ac:dyDescent="0.3">
      <c r="A952" s="113"/>
      <c r="C952" s="113"/>
    </row>
    <row r="953" spans="1:3" ht="12.75" customHeight="1" x14ac:dyDescent="0.3">
      <c r="A953" s="113"/>
      <c r="C953" s="113"/>
    </row>
    <row r="954" spans="1:3" ht="12.75" customHeight="1" x14ac:dyDescent="0.3">
      <c r="A954" s="113"/>
      <c r="C954" s="113"/>
    </row>
    <row r="955" spans="1:3" ht="12.75" customHeight="1" x14ac:dyDescent="0.3">
      <c r="A955" s="113"/>
      <c r="C955" s="113"/>
    </row>
    <row r="956" spans="1:3" ht="12.75" customHeight="1" x14ac:dyDescent="0.3">
      <c r="A956" s="113"/>
      <c r="C956" s="113"/>
    </row>
    <row r="957" spans="1:3" ht="12.75" customHeight="1" x14ac:dyDescent="0.3">
      <c r="A957" s="113"/>
      <c r="C957" s="113"/>
    </row>
    <row r="958" spans="1:3" ht="12.75" customHeight="1" x14ac:dyDescent="0.3">
      <c r="A958" s="113"/>
      <c r="C958" s="113"/>
    </row>
    <row r="959" spans="1:3" ht="12.75" customHeight="1" x14ac:dyDescent="0.3">
      <c r="A959" s="113"/>
      <c r="C959" s="113"/>
    </row>
    <row r="960" spans="1:3" ht="12.75" customHeight="1" x14ac:dyDescent="0.3">
      <c r="A960" s="113"/>
      <c r="C960" s="113"/>
    </row>
    <row r="961" spans="1:3" ht="12.75" customHeight="1" x14ac:dyDescent="0.3">
      <c r="A961" s="113"/>
      <c r="C961" s="113"/>
    </row>
    <row r="962" spans="1:3" ht="12.75" customHeight="1" x14ac:dyDescent="0.3">
      <c r="A962" s="113"/>
      <c r="C962" s="113"/>
    </row>
    <row r="963" spans="1:3" ht="12.75" customHeight="1" x14ac:dyDescent="0.3">
      <c r="A963" s="113"/>
      <c r="C963" s="113"/>
    </row>
    <row r="964" spans="1:3" ht="12.75" customHeight="1" x14ac:dyDescent="0.3">
      <c r="A964" s="113"/>
      <c r="C964" s="113"/>
    </row>
    <row r="965" spans="1:3" ht="12.75" customHeight="1" x14ac:dyDescent="0.3">
      <c r="A965" s="113"/>
      <c r="C965" s="113"/>
    </row>
    <row r="966" spans="1:3" ht="12.75" customHeight="1" x14ac:dyDescent="0.3">
      <c r="A966" s="113"/>
      <c r="C966" s="113"/>
    </row>
    <row r="967" spans="1:3" ht="12.75" customHeight="1" x14ac:dyDescent="0.3">
      <c r="A967" s="113"/>
      <c r="C967" s="113"/>
    </row>
    <row r="968" spans="1:3" ht="12.75" customHeight="1" x14ac:dyDescent="0.3">
      <c r="A968" s="113"/>
      <c r="C968" s="113"/>
    </row>
    <row r="969" spans="1:3" ht="12.75" customHeight="1" x14ac:dyDescent="0.3">
      <c r="A969" s="113"/>
      <c r="C969" s="113"/>
    </row>
    <row r="970" spans="1:3" ht="12.75" customHeight="1" x14ac:dyDescent="0.3">
      <c r="A970" s="113"/>
      <c r="C970" s="113"/>
    </row>
    <row r="971" spans="1:3" ht="12.75" customHeight="1" x14ac:dyDescent="0.3">
      <c r="A971" s="113"/>
      <c r="C971" s="113"/>
    </row>
    <row r="972" spans="1:3" ht="12.75" customHeight="1" x14ac:dyDescent="0.3">
      <c r="A972" s="113"/>
      <c r="C972" s="113"/>
    </row>
    <row r="973" spans="1:3" ht="12.75" customHeight="1" x14ac:dyDescent="0.3">
      <c r="A973" s="113"/>
      <c r="C973" s="113"/>
    </row>
    <row r="974" spans="1:3" ht="12.75" customHeight="1" x14ac:dyDescent="0.3">
      <c r="A974" s="113"/>
      <c r="C974" s="113"/>
    </row>
    <row r="975" spans="1:3" ht="12.75" customHeight="1" x14ac:dyDescent="0.3">
      <c r="A975" s="113"/>
      <c r="C975" s="113"/>
    </row>
    <row r="976" spans="1:3" ht="12.75" customHeight="1" x14ac:dyDescent="0.3">
      <c r="A976" s="113"/>
      <c r="C976" s="113"/>
    </row>
    <row r="977" spans="1:3" ht="12.75" customHeight="1" x14ac:dyDescent="0.3">
      <c r="A977" s="113"/>
      <c r="C977" s="113"/>
    </row>
    <row r="978" spans="1:3" ht="12.75" customHeight="1" x14ac:dyDescent="0.3">
      <c r="A978" s="113"/>
      <c r="C978" s="113"/>
    </row>
    <row r="979" spans="1:3" ht="12.75" customHeight="1" x14ac:dyDescent="0.3">
      <c r="A979" s="113"/>
      <c r="C979" s="113"/>
    </row>
    <row r="980" spans="1:3" ht="12.75" customHeight="1" x14ac:dyDescent="0.3">
      <c r="A980" s="113"/>
      <c r="C980" s="113"/>
    </row>
    <row r="981" spans="1:3" ht="12.75" customHeight="1" x14ac:dyDescent="0.3">
      <c r="A981" s="113"/>
      <c r="C981" s="113"/>
    </row>
    <row r="982" spans="1:3" ht="12.75" customHeight="1" x14ac:dyDescent="0.3">
      <c r="A982" s="113"/>
      <c r="C982" s="113"/>
    </row>
    <row r="983" spans="1:3" ht="12.75" customHeight="1" x14ac:dyDescent="0.3">
      <c r="A983" s="113"/>
      <c r="C983" s="113"/>
    </row>
    <row r="984" spans="1:3" ht="12.75" customHeight="1" x14ac:dyDescent="0.3">
      <c r="A984" s="113"/>
      <c r="C984" s="113"/>
    </row>
    <row r="985" spans="1:3" ht="12.75" customHeight="1" x14ac:dyDescent="0.3">
      <c r="A985" s="113"/>
      <c r="C985" s="113"/>
    </row>
    <row r="986" spans="1:3" ht="12.75" customHeight="1" x14ac:dyDescent="0.3">
      <c r="A986" s="113"/>
      <c r="C986" s="113"/>
    </row>
    <row r="987" spans="1:3" ht="12.75" customHeight="1" x14ac:dyDescent="0.3">
      <c r="A987" s="113"/>
      <c r="C987" s="113"/>
    </row>
    <row r="988" spans="1:3" ht="12.75" customHeight="1" x14ac:dyDescent="0.3">
      <c r="A988" s="113"/>
      <c r="C988" s="113"/>
    </row>
  </sheetData>
  <phoneticPr fontId="16" type="noConversion"/>
  <printOptions horizontalCentered="1"/>
  <pageMargins left="0.47244094488188981" right="0.27559055118110237" top="0.27559055118110237" bottom="0.27559055118110237" header="0.51181102362204722" footer="0.51181102362204722"/>
  <pageSetup paperSize="9" scale="91" orientation="portrait" r:id="rId1"/>
  <headerFooter alignWithMargins="0"/>
  <colBreaks count="1" manualBreakCount="1">
    <brk id="1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pagina 1</vt:lpstr>
      <vt:lpstr>an I</vt:lpstr>
      <vt:lpstr>an II</vt:lpstr>
      <vt:lpstr>an III</vt:lpstr>
      <vt:lpstr>an IV</vt:lpstr>
      <vt:lpstr>Bilant</vt:lpstr>
      <vt:lpstr>COMPETENTE</vt:lpstr>
      <vt:lpstr>'an I'!Print_Area</vt:lpstr>
      <vt:lpstr>'an II'!Print_Area</vt:lpstr>
      <vt:lpstr>'an III'!Print_Area</vt:lpstr>
      <vt:lpstr>Bilant!Print_Area</vt:lpstr>
      <vt:lpstr>COMPETENTE!Print_Area</vt:lpstr>
      <vt:lpstr>'pagina 1'!Print_Area</vt:lpstr>
    </vt:vector>
  </TitlesOfParts>
  <Company>Universitatea Suceava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creator>DMC</dc:creator>
  <cp:lastModifiedBy>HP Inc.</cp:lastModifiedBy>
  <cp:lastPrinted>2017-09-21T16:51:29Z</cp:lastPrinted>
  <dcterms:created xsi:type="dcterms:W3CDTF">1998-09-29T12:25:23Z</dcterms:created>
  <dcterms:modified xsi:type="dcterms:W3CDTF">2021-09-21T11:19:42Z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