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4"/>
  </bookViews>
  <sheets>
    <sheet name="pagina 1" sheetId="1" r:id="rId1"/>
    <sheet name="an I" sheetId="2" r:id="rId2"/>
    <sheet name="an II" sheetId="3" r:id="rId3"/>
    <sheet name="Balance" sheetId="4" r:id="rId4"/>
    <sheet name="Competences" sheetId="5" r:id="rId5"/>
  </sheets>
  <definedNames>
    <definedName name="_xlnm.Print_Area" localSheetId="1">'an I'!$A$1:$O$51</definedName>
    <definedName name="_xlnm.Print_Area" localSheetId="2">'an II'!$A$1:$O$42</definedName>
    <definedName name="_xlnm.Print_Area" localSheetId="4">'Competences'!$A$1:$E$28</definedName>
    <definedName name="_xlnm.Print_Area" localSheetId="0">'pagina 1'!$A$1:$E$41</definedName>
  </definedNames>
  <calcPr fullCalcOnLoad="1"/>
</workbook>
</file>

<file path=xl/sharedStrings.xml><?xml version="1.0" encoding="utf-8"?>
<sst xmlns="http://schemas.openxmlformats.org/spreadsheetml/2006/main" count="311" uniqueCount="158">
  <si>
    <t>Sem. 1</t>
  </si>
  <si>
    <t>Sem. 2</t>
  </si>
  <si>
    <t>S</t>
  </si>
  <si>
    <t>L</t>
  </si>
  <si>
    <t>P</t>
  </si>
  <si>
    <t xml:space="preserve">Total hours for optional subjects per week </t>
  </si>
  <si>
    <t>Total hours for compulsory subjects per week</t>
  </si>
  <si>
    <t>Field of study: Business Administration</t>
  </si>
  <si>
    <t>E</t>
  </si>
  <si>
    <t>FIRST YEAR</t>
  </si>
  <si>
    <t>SECOND YEAR</t>
  </si>
  <si>
    <t>DSI.01.03</t>
  </si>
  <si>
    <t>DAP.01.04</t>
  </si>
  <si>
    <t>DAP.02.05</t>
  </si>
  <si>
    <t>DSI.02.06</t>
  </si>
  <si>
    <t>DSI.02.08</t>
  </si>
  <si>
    <t>DSI.02.09</t>
  </si>
  <si>
    <t>DAP.02.10</t>
  </si>
  <si>
    <t>DAP.02.11</t>
  </si>
  <si>
    <t>DAP.02.12</t>
  </si>
  <si>
    <t>DAP.02.13</t>
  </si>
  <si>
    <t>DSI.03.01</t>
  </si>
  <si>
    <t>DSI.03.02</t>
  </si>
  <si>
    <t>DSI.03.03</t>
  </si>
  <si>
    <t>DAP.03.04</t>
  </si>
  <si>
    <t>DAP.03.05</t>
  </si>
  <si>
    <t>DSI.04.06</t>
  </si>
  <si>
    <t xml:space="preserve"> </t>
  </si>
  <si>
    <t>I</t>
  </si>
  <si>
    <t>II</t>
  </si>
  <si>
    <t xml:space="preserve">% </t>
  </si>
  <si>
    <t>Total</t>
  </si>
  <si>
    <t>%</t>
  </si>
  <si>
    <t>TOTAL</t>
  </si>
  <si>
    <t>Structure of academic year</t>
  </si>
  <si>
    <t>No. of weeks</t>
  </si>
  <si>
    <t>Year of study</t>
  </si>
  <si>
    <t xml:space="preserve">*Compulsory and optional subjects </t>
  </si>
  <si>
    <t>achieved</t>
  </si>
  <si>
    <t>recommended</t>
  </si>
  <si>
    <t>Intership</t>
  </si>
  <si>
    <t>Elective subjects</t>
  </si>
  <si>
    <t>No.</t>
  </si>
  <si>
    <t>No. of hours</t>
  </si>
  <si>
    <t>Lecture</t>
  </si>
  <si>
    <t>Year I</t>
  </si>
  <si>
    <t>Year II</t>
  </si>
  <si>
    <t>DSI.04.09</t>
  </si>
  <si>
    <t>4E</t>
  </si>
  <si>
    <t>1E</t>
  </si>
  <si>
    <r>
      <t xml:space="preserve">Field of study: </t>
    </r>
    <r>
      <rPr>
        <b/>
        <sz val="10"/>
        <rFont val="Times New Roman"/>
        <family val="1"/>
      </rPr>
      <t>Business Administration</t>
    </r>
  </si>
  <si>
    <t>Course Unit Code USV.FSEAP. PLANET</t>
  </si>
  <si>
    <t>Sem. 4</t>
  </si>
  <si>
    <t>Obligatorii</t>
  </si>
  <si>
    <t>Optionale</t>
  </si>
  <si>
    <t>Curs</t>
  </si>
  <si>
    <t>Aplicații</t>
  </si>
  <si>
    <t>DAP</t>
  </si>
  <si>
    <t>DSI</t>
  </si>
  <si>
    <t>Stefan cel Mare University of Suceava</t>
  </si>
  <si>
    <t>Duration: two years of full time- study</t>
  </si>
  <si>
    <r>
      <t xml:space="preserve">Duration: </t>
    </r>
    <r>
      <rPr>
        <b/>
        <sz val="12"/>
        <rFont val="Times New Roman"/>
        <family val="1"/>
      </rPr>
      <t>two years of full time- study</t>
    </r>
  </si>
  <si>
    <t>Assessment methods</t>
  </si>
  <si>
    <t>Credit rating</t>
  </si>
  <si>
    <t>Human Resource Management in Tourism</t>
  </si>
  <si>
    <t>Ecotourism</t>
  </si>
  <si>
    <t>Social Change, Consumption Trends and Consumer Behaviour in Tourism</t>
  </si>
  <si>
    <t>Promotion and Commercialization of Destinations and New Tourism Products</t>
  </si>
  <si>
    <t>Methods and Techniques of Research in Tourism: The Quantitative Approach</t>
  </si>
  <si>
    <t>Methods and Techniques of Research in Tourism: The Qualitative Approach</t>
  </si>
  <si>
    <t xml:space="preserve">                                  SUMMARY</t>
  </si>
  <si>
    <t>Subject categories</t>
  </si>
  <si>
    <t>Mandatory subjects</t>
  </si>
  <si>
    <t>TOTAL number of mandatory and optional subjects</t>
  </si>
  <si>
    <t>Subcategories of academic subjects</t>
  </si>
  <si>
    <t>Seminar</t>
  </si>
  <si>
    <t>Professional area subjects</t>
  </si>
  <si>
    <t xml:space="preserve">Capstone subjects </t>
  </si>
  <si>
    <t>Number of assessment forms</t>
  </si>
  <si>
    <t xml:space="preserve"> Forms of assessment and evaluation</t>
  </si>
  <si>
    <t>Examination</t>
  </si>
  <si>
    <t>Continuous assessment</t>
  </si>
  <si>
    <t>• a systematic understanding of knowledge and a critical awareness of the latest regulations in the socio-economic field;</t>
  </si>
  <si>
    <t>• originality in the application of knowledge, together with a practical understanding of how established techniques of research and enquiry are used to create and interpret knowledge in the discipline;</t>
  </si>
  <si>
    <t>• a comprehensive understanding of various criteria, methods and techniques employed in tourism data collection and interpretation;</t>
  </si>
  <si>
    <t>• the capacity of making sound judgments in the absence of complete data and of taking appropriate decisions;</t>
  </si>
  <si>
    <t>• team-work and collaboration skills in multicultural environments, basic leadership responsibilities of directing, coaching, supporting and delegating;</t>
  </si>
  <si>
    <t>• self-direction and originality in tackling and solving problems,  and  autonomy in planning and implementing tasks at a professional or equivalent level;</t>
  </si>
  <si>
    <t>• a systematic application of scientific knowledge and principles in modeling and interpreting basic correlations and regularities in destination  management and international tourism.</t>
  </si>
  <si>
    <t>• develop appropriate and innovative tourism products and services, devise new strategies to promote tourist destinations</t>
  </si>
  <si>
    <t>• identify and establish training needs in tourism;</t>
  </si>
  <si>
    <t>• conduct effective job interviews and promotion interviews;</t>
  </si>
  <si>
    <t>• generate decision alternatives, evaluate them critically  and eventually select the most appropriate decision;</t>
  </si>
  <si>
    <t>• carry out economic impact analyses in the field of travel and tourism;</t>
  </si>
  <si>
    <t xml:space="preserve"> • set up regional strategic plans for tourism;</t>
  </si>
  <si>
    <t>• provide expert advice in business management, destination management and good governance;</t>
  </si>
  <si>
    <t>• deal with complex issues both systematically and creatively and treat consumer knowledge as human capital;</t>
  </si>
  <si>
    <t>• communicate facts, ideas and conclusions clearly to specialist and non-specialist audiences.</t>
  </si>
  <si>
    <r>
      <t xml:space="preserve">Duration: </t>
    </r>
    <r>
      <rPr>
        <b/>
        <sz val="10"/>
        <rFont val="Times New Roman"/>
        <family val="1"/>
      </rPr>
      <t>two years of full time- study</t>
    </r>
  </si>
  <si>
    <t>CA</t>
  </si>
  <si>
    <t>E - examination; CA - continuous assessment; L - lecture, S - seminar, P - laboratory work</t>
  </si>
  <si>
    <t>Total number of hours for mandatory subjects per week</t>
  </si>
  <si>
    <t>Total number of hours for optional subjects per week</t>
  </si>
  <si>
    <t xml:space="preserve">Dean, </t>
  </si>
  <si>
    <t>Summary</t>
  </si>
  <si>
    <t>DSI.02.02</t>
  </si>
  <si>
    <t>DAP.01.07</t>
  </si>
  <si>
    <t>Number of hours devoted to seminar activities / Ratio Number of teaching hours</t>
  </si>
  <si>
    <t>Internship (4h/day x 4 days/week x 12 weeks=192h)</t>
  </si>
  <si>
    <t>DSI.04.10</t>
  </si>
  <si>
    <t>1E+1CA</t>
  </si>
  <si>
    <t>5E+1CA</t>
  </si>
  <si>
    <t>4E+1CA</t>
  </si>
  <si>
    <t>1E+2CA</t>
  </si>
  <si>
    <t>2E+2CA</t>
  </si>
  <si>
    <t>1CA</t>
  </si>
  <si>
    <t>DAP.04.07</t>
  </si>
  <si>
    <t>DAP.04.08</t>
  </si>
  <si>
    <t>Total ore</t>
  </si>
  <si>
    <t>14**</t>
  </si>
  <si>
    <t>• plan, design and implement business strategies based on new tourism products and/or the proper management of tourist destinations;</t>
  </si>
  <si>
    <t>Strategic Management in Tourism Organisations</t>
  </si>
  <si>
    <t xml:space="preserve">Communication in English </t>
  </si>
  <si>
    <t>Financing in Tourism</t>
  </si>
  <si>
    <t xml:space="preserve">Communication in Spanish </t>
  </si>
  <si>
    <t>Communication in German</t>
  </si>
  <si>
    <t>Planning New Tourism Products for Events</t>
  </si>
  <si>
    <t>Planning New Tourism Products for Culinary Tourism</t>
  </si>
  <si>
    <t>MA Program Coordinator</t>
  </si>
  <si>
    <t>Associate Professor Angela ALBU (PhD)</t>
  </si>
  <si>
    <t>Professor Carmen Eugenia NĂSTASE (PhD)</t>
  </si>
  <si>
    <t>Department chair,</t>
  </si>
  <si>
    <t>Planning New Tourism Products for Cultural Tourism</t>
  </si>
  <si>
    <t>Ethics and Academic Integrity</t>
  </si>
  <si>
    <t>CURRICULUM</t>
  </si>
  <si>
    <r>
      <rPr>
        <b/>
        <sz val="10"/>
        <color indexed="30"/>
        <rFont val="Times New Roman"/>
        <family val="1"/>
      </rPr>
      <t>No. of hours/</t>
    </r>
    <r>
      <rPr>
        <b/>
        <sz val="10"/>
        <rFont val="Times New Roman"/>
        <family val="1"/>
      </rPr>
      <t>week*</t>
    </r>
  </si>
  <si>
    <r>
      <t xml:space="preserve">**Including Internship and 2 weeks </t>
    </r>
    <r>
      <rPr>
        <sz val="10"/>
        <color indexed="30"/>
        <rFont val="Times New Roman"/>
        <family val="1"/>
      </rPr>
      <t>for planning, writing and revising the MA thesis</t>
    </r>
  </si>
  <si>
    <t>TOTAL number of hours for the MA program</t>
  </si>
  <si>
    <t>Total number of hours</t>
  </si>
  <si>
    <t>Total number of hours </t>
  </si>
  <si>
    <t>10 credits  (ECTS) are awarded for the successful defense of the MA thesis</t>
  </si>
  <si>
    <r>
      <t>Study programme:</t>
    </r>
    <r>
      <rPr>
        <b/>
        <sz val="12"/>
        <rFont val="Times New Roman"/>
        <family val="1"/>
      </rPr>
      <t xml:space="preserve"> Planning of New Tourism Products and Destination Management</t>
    </r>
  </si>
  <si>
    <r>
      <t xml:space="preserve">Study programme: </t>
    </r>
    <r>
      <rPr>
        <b/>
        <sz val="10"/>
        <rFont val="Times New Roman"/>
        <family val="1"/>
      </rPr>
      <t>Planning of New Tourism Products and Destination Management</t>
    </r>
  </si>
  <si>
    <r>
      <t>Study programme:</t>
    </r>
    <r>
      <rPr>
        <b/>
        <sz val="10"/>
        <rFont val="Times New Roman"/>
        <family val="1"/>
      </rPr>
      <t xml:space="preserve"> Planning of New Tourism Products and Destination Management</t>
    </r>
  </si>
  <si>
    <t>DSI.01.01</t>
  </si>
  <si>
    <t>DAP.02.08</t>
  </si>
  <si>
    <t>Rector,</t>
  </si>
  <si>
    <t>Professor Valentin POPA (PhD, Eng.)</t>
  </si>
  <si>
    <t>General competencies 
the MA graduates are expected to demonstrate:</t>
  </si>
  <si>
    <t>Professional competencies                                            the MA graduates will be able to:</t>
  </si>
  <si>
    <t>Professor Valentn POPA (PhD, Eng.)</t>
  </si>
  <si>
    <t>Planning in tourism. Public - Private Partnership</t>
  </si>
  <si>
    <t>Tourism Management and the Sustainable Development of Destinations</t>
  </si>
  <si>
    <t>New Technologies for Promoting Tourist Destinations and Products</t>
  </si>
  <si>
    <t>Planning, writing and revising the MA Thesis.  (last 2 weeks: 4h / day x 5 days / week x 2 weeks = 40 h)</t>
  </si>
  <si>
    <t>Faculty of Economics, Administration and Business</t>
  </si>
  <si>
    <t>Validity: starting with the 2022 - 2023 academic year</t>
  </si>
  <si>
    <t>Consumer Markets Analysis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</si>
</sst>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_ ;_ * \(#,##0\)_ ;_ * &quot;-&quot;_)_ ;_ @_ "/>
    <numFmt numFmtId="178" formatCode="_ * #,##0.00_)\ &quot;RON&quot;_ ;_ * \(#,##0.00\)\ &quot;RON&quot;_ ;_ * &quot;-&quot;??_)\ &quot;RON&quot;_ ;_ @_ "/>
    <numFmt numFmtId="179" formatCode="_ * #,##0.00_)_ ;_ * \(#,##0.00\)_ ;_ * &quot;-&quot;??_)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.00;[Red]0.00"/>
    <numFmt numFmtId="191" formatCode="[$-418]d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4"/>
      <color indexed="3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sz val="10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justify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/>
    </xf>
    <xf numFmtId="0" fontId="5" fillId="0" borderId="2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shrinkToFit="1"/>
    </xf>
    <xf numFmtId="0" fontId="3" fillId="0" borderId="21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3" fillId="33" borderId="18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/>
    </xf>
    <xf numFmtId="0" fontId="8" fillId="0" borderId="5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58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3" fillId="0" borderId="5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31">
      <selection activeCell="A20" sqref="A20"/>
    </sheetView>
  </sheetViews>
  <sheetFormatPr defaultColWidth="9.140625" defaultRowHeight="12.75"/>
  <cols>
    <col min="1" max="1" width="19.00390625" style="1" customWidth="1"/>
    <col min="2" max="2" width="19.421875" style="1" customWidth="1"/>
    <col min="3" max="3" width="24.421875" style="1" customWidth="1"/>
    <col min="4" max="4" width="21.421875" style="1" customWidth="1"/>
    <col min="5" max="5" width="9.140625" style="1" hidden="1" customWidth="1"/>
    <col min="6" max="16384" width="9.140625" style="1" customWidth="1"/>
  </cols>
  <sheetData>
    <row r="1" spans="1:10" ht="18.75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3" ht="12.75">
      <c r="A2" s="18" t="s">
        <v>59</v>
      </c>
      <c r="C2" s="2"/>
    </row>
    <row r="3" spans="1:3" ht="12.75">
      <c r="A3" s="18" t="s">
        <v>155</v>
      </c>
      <c r="C3" s="2"/>
    </row>
    <row r="4" ht="12.75">
      <c r="C4" s="2"/>
    </row>
    <row r="5" ht="12.75">
      <c r="C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9" ht="12.75">
      <c r="G9" s="19"/>
    </row>
    <row r="10" ht="12.75">
      <c r="C10" s="2"/>
    </row>
    <row r="11" ht="12.75">
      <c r="C11" s="2"/>
    </row>
    <row r="12" ht="12.75">
      <c r="C12" s="2"/>
    </row>
    <row r="13" spans="1:7" ht="18.75">
      <c r="A13" s="159" t="s">
        <v>134</v>
      </c>
      <c r="B13" s="159"/>
      <c r="C13" s="159"/>
      <c r="D13" s="159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20" spans="1:7" ht="15.75">
      <c r="A20" s="20" t="s">
        <v>156</v>
      </c>
      <c r="E20" s="1" t="s">
        <v>27</v>
      </c>
      <c r="G20" s="19"/>
    </row>
    <row r="21" spans="1:7" ht="15.75">
      <c r="A21" s="20" t="s">
        <v>7</v>
      </c>
      <c r="C21" s="2"/>
      <c r="D21" s="3"/>
      <c r="E21" s="3"/>
      <c r="F21" s="3"/>
      <c r="G21" s="3"/>
    </row>
    <row r="22" spans="1:7" ht="15.75">
      <c r="A22" s="20" t="s">
        <v>141</v>
      </c>
      <c r="C22" s="2"/>
      <c r="D22" s="4"/>
      <c r="E22" s="4"/>
      <c r="F22" s="4"/>
      <c r="G22" s="4"/>
    </row>
    <row r="23" spans="1:3" ht="15.75">
      <c r="A23" s="20" t="s">
        <v>61</v>
      </c>
      <c r="C23" s="2"/>
    </row>
    <row r="24" spans="1:3" ht="15.75">
      <c r="A24" s="20"/>
      <c r="C24" s="2"/>
    </row>
    <row r="25" ht="15.75">
      <c r="A25" s="150"/>
    </row>
    <row r="26" spans="1:3" ht="12.75">
      <c r="A26" s="151" t="s">
        <v>140</v>
      </c>
      <c r="B26" s="151"/>
      <c r="C26" s="151"/>
    </row>
  </sheetData>
  <sheetProtection/>
  <mergeCells count="2">
    <mergeCell ref="A1:J1"/>
    <mergeCell ref="A13:D1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110" zoomScaleNormal="110" zoomScaleSheetLayoutView="110" workbookViewId="0" topLeftCell="A22">
      <selection activeCell="B32" sqref="B32"/>
    </sheetView>
  </sheetViews>
  <sheetFormatPr defaultColWidth="9.140625" defaultRowHeight="12.75"/>
  <cols>
    <col min="1" max="1" width="3.57421875" style="58" customWidth="1"/>
    <col min="2" max="2" width="32.00390625" style="58" customWidth="1"/>
    <col min="3" max="3" width="13.421875" style="59" customWidth="1"/>
    <col min="4" max="5" width="2.57421875" style="58" customWidth="1"/>
    <col min="6" max="7" width="2.421875" style="58" customWidth="1"/>
    <col min="8" max="8" width="8.421875" style="58" customWidth="1"/>
    <col min="9" max="9" width="6.140625" style="58" customWidth="1"/>
    <col min="10" max="11" width="2.57421875" style="58" customWidth="1"/>
    <col min="12" max="13" width="2.421875" style="58" customWidth="1"/>
    <col min="14" max="14" width="8.140625" style="58" customWidth="1"/>
    <col min="15" max="15" width="6.00390625" style="58" customWidth="1"/>
    <col min="16" max="16384" width="9.140625" style="58" customWidth="1"/>
  </cols>
  <sheetData>
    <row r="1" ht="12.75">
      <c r="A1" s="149" t="s">
        <v>59</v>
      </c>
    </row>
    <row r="2" ht="12.75">
      <c r="A2" s="149" t="s">
        <v>155</v>
      </c>
    </row>
    <row r="4" spans="1:15" ht="12.75">
      <c r="A4" s="160" t="s">
        <v>134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ht="12.75">
      <c r="C5" s="58"/>
    </row>
    <row r="6" spans="1:16" ht="12.75">
      <c r="A6" s="58" t="s">
        <v>156</v>
      </c>
      <c r="C6" s="58"/>
      <c r="H6" s="61"/>
      <c r="I6" s="61"/>
      <c r="J6" s="61"/>
      <c r="K6" s="61"/>
      <c r="L6" s="61"/>
      <c r="M6" s="61"/>
      <c r="N6" s="61"/>
      <c r="O6" s="61"/>
      <c r="P6" s="62"/>
    </row>
    <row r="7" spans="1:15" ht="12.75">
      <c r="A7" s="58" t="s">
        <v>50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6" ht="12.75">
      <c r="A8" s="58" t="s">
        <v>142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2"/>
    </row>
    <row r="9" ht="12.75">
      <c r="A9" s="58" t="s">
        <v>60</v>
      </c>
    </row>
    <row r="11" spans="1:15" ht="15" thickBot="1">
      <c r="A11" s="179" t="s">
        <v>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22" ht="12.75" customHeight="1">
      <c r="A12" s="195" t="s">
        <v>42</v>
      </c>
      <c r="B12" s="211" t="s">
        <v>72</v>
      </c>
      <c r="C12" s="201" t="s">
        <v>51</v>
      </c>
      <c r="D12" s="204" t="s">
        <v>0</v>
      </c>
      <c r="E12" s="205"/>
      <c r="F12" s="205"/>
      <c r="G12" s="205"/>
      <c r="H12" s="205"/>
      <c r="I12" s="206"/>
      <c r="J12" s="225" t="s">
        <v>1</v>
      </c>
      <c r="K12" s="205"/>
      <c r="L12" s="205"/>
      <c r="M12" s="205"/>
      <c r="N12" s="205"/>
      <c r="O12" s="206"/>
      <c r="R12" s="64" t="s">
        <v>53</v>
      </c>
      <c r="S12" s="64">
        <f>(D25+J25)*14</f>
        <v>252</v>
      </c>
      <c r="T12" s="64"/>
      <c r="U12" s="64"/>
      <c r="V12" s="64"/>
    </row>
    <row r="13" spans="1:22" ht="12.75" customHeight="1">
      <c r="A13" s="196"/>
      <c r="B13" s="212"/>
      <c r="C13" s="202"/>
      <c r="D13" s="207" t="s">
        <v>3</v>
      </c>
      <c r="E13" s="193" t="s">
        <v>2</v>
      </c>
      <c r="F13" s="193" t="s">
        <v>4</v>
      </c>
      <c r="G13" s="170" t="s">
        <v>28</v>
      </c>
      <c r="H13" s="193" t="s">
        <v>62</v>
      </c>
      <c r="I13" s="183" t="s">
        <v>63</v>
      </c>
      <c r="J13" s="209" t="s">
        <v>3</v>
      </c>
      <c r="K13" s="193" t="s">
        <v>2</v>
      </c>
      <c r="L13" s="193" t="s">
        <v>4</v>
      </c>
      <c r="M13" s="170" t="s">
        <v>28</v>
      </c>
      <c r="N13" s="193" t="s">
        <v>62</v>
      </c>
      <c r="O13" s="183" t="s">
        <v>63</v>
      </c>
      <c r="R13" s="64" t="s">
        <v>54</v>
      </c>
      <c r="S13" s="64">
        <f>(D37+J37)*14</f>
        <v>84</v>
      </c>
      <c r="T13" s="64"/>
      <c r="U13" s="64" t="s">
        <v>55</v>
      </c>
      <c r="V13" s="64" t="s">
        <v>56</v>
      </c>
    </row>
    <row r="14" spans="1:22" ht="13.5" thickBot="1">
      <c r="A14" s="197"/>
      <c r="B14" s="213"/>
      <c r="C14" s="203"/>
      <c r="D14" s="208"/>
      <c r="E14" s="194"/>
      <c r="F14" s="194"/>
      <c r="G14" s="171"/>
      <c r="H14" s="194"/>
      <c r="I14" s="184"/>
      <c r="J14" s="210"/>
      <c r="K14" s="194"/>
      <c r="L14" s="194"/>
      <c r="M14" s="171"/>
      <c r="N14" s="194"/>
      <c r="O14" s="184"/>
      <c r="R14" s="64" t="s">
        <v>57</v>
      </c>
      <c r="S14" s="64">
        <f>SUM(D15:E15,D18:E18,J19:K19,D30:E31,J34:K35,J21:K21)*14</f>
        <v>182</v>
      </c>
      <c r="T14" s="64"/>
      <c r="U14" s="64">
        <f>SUM(D15,D18,J19,D30,J34,J21)*14</f>
        <v>70</v>
      </c>
      <c r="V14" s="64">
        <f>SUM(E15,E18,K19,E30,K34,K21)*14</f>
        <v>112</v>
      </c>
    </row>
    <row r="15" spans="1:22" ht="25.5">
      <c r="A15" s="65">
        <v>1</v>
      </c>
      <c r="B15" s="66" t="s">
        <v>121</v>
      </c>
      <c r="C15" s="67" t="s">
        <v>144</v>
      </c>
      <c r="D15" s="68">
        <v>2</v>
      </c>
      <c r="E15" s="69">
        <v>1</v>
      </c>
      <c r="F15" s="69"/>
      <c r="G15" s="69"/>
      <c r="H15" s="69" t="s">
        <v>8</v>
      </c>
      <c r="I15" s="98">
        <v>7</v>
      </c>
      <c r="J15" s="80"/>
      <c r="K15" s="69"/>
      <c r="L15" s="69"/>
      <c r="M15" s="69"/>
      <c r="N15" s="69"/>
      <c r="O15" s="98"/>
      <c r="R15" s="64" t="s">
        <v>58</v>
      </c>
      <c r="S15" s="64">
        <f>SUM(D16:E17,J20:K20,J22:K22,J32:K33)*14</f>
        <v>154</v>
      </c>
      <c r="T15" s="64"/>
      <c r="U15" s="64">
        <f>SUM(D16:D17,J20,J22,J32)*14</f>
        <v>84</v>
      </c>
      <c r="V15" s="64">
        <f>SUM(E16:E17,K20,K22,K32)*14</f>
        <v>70</v>
      </c>
    </row>
    <row r="16" spans="1:15" ht="12.75">
      <c r="A16" s="70">
        <v>2</v>
      </c>
      <c r="B16" s="157" t="s">
        <v>157</v>
      </c>
      <c r="C16" s="72" t="s">
        <v>105</v>
      </c>
      <c r="D16" s="73">
        <v>1</v>
      </c>
      <c r="E16" s="46">
        <v>1</v>
      </c>
      <c r="F16" s="46"/>
      <c r="G16" s="46"/>
      <c r="H16" s="46" t="s">
        <v>8</v>
      </c>
      <c r="I16" s="114">
        <v>7</v>
      </c>
      <c r="J16" s="81"/>
      <c r="K16" s="46"/>
      <c r="L16" s="46"/>
      <c r="M16" s="46"/>
      <c r="N16" s="46"/>
      <c r="O16" s="114"/>
    </row>
    <row r="17" spans="1:15" ht="25.5">
      <c r="A17" s="70">
        <v>3</v>
      </c>
      <c r="B17" s="71" t="s">
        <v>127</v>
      </c>
      <c r="C17" s="72" t="s">
        <v>11</v>
      </c>
      <c r="D17" s="73">
        <v>2</v>
      </c>
      <c r="E17" s="46">
        <v>1</v>
      </c>
      <c r="F17" s="46"/>
      <c r="G17" s="46"/>
      <c r="H17" s="46" t="s">
        <v>8</v>
      </c>
      <c r="I17" s="114">
        <v>7</v>
      </c>
      <c r="J17" s="81"/>
      <c r="K17" s="46"/>
      <c r="L17" s="46"/>
      <c r="M17" s="46"/>
      <c r="N17" s="46"/>
      <c r="O17" s="114"/>
    </row>
    <row r="18" spans="1:15" ht="13.5" thickBot="1">
      <c r="A18" s="75">
        <v>4</v>
      </c>
      <c r="B18" s="76" t="s">
        <v>122</v>
      </c>
      <c r="C18" s="77" t="s">
        <v>12</v>
      </c>
      <c r="D18" s="78">
        <v>1</v>
      </c>
      <c r="E18" s="79">
        <v>1</v>
      </c>
      <c r="F18" s="79"/>
      <c r="G18" s="79"/>
      <c r="H18" s="79" t="s">
        <v>8</v>
      </c>
      <c r="I18" s="118">
        <v>5</v>
      </c>
      <c r="J18" s="82"/>
      <c r="K18" s="79"/>
      <c r="L18" s="79"/>
      <c r="M18" s="79"/>
      <c r="N18" s="79"/>
      <c r="O18" s="118"/>
    </row>
    <row r="19" spans="1:20" ht="12.75">
      <c r="A19" s="65">
        <v>5</v>
      </c>
      <c r="B19" s="66" t="s">
        <v>122</v>
      </c>
      <c r="C19" s="67" t="s">
        <v>13</v>
      </c>
      <c r="D19" s="68"/>
      <c r="E19" s="69"/>
      <c r="F19" s="69"/>
      <c r="G19" s="69"/>
      <c r="H19" s="69"/>
      <c r="I19" s="98"/>
      <c r="J19" s="80">
        <v>1</v>
      </c>
      <c r="K19" s="69">
        <v>1</v>
      </c>
      <c r="L19" s="69"/>
      <c r="M19" s="69"/>
      <c r="N19" s="69" t="s">
        <v>8</v>
      </c>
      <c r="O19" s="98">
        <v>4</v>
      </c>
      <c r="S19" s="58">
        <f>S14+S15</f>
        <v>336</v>
      </c>
      <c r="T19" s="58">
        <f>S12+S13</f>
        <v>336</v>
      </c>
    </row>
    <row r="20" spans="1:15" ht="25.5">
      <c r="A20" s="70">
        <v>6</v>
      </c>
      <c r="B20" s="71" t="s">
        <v>132</v>
      </c>
      <c r="C20" s="72" t="s">
        <v>14</v>
      </c>
      <c r="D20" s="73"/>
      <c r="E20" s="46"/>
      <c r="F20" s="46"/>
      <c r="G20" s="46"/>
      <c r="H20" s="46"/>
      <c r="I20" s="114"/>
      <c r="J20" s="81">
        <v>1</v>
      </c>
      <c r="K20" s="46">
        <v>1</v>
      </c>
      <c r="L20" s="46"/>
      <c r="M20" s="46"/>
      <c r="N20" s="46" t="s">
        <v>8</v>
      </c>
      <c r="O20" s="114">
        <v>6</v>
      </c>
    </row>
    <row r="21" spans="1:15" ht="12.75">
      <c r="A21" s="70">
        <v>7</v>
      </c>
      <c r="B21" s="71" t="s">
        <v>123</v>
      </c>
      <c r="C21" s="72" t="s">
        <v>106</v>
      </c>
      <c r="D21" s="73"/>
      <c r="E21" s="46"/>
      <c r="F21" s="46"/>
      <c r="G21" s="46"/>
      <c r="H21" s="46"/>
      <c r="I21" s="114"/>
      <c r="J21" s="81">
        <v>1</v>
      </c>
      <c r="K21" s="46">
        <v>1</v>
      </c>
      <c r="L21" s="46"/>
      <c r="M21" s="46"/>
      <c r="N21" s="46" t="s">
        <v>8</v>
      </c>
      <c r="O21" s="114">
        <v>5</v>
      </c>
    </row>
    <row r="22" spans="1:15" ht="26.25" thickBot="1">
      <c r="A22" s="75">
        <v>8</v>
      </c>
      <c r="B22" s="76" t="s">
        <v>64</v>
      </c>
      <c r="C22" s="77" t="s">
        <v>145</v>
      </c>
      <c r="D22" s="78"/>
      <c r="E22" s="79"/>
      <c r="F22" s="79"/>
      <c r="G22" s="79"/>
      <c r="H22" s="79"/>
      <c r="I22" s="118"/>
      <c r="J22" s="82">
        <v>1</v>
      </c>
      <c r="K22" s="79">
        <v>1</v>
      </c>
      <c r="L22" s="79"/>
      <c r="M22" s="79"/>
      <c r="N22" s="79" t="s">
        <v>8</v>
      </c>
      <c r="O22" s="118">
        <v>6</v>
      </c>
    </row>
    <row r="23" spans="1:15" ht="12.75" hidden="1">
      <c r="A23" s="83"/>
      <c r="B23" s="84"/>
      <c r="C23" s="85"/>
      <c r="D23" s="83"/>
      <c r="E23" s="84"/>
      <c r="F23" s="84"/>
      <c r="G23" s="84"/>
      <c r="H23" s="84"/>
      <c r="I23" s="86"/>
      <c r="J23" s="84"/>
      <c r="K23" s="84"/>
      <c r="L23" s="84"/>
      <c r="M23" s="84"/>
      <c r="N23" s="84"/>
      <c r="O23" s="86"/>
    </row>
    <row r="24" spans="1:15" ht="12.75">
      <c r="A24" s="222" t="s">
        <v>101</v>
      </c>
      <c r="B24" s="223"/>
      <c r="C24" s="223"/>
      <c r="D24" s="87">
        <f>SUM(D15:D22)</f>
        <v>6</v>
      </c>
      <c r="E24" s="88">
        <f>SUM(E15:E22)</f>
        <v>4</v>
      </c>
      <c r="F24" s="88"/>
      <c r="G24" s="172"/>
      <c r="H24" s="172" t="s">
        <v>48</v>
      </c>
      <c r="I24" s="175">
        <f>SUM(I15:I22)</f>
        <v>26</v>
      </c>
      <c r="J24" s="89">
        <f>SUM(J15:J22)</f>
        <v>4</v>
      </c>
      <c r="K24" s="88">
        <f>SUM(K15:K22)</f>
        <v>4</v>
      </c>
      <c r="L24" s="88"/>
      <c r="M24" s="172"/>
      <c r="N24" s="172" t="s">
        <v>48</v>
      </c>
      <c r="O24" s="175">
        <f>SUM(O15:O22)</f>
        <v>21</v>
      </c>
    </row>
    <row r="25" spans="1:15" ht="13.5" thickBot="1">
      <c r="A25" s="217"/>
      <c r="B25" s="218"/>
      <c r="C25" s="218"/>
      <c r="D25" s="214">
        <f>SUM(D24:F24)</f>
        <v>10</v>
      </c>
      <c r="E25" s="177"/>
      <c r="F25" s="178"/>
      <c r="G25" s="167"/>
      <c r="H25" s="167"/>
      <c r="I25" s="176"/>
      <c r="J25" s="177">
        <f>SUM(J24:L24)</f>
        <v>8</v>
      </c>
      <c r="K25" s="177"/>
      <c r="L25" s="178"/>
      <c r="M25" s="167"/>
      <c r="N25" s="167"/>
      <c r="O25" s="176"/>
    </row>
    <row r="26" spans="1:15" ht="13.5" thickBot="1">
      <c r="A26" s="84"/>
      <c r="B26" s="85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2.75" customHeight="1">
      <c r="A27" s="195" t="s">
        <v>42</v>
      </c>
      <c r="B27" s="211" t="s">
        <v>41</v>
      </c>
      <c r="C27" s="201" t="s">
        <v>51</v>
      </c>
      <c r="D27" s="204" t="s">
        <v>0</v>
      </c>
      <c r="E27" s="205"/>
      <c r="F27" s="205"/>
      <c r="G27" s="205"/>
      <c r="H27" s="205"/>
      <c r="I27" s="206"/>
      <c r="J27" s="225" t="s">
        <v>1</v>
      </c>
      <c r="K27" s="205"/>
      <c r="L27" s="205"/>
      <c r="M27" s="205"/>
      <c r="N27" s="205"/>
      <c r="O27" s="206"/>
    </row>
    <row r="28" spans="1:15" ht="12.75" customHeight="1">
      <c r="A28" s="196"/>
      <c r="B28" s="212"/>
      <c r="C28" s="202"/>
      <c r="D28" s="207" t="s">
        <v>3</v>
      </c>
      <c r="E28" s="193" t="s">
        <v>2</v>
      </c>
      <c r="F28" s="193" t="s">
        <v>4</v>
      </c>
      <c r="G28" s="170" t="s">
        <v>28</v>
      </c>
      <c r="H28" s="193" t="s">
        <v>62</v>
      </c>
      <c r="I28" s="183" t="s">
        <v>63</v>
      </c>
      <c r="J28" s="209" t="s">
        <v>3</v>
      </c>
      <c r="K28" s="193" t="s">
        <v>2</v>
      </c>
      <c r="L28" s="193" t="s">
        <v>4</v>
      </c>
      <c r="M28" s="170" t="s">
        <v>28</v>
      </c>
      <c r="N28" s="193" t="s">
        <v>62</v>
      </c>
      <c r="O28" s="183" t="s">
        <v>63</v>
      </c>
    </row>
    <row r="29" spans="1:15" ht="15.75" customHeight="1" thickBot="1">
      <c r="A29" s="197"/>
      <c r="B29" s="213"/>
      <c r="C29" s="203"/>
      <c r="D29" s="208"/>
      <c r="E29" s="194"/>
      <c r="F29" s="194"/>
      <c r="G29" s="171"/>
      <c r="H29" s="194"/>
      <c r="I29" s="184"/>
      <c r="J29" s="210"/>
      <c r="K29" s="194"/>
      <c r="L29" s="194"/>
      <c r="M29" s="171"/>
      <c r="N29" s="194"/>
      <c r="O29" s="184"/>
    </row>
    <row r="30" spans="1:15" ht="14.25" customHeight="1">
      <c r="A30" s="90">
        <v>8</v>
      </c>
      <c r="B30" s="91" t="s">
        <v>124</v>
      </c>
      <c r="C30" s="92" t="s">
        <v>17</v>
      </c>
      <c r="D30" s="190"/>
      <c r="E30" s="163">
        <v>2</v>
      </c>
      <c r="F30" s="163"/>
      <c r="G30" s="163"/>
      <c r="H30" s="163" t="s">
        <v>99</v>
      </c>
      <c r="I30" s="181">
        <v>4</v>
      </c>
      <c r="J30" s="180"/>
      <c r="K30" s="163"/>
      <c r="L30" s="161"/>
      <c r="M30" s="161"/>
      <c r="N30" s="163"/>
      <c r="O30" s="181"/>
    </row>
    <row r="31" spans="1:15" ht="14.25" customHeight="1" thickBot="1">
      <c r="A31" s="93">
        <v>9</v>
      </c>
      <c r="B31" s="76" t="s">
        <v>125</v>
      </c>
      <c r="C31" s="94" t="s">
        <v>18</v>
      </c>
      <c r="D31" s="191"/>
      <c r="E31" s="164"/>
      <c r="F31" s="164"/>
      <c r="G31" s="164"/>
      <c r="H31" s="164"/>
      <c r="I31" s="182"/>
      <c r="J31" s="169"/>
      <c r="K31" s="164"/>
      <c r="L31" s="162"/>
      <c r="M31" s="162"/>
      <c r="N31" s="164"/>
      <c r="O31" s="182"/>
    </row>
    <row r="32" spans="1:15" ht="25.5">
      <c r="A32" s="65">
        <v>10</v>
      </c>
      <c r="B32" s="267" t="s">
        <v>126</v>
      </c>
      <c r="C32" s="139" t="s">
        <v>15</v>
      </c>
      <c r="D32" s="189"/>
      <c r="E32" s="161"/>
      <c r="F32" s="161"/>
      <c r="G32" s="161"/>
      <c r="H32" s="161"/>
      <c r="I32" s="187"/>
      <c r="J32" s="180">
        <v>1</v>
      </c>
      <c r="K32" s="163">
        <v>1</v>
      </c>
      <c r="L32" s="163"/>
      <c r="M32" s="163"/>
      <c r="N32" s="163" t="s">
        <v>8</v>
      </c>
      <c r="O32" s="181">
        <v>5</v>
      </c>
    </row>
    <row r="33" spans="1:15" ht="14.25" customHeight="1" thickBot="1">
      <c r="A33" s="95">
        <v>11</v>
      </c>
      <c r="B33" s="71" t="s">
        <v>65</v>
      </c>
      <c r="C33" s="75" t="s">
        <v>16</v>
      </c>
      <c r="D33" s="186"/>
      <c r="E33" s="162"/>
      <c r="F33" s="162"/>
      <c r="G33" s="162"/>
      <c r="H33" s="162"/>
      <c r="I33" s="188"/>
      <c r="J33" s="169"/>
      <c r="K33" s="164"/>
      <c r="L33" s="164"/>
      <c r="M33" s="164"/>
      <c r="N33" s="164"/>
      <c r="O33" s="182"/>
    </row>
    <row r="34" spans="1:23" ht="12" customHeight="1">
      <c r="A34" s="99">
        <v>12</v>
      </c>
      <c r="B34" s="91" t="s">
        <v>124</v>
      </c>
      <c r="C34" s="96" t="s">
        <v>19</v>
      </c>
      <c r="D34" s="185"/>
      <c r="E34" s="165"/>
      <c r="F34" s="165"/>
      <c r="G34" s="165"/>
      <c r="H34" s="165"/>
      <c r="I34" s="192"/>
      <c r="J34" s="168"/>
      <c r="K34" s="165">
        <v>2</v>
      </c>
      <c r="L34" s="165"/>
      <c r="M34" s="165"/>
      <c r="N34" s="165" t="s">
        <v>99</v>
      </c>
      <c r="O34" s="192">
        <v>4</v>
      </c>
      <c r="W34" s="59"/>
    </row>
    <row r="35" spans="1:15" ht="13.5" thickBot="1">
      <c r="A35" s="100">
        <v>13</v>
      </c>
      <c r="B35" s="76" t="s">
        <v>125</v>
      </c>
      <c r="C35" s="94" t="s">
        <v>20</v>
      </c>
      <c r="D35" s="186"/>
      <c r="E35" s="164"/>
      <c r="F35" s="164"/>
      <c r="G35" s="164"/>
      <c r="H35" s="164"/>
      <c r="I35" s="182"/>
      <c r="J35" s="169"/>
      <c r="K35" s="164"/>
      <c r="L35" s="164"/>
      <c r="M35" s="164"/>
      <c r="N35" s="164"/>
      <c r="O35" s="182"/>
    </row>
    <row r="36" spans="1:15" ht="12.75">
      <c r="A36" s="215" t="s">
        <v>102</v>
      </c>
      <c r="B36" s="216"/>
      <c r="C36" s="216"/>
      <c r="D36" s="102"/>
      <c r="E36" s="103">
        <f>SUM(E30:E35)</f>
        <v>2</v>
      </c>
      <c r="F36" s="103"/>
      <c r="G36" s="166"/>
      <c r="H36" s="166" t="s">
        <v>115</v>
      </c>
      <c r="I36" s="226">
        <f>SUM(I30:I35)</f>
        <v>4</v>
      </c>
      <c r="J36" s="104">
        <f>SUM(J30:J35)</f>
        <v>1</v>
      </c>
      <c r="K36" s="103">
        <f>SUM(K30:K35)</f>
        <v>3</v>
      </c>
      <c r="L36" s="103"/>
      <c r="M36" s="166"/>
      <c r="N36" s="166" t="s">
        <v>110</v>
      </c>
      <c r="O36" s="226">
        <f>SUM(O30:O35)</f>
        <v>9</v>
      </c>
    </row>
    <row r="37" spans="1:15" ht="13.5" thickBot="1">
      <c r="A37" s="217"/>
      <c r="B37" s="218"/>
      <c r="C37" s="218"/>
      <c r="D37" s="214">
        <f>SUM(D36:F36)</f>
        <v>2</v>
      </c>
      <c r="E37" s="177"/>
      <c r="F37" s="178"/>
      <c r="G37" s="167"/>
      <c r="H37" s="167"/>
      <c r="I37" s="176"/>
      <c r="J37" s="177">
        <f>SUM(J36:L36)</f>
        <v>4</v>
      </c>
      <c r="K37" s="177"/>
      <c r="L37" s="178"/>
      <c r="M37" s="167"/>
      <c r="N37" s="167"/>
      <c r="O37" s="176"/>
    </row>
    <row r="38" spans="1:15" ht="12.75">
      <c r="A38" s="84"/>
      <c r="B38" s="230" t="s">
        <v>100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84"/>
    </row>
    <row r="39" spans="1:15" ht="12.75">
      <c r="A39" s="8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84"/>
    </row>
    <row r="40" spans="1:15" ht="12.75">
      <c r="A40" s="84"/>
      <c r="B40" s="216" t="s">
        <v>104</v>
      </c>
      <c r="C40" s="219"/>
      <c r="D40" s="74">
        <f>D24+D36</f>
        <v>6</v>
      </c>
      <c r="E40" s="74">
        <f>E24+E36</f>
        <v>6</v>
      </c>
      <c r="F40" s="74"/>
      <c r="G40" s="173"/>
      <c r="H40" s="220" t="s">
        <v>112</v>
      </c>
      <c r="I40" s="172">
        <f>I24+I36</f>
        <v>30</v>
      </c>
      <c r="J40" s="74">
        <f>J24+J36</f>
        <v>5</v>
      </c>
      <c r="K40" s="74">
        <f>K24+K36</f>
        <v>7</v>
      </c>
      <c r="L40" s="74"/>
      <c r="M40" s="173"/>
      <c r="N40" s="220" t="s">
        <v>111</v>
      </c>
      <c r="O40" s="172">
        <f>O24+O36</f>
        <v>30</v>
      </c>
    </row>
    <row r="41" spans="1:15" ht="12.75">
      <c r="A41" s="84"/>
      <c r="B41" s="216"/>
      <c r="C41" s="219"/>
      <c r="D41" s="227">
        <f>SUM(D40:F40)</f>
        <v>12</v>
      </c>
      <c r="E41" s="228"/>
      <c r="F41" s="229"/>
      <c r="G41" s="174"/>
      <c r="H41" s="221"/>
      <c r="I41" s="231"/>
      <c r="J41" s="227">
        <f>SUM(J40:L40)</f>
        <v>12</v>
      </c>
      <c r="K41" s="228"/>
      <c r="L41" s="229"/>
      <c r="M41" s="174"/>
      <c r="N41" s="221"/>
      <c r="O41" s="231"/>
    </row>
    <row r="42" spans="1:15" ht="12.75">
      <c r="A42" s="84"/>
      <c r="B42" s="85"/>
      <c r="C42" s="85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2.75">
      <c r="A43" s="84"/>
      <c r="B43" s="152" t="s">
        <v>146</v>
      </c>
      <c r="C43" s="152"/>
      <c r="D43" s="154"/>
      <c r="E43" s="154"/>
      <c r="F43" s="154"/>
      <c r="G43" s="154"/>
      <c r="H43" s="224" t="s">
        <v>103</v>
      </c>
      <c r="I43" s="224"/>
      <c r="J43" s="224"/>
      <c r="K43" s="224"/>
      <c r="L43" s="224"/>
      <c r="M43" s="224"/>
      <c r="N43" s="224"/>
      <c r="O43" s="224"/>
    </row>
    <row r="44" spans="1:15" ht="12.75">
      <c r="A44" s="84"/>
      <c r="B44" s="152" t="s">
        <v>147</v>
      </c>
      <c r="C44" s="152"/>
      <c r="D44" s="154"/>
      <c r="E44" s="154"/>
      <c r="F44" s="154"/>
      <c r="G44" s="154"/>
      <c r="H44" s="224" t="s">
        <v>130</v>
      </c>
      <c r="I44" s="224"/>
      <c r="J44" s="224"/>
      <c r="K44" s="224"/>
      <c r="L44" s="224"/>
      <c r="M44" s="224"/>
      <c r="N44" s="224"/>
      <c r="O44" s="224"/>
    </row>
    <row r="45" spans="1:15" ht="12.75">
      <c r="A45" s="84"/>
      <c r="B45" s="152"/>
      <c r="C45" s="152"/>
      <c r="D45" s="154"/>
      <c r="E45" s="154"/>
      <c r="F45" s="154"/>
      <c r="G45" s="154"/>
      <c r="H45" s="153"/>
      <c r="I45" s="154"/>
      <c r="J45" s="154"/>
      <c r="K45" s="154"/>
      <c r="L45" s="154"/>
      <c r="M45" s="154"/>
      <c r="N45" s="154"/>
      <c r="O45" s="154"/>
    </row>
    <row r="46" spans="1:15" ht="12.75">
      <c r="A46" s="84"/>
      <c r="B46" s="152"/>
      <c r="C46" s="152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5" ht="12.75">
      <c r="A47" s="84"/>
      <c r="B47" s="152" t="s">
        <v>131</v>
      </c>
      <c r="C47" s="152"/>
      <c r="D47" s="154"/>
      <c r="E47" s="154"/>
      <c r="F47" s="154"/>
      <c r="G47" s="154"/>
      <c r="H47" s="224" t="s">
        <v>128</v>
      </c>
      <c r="I47" s="224"/>
      <c r="J47" s="224"/>
      <c r="K47" s="224"/>
      <c r="L47" s="224"/>
      <c r="M47" s="224"/>
      <c r="N47" s="224"/>
      <c r="O47" s="154"/>
    </row>
    <row r="48" spans="1:15" ht="12.75">
      <c r="A48" s="84"/>
      <c r="B48" s="152" t="s">
        <v>129</v>
      </c>
      <c r="C48" s="152"/>
      <c r="D48" s="154"/>
      <c r="E48" s="154"/>
      <c r="F48" s="154"/>
      <c r="G48" s="154"/>
      <c r="H48" s="224" t="s">
        <v>129</v>
      </c>
      <c r="I48" s="224"/>
      <c r="J48" s="224"/>
      <c r="K48" s="224"/>
      <c r="L48" s="224"/>
      <c r="M48" s="224"/>
      <c r="N48" s="224"/>
      <c r="O48" s="154"/>
    </row>
    <row r="49" spans="1:15" ht="12.75">
      <c r="A49" s="84"/>
      <c r="B49" s="85"/>
      <c r="C49" s="85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2.75">
      <c r="A50" s="84"/>
      <c r="B50" s="85"/>
      <c r="C50" s="85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2.75">
      <c r="A51" s="107"/>
      <c r="B51" s="107"/>
      <c r="C51" s="108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1:15" ht="12.75">
      <c r="A52" s="107"/>
      <c r="B52" s="107"/>
      <c r="C52" s="108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12.75">
      <c r="A53" s="107"/>
      <c r="B53" s="109"/>
      <c r="C53" s="108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 ht="12.75">
      <c r="A54" s="107"/>
      <c r="B54" s="107"/>
      <c r="C54" s="108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</sheetData>
  <sheetProtection/>
  <mergeCells count="104">
    <mergeCell ref="N28:N29"/>
    <mergeCell ref="O30:O31"/>
    <mergeCell ref="O40:O41"/>
    <mergeCell ref="H48:N48"/>
    <mergeCell ref="D37:F37"/>
    <mergeCell ref="J37:L37"/>
    <mergeCell ref="H36:H37"/>
    <mergeCell ref="I36:I37"/>
    <mergeCell ref="E34:E35"/>
    <mergeCell ref="F34:F35"/>
    <mergeCell ref="J12:O12"/>
    <mergeCell ref="D13:D14"/>
    <mergeCell ref="E13:E14"/>
    <mergeCell ref="F13:F14"/>
    <mergeCell ref="J13:J14"/>
    <mergeCell ref="J41:L41"/>
    <mergeCell ref="O24:O25"/>
    <mergeCell ref="B38:N38"/>
    <mergeCell ref="D41:F41"/>
    <mergeCell ref="I40:I41"/>
    <mergeCell ref="L13:L14"/>
    <mergeCell ref="N13:N14"/>
    <mergeCell ref="H47:N47"/>
    <mergeCell ref="O36:O37"/>
    <mergeCell ref="O13:O14"/>
    <mergeCell ref="N34:N35"/>
    <mergeCell ref="K28:K29"/>
    <mergeCell ref="L28:L29"/>
    <mergeCell ref="N36:N37"/>
    <mergeCell ref="H40:H41"/>
    <mergeCell ref="A36:C37"/>
    <mergeCell ref="B40:C41"/>
    <mergeCell ref="N40:N41"/>
    <mergeCell ref="A24:C25"/>
    <mergeCell ref="H43:O43"/>
    <mergeCell ref="H44:O44"/>
    <mergeCell ref="J27:O27"/>
    <mergeCell ref="K34:K35"/>
    <mergeCell ref="O34:O35"/>
    <mergeCell ref="L34:L35"/>
    <mergeCell ref="A12:A14"/>
    <mergeCell ref="B12:B14"/>
    <mergeCell ref="C12:C14"/>
    <mergeCell ref="D12:I12"/>
    <mergeCell ref="H13:H14"/>
    <mergeCell ref="N24:N25"/>
    <mergeCell ref="I13:I14"/>
    <mergeCell ref="K13:K14"/>
    <mergeCell ref="D25:F25"/>
    <mergeCell ref="H24:H25"/>
    <mergeCell ref="A27:A29"/>
    <mergeCell ref="B27:B29"/>
    <mergeCell ref="C27:C29"/>
    <mergeCell ref="D27:I27"/>
    <mergeCell ref="D28:D29"/>
    <mergeCell ref="J28:J29"/>
    <mergeCell ref="H34:H35"/>
    <mergeCell ref="I34:I35"/>
    <mergeCell ref="F28:F29"/>
    <mergeCell ref="E32:E33"/>
    <mergeCell ref="E28:E29"/>
    <mergeCell ref="H28:H29"/>
    <mergeCell ref="I28:I29"/>
    <mergeCell ref="I30:I31"/>
    <mergeCell ref="D34:D35"/>
    <mergeCell ref="H32:H33"/>
    <mergeCell ref="I32:I33"/>
    <mergeCell ref="D32:D33"/>
    <mergeCell ref="F32:F33"/>
    <mergeCell ref="N30:N31"/>
    <mergeCell ref="D30:D31"/>
    <mergeCell ref="E30:E31"/>
    <mergeCell ref="F30:F31"/>
    <mergeCell ref="H30:H31"/>
    <mergeCell ref="A11:O11"/>
    <mergeCell ref="J32:J33"/>
    <mergeCell ref="K32:K33"/>
    <mergeCell ref="L32:L33"/>
    <mergeCell ref="N32:N33"/>
    <mergeCell ref="O32:O33"/>
    <mergeCell ref="J30:J31"/>
    <mergeCell ref="K30:K31"/>
    <mergeCell ref="L30:L31"/>
    <mergeCell ref="O28:O29"/>
    <mergeCell ref="G24:G25"/>
    <mergeCell ref="M24:M25"/>
    <mergeCell ref="G40:G41"/>
    <mergeCell ref="M40:M41"/>
    <mergeCell ref="G28:G29"/>
    <mergeCell ref="M28:M29"/>
    <mergeCell ref="G30:G31"/>
    <mergeCell ref="M30:M31"/>
    <mergeCell ref="I24:I25"/>
    <mergeCell ref="J25:L25"/>
    <mergeCell ref="A4:O4"/>
    <mergeCell ref="G32:G33"/>
    <mergeCell ref="M32:M33"/>
    <mergeCell ref="G34:G35"/>
    <mergeCell ref="M34:M35"/>
    <mergeCell ref="G36:G37"/>
    <mergeCell ref="M36:M37"/>
    <mergeCell ref="J34:J35"/>
    <mergeCell ref="G13:G14"/>
    <mergeCell ref="M13:M14"/>
  </mergeCells>
  <printOptions horizontalCentered="1" verticalCentered="1"/>
  <pageMargins left="0.1968503937007874" right="0.07874015748031496" top="0.31496062992125984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115" zoomScaleNormal="110" zoomScaleSheetLayoutView="115" workbookViewId="0" topLeftCell="A34">
      <selection activeCell="A5" sqref="A5"/>
    </sheetView>
  </sheetViews>
  <sheetFormatPr defaultColWidth="9.140625" defaultRowHeight="12.75"/>
  <cols>
    <col min="1" max="1" width="3.421875" style="58" customWidth="1"/>
    <col min="2" max="2" width="32.28125" style="58" customWidth="1"/>
    <col min="3" max="3" width="13.140625" style="58" customWidth="1"/>
    <col min="4" max="4" width="3.421875" style="58" customWidth="1"/>
    <col min="5" max="6" width="3.140625" style="58" customWidth="1"/>
    <col min="7" max="7" width="2.8515625" style="58" customWidth="1"/>
    <col min="8" max="8" width="8.421875" style="58" customWidth="1"/>
    <col min="9" max="9" width="5.00390625" style="58" customWidth="1"/>
    <col min="10" max="10" width="3.00390625" style="58" customWidth="1"/>
    <col min="11" max="11" width="2.421875" style="58" customWidth="1"/>
    <col min="12" max="13" width="3.140625" style="58" customWidth="1"/>
    <col min="14" max="14" width="8.421875" style="58" customWidth="1"/>
    <col min="15" max="15" width="5.140625" style="58" customWidth="1"/>
    <col min="16" max="16384" width="9.140625" style="58" customWidth="1"/>
  </cols>
  <sheetData>
    <row r="1" spans="1:3" ht="12.75">
      <c r="A1" s="149" t="s">
        <v>59</v>
      </c>
      <c r="C1" s="59"/>
    </row>
    <row r="2" spans="1:3" ht="12.75">
      <c r="A2" s="149" t="s">
        <v>155</v>
      </c>
      <c r="C2" s="59"/>
    </row>
    <row r="3" ht="12.75">
      <c r="C3" s="59"/>
    </row>
    <row r="4" spans="1:15" ht="12.75">
      <c r="A4" s="160" t="s">
        <v>134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6" ht="12.75">
      <c r="A5" s="58" t="s">
        <v>156</v>
      </c>
      <c r="H5" s="61"/>
      <c r="I5" s="61"/>
      <c r="J5" s="61"/>
      <c r="K5" s="61"/>
      <c r="L5" s="61"/>
      <c r="M5" s="61"/>
      <c r="N5" s="61"/>
      <c r="O5" s="61"/>
      <c r="P5" s="62"/>
    </row>
    <row r="6" spans="1:15" ht="12.75">
      <c r="A6" s="58" t="s">
        <v>50</v>
      </c>
      <c r="C6" s="5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6" ht="12.75">
      <c r="A7" s="58" t="s">
        <v>142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2"/>
    </row>
    <row r="8" spans="1:3" ht="12.75">
      <c r="A8" s="58" t="s">
        <v>98</v>
      </c>
      <c r="C8" s="59"/>
    </row>
    <row r="9" ht="15" customHeight="1">
      <c r="C9" s="59"/>
    </row>
    <row r="10" spans="1:15" ht="15" customHeight="1" thickBot="1">
      <c r="A10" s="232" t="s">
        <v>10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22" ht="12.75" customHeight="1">
      <c r="A11" s="195" t="s">
        <v>42</v>
      </c>
      <c r="B11" s="211" t="s">
        <v>72</v>
      </c>
      <c r="C11" s="233" t="s">
        <v>51</v>
      </c>
      <c r="D11" s="204" t="s">
        <v>0</v>
      </c>
      <c r="E11" s="205"/>
      <c r="F11" s="205"/>
      <c r="G11" s="205"/>
      <c r="H11" s="205"/>
      <c r="I11" s="206"/>
      <c r="J11" s="225" t="s">
        <v>1</v>
      </c>
      <c r="K11" s="205"/>
      <c r="L11" s="205"/>
      <c r="M11" s="205"/>
      <c r="N11" s="205"/>
      <c r="O11" s="206"/>
      <c r="R11" s="64" t="s">
        <v>53</v>
      </c>
      <c r="S11" s="64">
        <f>(D23+J23)*14</f>
        <v>308</v>
      </c>
      <c r="T11" s="64"/>
      <c r="U11" s="64"/>
      <c r="V11" s="64"/>
    </row>
    <row r="12" spans="1:23" ht="12.75" customHeight="1">
      <c r="A12" s="196"/>
      <c r="B12" s="212"/>
      <c r="C12" s="234"/>
      <c r="D12" s="207" t="s">
        <v>3</v>
      </c>
      <c r="E12" s="193" t="s">
        <v>2</v>
      </c>
      <c r="F12" s="193" t="s">
        <v>4</v>
      </c>
      <c r="G12" s="170" t="s">
        <v>28</v>
      </c>
      <c r="H12" s="193" t="s">
        <v>62</v>
      </c>
      <c r="I12" s="183" t="s">
        <v>63</v>
      </c>
      <c r="J12" s="209" t="s">
        <v>3</v>
      </c>
      <c r="K12" s="193" t="s">
        <v>2</v>
      </c>
      <c r="L12" s="193" t="s">
        <v>4</v>
      </c>
      <c r="M12" s="170" t="s">
        <v>28</v>
      </c>
      <c r="N12" s="193" t="s">
        <v>62</v>
      </c>
      <c r="O12" s="183" t="s">
        <v>63</v>
      </c>
      <c r="R12" s="64" t="s">
        <v>54</v>
      </c>
      <c r="S12" s="64">
        <f>J31*14</f>
        <v>28</v>
      </c>
      <c r="T12" s="64"/>
      <c r="U12" s="64" t="s">
        <v>55</v>
      </c>
      <c r="V12" s="64" t="s">
        <v>56</v>
      </c>
      <c r="W12" s="58" t="s">
        <v>118</v>
      </c>
    </row>
    <row r="13" spans="1:23" ht="17.25" customHeight="1" thickBot="1">
      <c r="A13" s="197"/>
      <c r="B13" s="213"/>
      <c r="C13" s="235"/>
      <c r="D13" s="208"/>
      <c r="E13" s="194"/>
      <c r="F13" s="194"/>
      <c r="G13" s="171"/>
      <c r="H13" s="194"/>
      <c r="I13" s="184"/>
      <c r="J13" s="210"/>
      <c r="K13" s="194"/>
      <c r="L13" s="194"/>
      <c r="M13" s="171"/>
      <c r="N13" s="194"/>
      <c r="O13" s="184"/>
      <c r="R13" s="64" t="s">
        <v>57</v>
      </c>
      <c r="S13" s="64">
        <f>SUM(D17:F18,L20:L21)*14</f>
        <v>168</v>
      </c>
      <c r="T13" s="64"/>
      <c r="U13" s="64">
        <f>SUM(D17:D18)*14</f>
        <v>28</v>
      </c>
      <c r="V13" s="64">
        <f>SUM(E17,F18,L20:L21)*14</f>
        <v>140</v>
      </c>
      <c r="W13" s="58">
        <f>S11+S12</f>
        <v>336</v>
      </c>
    </row>
    <row r="14" spans="1:22" ht="28.5" customHeight="1">
      <c r="A14" s="65">
        <v>1</v>
      </c>
      <c r="B14" s="66" t="s">
        <v>152</v>
      </c>
      <c r="C14" s="96" t="s">
        <v>21</v>
      </c>
      <c r="D14" s="68">
        <v>2</v>
      </c>
      <c r="E14" s="69">
        <v>1</v>
      </c>
      <c r="F14" s="69"/>
      <c r="G14" s="69"/>
      <c r="H14" s="69" t="s">
        <v>8</v>
      </c>
      <c r="I14" s="98">
        <v>7</v>
      </c>
      <c r="J14" s="110"/>
      <c r="K14" s="111"/>
      <c r="L14" s="111"/>
      <c r="M14" s="111"/>
      <c r="N14" s="111"/>
      <c r="O14" s="112"/>
      <c r="R14" s="64" t="s">
        <v>58</v>
      </c>
      <c r="S14" s="64">
        <f>SUM(D14:E16,J19:K19,J28:K29)*14</f>
        <v>168</v>
      </c>
      <c r="T14" s="64"/>
      <c r="U14" s="64">
        <f>SUM(D14:D16,J19,J28)*14</f>
        <v>98</v>
      </c>
      <c r="V14" s="64">
        <f>SUM(E14:E16,K19,K28)*14</f>
        <v>70</v>
      </c>
    </row>
    <row r="15" spans="1:23" ht="27" customHeight="1">
      <c r="A15" s="70">
        <v>2</v>
      </c>
      <c r="B15" s="71" t="s">
        <v>66</v>
      </c>
      <c r="C15" s="113" t="s">
        <v>22</v>
      </c>
      <c r="D15" s="73">
        <v>1</v>
      </c>
      <c r="E15" s="46">
        <v>1</v>
      </c>
      <c r="F15" s="46"/>
      <c r="G15" s="46"/>
      <c r="H15" s="46" t="s">
        <v>99</v>
      </c>
      <c r="I15" s="114">
        <v>4</v>
      </c>
      <c r="J15" s="115"/>
      <c r="K15" s="116"/>
      <c r="L15" s="116"/>
      <c r="M15" s="116"/>
      <c r="N15" s="116"/>
      <c r="O15" s="117"/>
      <c r="R15" s="58" t="s">
        <v>40</v>
      </c>
      <c r="S15" s="58">
        <f>3*4*12</f>
        <v>144</v>
      </c>
      <c r="W15" s="58">
        <f>S13+S14</f>
        <v>336</v>
      </c>
    </row>
    <row r="16" spans="1:15" ht="27" customHeight="1">
      <c r="A16" s="70">
        <v>3</v>
      </c>
      <c r="B16" s="71" t="s">
        <v>151</v>
      </c>
      <c r="C16" s="97" t="s">
        <v>23</v>
      </c>
      <c r="D16" s="73">
        <v>2</v>
      </c>
      <c r="E16" s="46">
        <v>1</v>
      </c>
      <c r="F16" s="46"/>
      <c r="G16" s="46"/>
      <c r="H16" s="46" t="s">
        <v>8</v>
      </c>
      <c r="I16" s="114">
        <v>6</v>
      </c>
      <c r="J16" s="115"/>
      <c r="K16" s="116"/>
      <c r="L16" s="116"/>
      <c r="M16" s="116"/>
      <c r="N16" s="116"/>
      <c r="O16" s="117"/>
    </row>
    <row r="17" spans="1:15" ht="29.25" customHeight="1">
      <c r="A17" s="70">
        <v>4</v>
      </c>
      <c r="B17" s="71" t="s">
        <v>67</v>
      </c>
      <c r="C17" s="97" t="s">
        <v>24</v>
      </c>
      <c r="D17" s="73">
        <v>1</v>
      </c>
      <c r="E17" s="46">
        <v>1</v>
      </c>
      <c r="F17" s="46"/>
      <c r="G17" s="46"/>
      <c r="H17" s="46" t="s">
        <v>8</v>
      </c>
      <c r="I17" s="114">
        <v>7</v>
      </c>
      <c r="J17" s="115"/>
      <c r="K17" s="116"/>
      <c r="L17" s="116"/>
      <c r="M17" s="116"/>
      <c r="N17" s="116"/>
      <c r="O17" s="117"/>
    </row>
    <row r="18" spans="1:15" ht="27" customHeight="1" thickBot="1">
      <c r="A18" s="75">
        <v>5</v>
      </c>
      <c r="B18" s="76" t="s">
        <v>153</v>
      </c>
      <c r="C18" s="94" t="s">
        <v>25</v>
      </c>
      <c r="D18" s="78">
        <v>1</v>
      </c>
      <c r="E18" s="79"/>
      <c r="F18" s="79">
        <v>1</v>
      </c>
      <c r="G18" s="79"/>
      <c r="H18" s="79" t="s">
        <v>8</v>
      </c>
      <c r="I18" s="118">
        <v>6</v>
      </c>
      <c r="J18" s="119"/>
      <c r="K18" s="120"/>
      <c r="L18" s="120"/>
      <c r="M18" s="120"/>
      <c r="N18" s="120"/>
      <c r="O18" s="121"/>
    </row>
    <row r="19" spans="1:15" ht="12.75">
      <c r="A19" s="65">
        <v>6</v>
      </c>
      <c r="B19" s="66" t="s">
        <v>133</v>
      </c>
      <c r="C19" s="122" t="s">
        <v>26</v>
      </c>
      <c r="D19" s="68"/>
      <c r="E19" s="69"/>
      <c r="F19" s="69"/>
      <c r="G19" s="69"/>
      <c r="H19" s="69"/>
      <c r="I19" s="98"/>
      <c r="J19" s="80">
        <v>1</v>
      </c>
      <c r="K19" s="69">
        <v>1</v>
      </c>
      <c r="L19" s="111"/>
      <c r="M19" s="111"/>
      <c r="N19" s="123" t="s">
        <v>8</v>
      </c>
      <c r="O19" s="98">
        <v>4</v>
      </c>
    </row>
    <row r="20" spans="1:15" ht="25.5">
      <c r="A20" s="70">
        <v>7</v>
      </c>
      <c r="B20" s="71" t="s">
        <v>108</v>
      </c>
      <c r="C20" s="113" t="s">
        <v>116</v>
      </c>
      <c r="D20" s="124"/>
      <c r="E20" s="125"/>
      <c r="F20" s="116"/>
      <c r="G20" s="116"/>
      <c r="H20" s="125"/>
      <c r="I20" s="126"/>
      <c r="J20" s="127"/>
      <c r="K20" s="128"/>
      <c r="L20" s="46">
        <v>4</v>
      </c>
      <c r="M20" s="46"/>
      <c r="N20" s="46" t="s">
        <v>99</v>
      </c>
      <c r="O20" s="114">
        <v>10</v>
      </c>
    </row>
    <row r="21" spans="1:15" ht="42.75" customHeight="1" thickBot="1">
      <c r="A21" s="75">
        <v>8</v>
      </c>
      <c r="B21" s="76" t="s">
        <v>154</v>
      </c>
      <c r="C21" s="129" t="s">
        <v>117</v>
      </c>
      <c r="D21" s="130"/>
      <c r="E21" s="131"/>
      <c r="F21" s="120"/>
      <c r="G21" s="120"/>
      <c r="H21" s="120"/>
      <c r="I21" s="121"/>
      <c r="J21" s="132"/>
      <c r="K21" s="133"/>
      <c r="L21" s="79">
        <v>4</v>
      </c>
      <c r="M21" s="79"/>
      <c r="N21" s="79" t="s">
        <v>99</v>
      </c>
      <c r="O21" s="118">
        <v>8</v>
      </c>
    </row>
    <row r="22" spans="1:16" ht="13.5" customHeight="1">
      <c r="A22" s="241" t="s">
        <v>6</v>
      </c>
      <c r="B22" s="242"/>
      <c r="C22" s="242"/>
      <c r="D22" s="134">
        <f>SUM(D14:D21)</f>
        <v>7</v>
      </c>
      <c r="E22" s="135">
        <f>SUM(E14:E21)</f>
        <v>4</v>
      </c>
      <c r="F22" s="135">
        <f>SUM(F14:F21)</f>
        <v>1</v>
      </c>
      <c r="G22" s="172"/>
      <c r="H22" s="172" t="s">
        <v>112</v>
      </c>
      <c r="I22" s="175">
        <v>30</v>
      </c>
      <c r="J22" s="136">
        <f>SUM(J14:J21)</f>
        <v>1</v>
      </c>
      <c r="K22" s="135">
        <f>SUM(K14:K21)</f>
        <v>1</v>
      </c>
      <c r="L22" s="135">
        <f>SUM(L14:L21)</f>
        <v>8</v>
      </c>
      <c r="M22" s="172"/>
      <c r="N22" s="172" t="s">
        <v>113</v>
      </c>
      <c r="O22" s="175">
        <v>22</v>
      </c>
      <c r="P22" s="29"/>
    </row>
    <row r="23" spans="1:16" ht="13.5" customHeight="1" thickBot="1">
      <c r="A23" s="243"/>
      <c r="B23" s="244"/>
      <c r="C23" s="244"/>
      <c r="D23" s="238">
        <f>SUM(D22:F22)</f>
        <v>12</v>
      </c>
      <c r="E23" s="239"/>
      <c r="F23" s="240"/>
      <c r="G23" s="167"/>
      <c r="H23" s="167"/>
      <c r="I23" s="176"/>
      <c r="J23" s="239">
        <f>SUM(J22:L22)</f>
        <v>10</v>
      </c>
      <c r="K23" s="239"/>
      <c r="L23" s="240"/>
      <c r="M23" s="167"/>
      <c r="N23" s="167"/>
      <c r="O23" s="176"/>
      <c r="P23" s="137"/>
    </row>
    <row r="24" spans="1:16" ht="13.5" customHeight="1" thickBot="1">
      <c r="A24" s="137"/>
      <c r="B24" s="138"/>
      <c r="C24" s="138"/>
      <c r="D24" s="29"/>
      <c r="E24" s="29"/>
      <c r="F24" s="29"/>
      <c r="G24" s="29"/>
      <c r="H24" s="29"/>
      <c r="I24" s="137"/>
      <c r="J24" s="137"/>
      <c r="K24" s="137"/>
      <c r="L24" s="137"/>
      <c r="M24" s="137"/>
      <c r="N24" s="137"/>
      <c r="O24" s="137"/>
      <c r="P24" s="137"/>
    </row>
    <row r="25" spans="1:16" ht="13.5" customHeight="1">
      <c r="A25" s="195" t="s">
        <v>42</v>
      </c>
      <c r="B25" s="198" t="s">
        <v>41</v>
      </c>
      <c r="C25" s="233" t="s">
        <v>51</v>
      </c>
      <c r="D25" s="204" t="s">
        <v>0</v>
      </c>
      <c r="E25" s="205"/>
      <c r="F25" s="205"/>
      <c r="G25" s="205"/>
      <c r="H25" s="205"/>
      <c r="I25" s="206"/>
      <c r="J25" s="225" t="s">
        <v>1</v>
      </c>
      <c r="K25" s="205"/>
      <c r="L25" s="205"/>
      <c r="M25" s="205"/>
      <c r="N25" s="205"/>
      <c r="O25" s="206"/>
      <c r="P25" s="137"/>
    </row>
    <row r="26" spans="1:16" ht="13.5" customHeight="1">
      <c r="A26" s="196"/>
      <c r="B26" s="199"/>
      <c r="C26" s="234"/>
      <c r="D26" s="207" t="s">
        <v>3</v>
      </c>
      <c r="E26" s="193" t="s">
        <v>2</v>
      </c>
      <c r="F26" s="193" t="s">
        <v>4</v>
      </c>
      <c r="G26" s="170" t="s">
        <v>28</v>
      </c>
      <c r="H26" s="193" t="s">
        <v>62</v>
      </c>
      <c r="I26" s="183" t="s">
        <v>63</v>
      </c>
      <c r="J26" s="209" t="s">
        <v>3</v>
      </c>
      <c r="K26" s="193" t="s">
        <v>2</v>
      </c>
      <c r="L26" s="193" t="s">
        <v>4</v>
      </c>
      <c r="M26" s="170" t="s">
        <v>28</v>
      </c>
      <c r="N26" s="193" t="s">
        <v>62</v>
      </c>
      <c r="O26" s="183" t="s">
        <v>63</v>
      </c>
      <c r="P26" s="137"/>
    </row>
    <row r="27" spans="1:16" ht="15" customHeight="1" thickBot="1">
      <c r="A27" s="197"/>
      <c r="B27" s="200"/>
      <c r="C27" s="235"/>
      <c r="D27" s="208"/>
      <c r="E27" s="194"/>
      <c r="F27" s="194"/>
      <c r="G27" s="171"/>
      <c r="H27" s="194"/>
      <c r="I27" s="184"/>
      <c r="J27" s="210"/>
      <c r="K27" s="194"/>
      <c r="L27" s="194"/>
      <c r="M27" s="171"/>
      <c r="N27" s="194"/>
      <c r="O27" s="184"/>
      <c r="P27" s="137"/>
    </row>
    <row r="28" spans="1:16" ht="28.5" customHeight="1">
      <c r="A28" s="139">
        <v>9</v>
      </c>
      <c r="B28" s="91" t="s">
        <v>68</v>
      </c>
      <c r="C28" s="92" t="s">
        <v>47</v>
      </c>
      <c r="D28" s="190"/>
      <c r="E28" s="163"/>
      <c r="F28" s="163"/>
      <c r="G28" s="163"/>
      <c r="H28" s="163"/>
      <c r="I28" s="181"/>
      <c r="J28" s="180">
        <v>1</v>
      </c>
      <c r="K28" s="163">
        <v>1</v>
      </c>
      <c r="L28" s="163"/>
      <c r="M28" s="163"/>
      <c r="N28" s="163" t="s">
        <v>8</v>
      </c>
      <c r="O28" s="181">
        <v>8</v>
      </c>
      <c r="P28" s="137"/>
    </row>
    <row r="29" spans="1:16" ht="26.25" thickBot="1">
      <c r="A29" s="75">
        <v>10</v>
      </c>
      <c r="B29" s="76" t="s">
        <v>69</v>
      </c>
      <c r="C29" s="94" t="s">
        <v>109</v>
      </c>
      <c r="D29" s="191"/>
      <c r="E29" s="164"/>
      <c r="F29" s="164"/>
      <c r="G29" s="164"/>
      <c r="H29" s="164"/>
      <c r="I29" s="182"/>
      <c r="J29" s="169"/>
      <c r="K29" s="164"/>
      <c r="L29" s="164"/>
      <c r="M29" s="164"/>
      <c r="N29" s="164"/>
      <c r="O29" s="182"/>
      <c r="P29" s="137"/>
    </row>
    <row r="30" spans="1:16" ht="13.5" customHeight="1">
      <c r="A30" s="215" t="s">
        <v>5</v>
      </c>
      <c r="B30" s="216"/>
      <c r="C30" s="216"/>
      <c r="D30" s="140"/>
      <c r="E30" s="141"/>
      <c r="F30" s="141"/>
      <c r="G30" s="141"/>
      <c r="H30" s="141"/>
      <c r="I30" s="142"/>
      <c r="J30" s="143">
        <v>1</v>
      </c>
      <c r="K30" s="106">
        <v>1</v>
      </c>
      <c r="L30" s="144"/>
      <c r="M30" s="245"/>
      <c r="N30" s="166" t="s">
        <v>49</v>
      </c>
      <c r="O30" s="226">
        <v>8</v>
      </c>
      <c r="P30" s="137"/>
    </row>
    <row r="31" spans="1:16" ht="12.75" customHeight="1" thickBot="1">
      <c r="A31" s="217"/>
      <c r="B31" s="218"/>
      <c r="C31" s="218"/>
      <c r="D31" s="238"/>
      <c r="E31" s="239"/>
      <c r="F31" s="240"/>
      <c r="G31" s="57"/>
      <c r="H31" s="145"/>
      <c r="I31" s="146"/>
      <c r="J31" s="236">
        <f>SUM(J30:L30)</f>
        <v>2</v>
      </c>
      <c r="K31" s="236"/>
      <c r="L31" s="237"/>
      <c r="M31" s="246"/>
      <c r="N31" s="167"/>
      <c r="O31" s="176"/>
      <c r="P31" s="137"/>
    </row>
    <row r="32" spans="1:16" ht="12.75" customHeight="1">
      <c r="A32" s="101"/>
      <c r="B32" s="230" t="s">
        <v>100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147"/>
      <c r="P32" s="137"/>
    </row>
    <row r="33" spans="1:16" ht="16.5" customHeight="1">
      <c r="A33" s="148"/>
      <c r="B33" s="148"/>
      <c r="C33" s="148"/>
      <c r="D33" s="137"/>
      <c r="E33" s="137"/>
      <c r="F33" s="137"/>
      <c r="G33" s="137"/>
      <c r="H33" s="29"/>
      <c r="I33" s="137"/>
      <c r="J33" s="148"/>
      <c r="K33" s="148"/>
      <c r="L33" s="148"/>
      <c r="M33" s="148"/>
      <c r="N33" s="148"/>
      <c r="O33" s="148"/>
      <c r="P33" s="137"/>
    </row>
    <row r="34" spans="1:16" ht="12.75" customHeight="1">
      <c r="A34" s="84"/>
      <c r="B34" s="216" t="s">
        <v>104</v>
      </c>
      <c r="C34" s="219"/>
      <c r="D34" s="74">
        <f>D22+D30</f>
        <v>7</v>
      </c>
      <c r="E34" s="74">
        <f>E22+E30</f>
        <v>4</v>
      </c>
      <c r="F34" s="74">
        <f>F22+F30</f>
        <v>1</v>
      </c>
      <c r="G34" s="172"/>
      <c r="H34" s="220" t="s">
        <v>112</v>
      </c>
      <c r="I34" s="172">
        <v>30</v>
      </c>
      <c r="J34" s="74">
        <f>J22+J30</f>
        <v>2</v>
      </c>
      <c r="K34" s="74">
        <f>K22+K30</f>
        <v>2</v>
      </c>
      <c r="L34" s="74">
        <f>L22+L30</f>
        <v>8</v>
      </c>
      <c r="M34" s="172"/>
      <c r="N34" s="220" t="s">
        <v>114</v>
      </c>
      <c r="O34" s="172">
        <v>30</v>
      </c>
      <c r="P34" s="137"/>
    </row>
    <row r="35" spans="1:16" ht="12.75" customHeight="1">
      <c r="A35" s="84"/>
      <c r="B35" s="216"/>
      <c r="C35" s="219"/>
      <c r="D35" s="227">
        <f>SUM(D34:F34)</f>
        <v>12</v>
      </c>
      <c r="E35" s="228"/>
      <c r="F35" s="229"/>
      <c r="G35" s="231"/>
      <c r="H35" s="221"/>
      <c r="I35" s="231"/>
      <c r="J35" s="227">
        <f>SUM(J34:L34)</f>
        <v>12</v>
      </c>
      <c r="K35" s="228"/>
      <c r="L35" s="229"/>
      <c r="M35" s="231"/>
      <c r="N35" s="221"/>
      <c r="O35" s="231"/>
      <c r="P35" s="137"/>
    </row>
    <row r="36" spans="1:15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</row>
    <row r="37" spans="1:15" ht="12.75">
      <c r="A37" s="84"/>
      <c r="B37" s="152" t="s">
        <v>146</v>
      </c>
      <c r="C37" s="152"/>
      <c r="D37" s="154"/>
      <c r="E37" s="154"/>
      <c r="F37" s="154"/>
      <c r="G37" s="154"/>
      <c r="H37" s="224" t="s">
        <v>103</v>
      </c>
      <c r="I37" s="224"/>
      <c r="J37" s="224"/>
      <c r="K37" s="224"/>
      <c r="L37" s="224"/>
      <c r="M37" s="224"/>
      <c r="N37" s="224"/>
      <c r="O37" s="224"/>
    </row>
    <row r="38" spans="1:15" ht="12.75">
      <c r="A38" s="84"/>
      <c r="B38" s="152" t="s">
        <v>147</v>
      </c>
      <c r="C38" s="152"/>
      <c r="D38" s="154"/>
      <c r="E38" s="154"/>
      <c r="F38" s="154"/>
      <c r="G38" s="154"/>
      <c r="H38" s="224" t="s">
        <v>130</v>
      </c>
      <c r="I38" s="224"/>
      <c r="J38" s="224"/>
      <c r="K38" s="224"/>
      <c r="L38" s="224"/>
      <c r="M38" s="224"/>
      <c r="N38" s="224"/>
      <c r="O38" s="224"/>
    </row>
    <row r="39" spans="1:15" ht="12.75">
      <c r="A39" s="84"/>
      <c r="B39" s="152"/>
      <c r="C39" s="152"/>
      <c r="D39" s="154"/>
      <c r="E39" s="154"/>
      <c r="F39" s="154"/>
      <c r="G39" s="154"/>
      <c r="H39" s="153"/>
      <c r="I39" s="154"/>
      <c r="J39" s="154"/>
      <c r="K39" s="154"/>
      <c r="L39" s="154"/>
      <c r="M39" s="154"/>
      <c r="N39" s="154"/>
      <c r="O39" s="154"/>
    </row>
    <row r="40" spans="1:15" ht="12.75">
      <c r="A40" s="84"/>
      <c r="B40" s="152"/>
      <c r="C40" s="152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</row>
    <row r="41" spans="1:15" ht="12.75">
      <c r="A41" s="84"/>
      <c r="B41" s="152" t="s">
        <v>131</v>
      </c>
      <c r="C41" s="152"/>
      <c r="D41" s="154"/>
      <c r="E41" s="154"/>
      <c r="F41" s="154"/>
      <c r="G41" s="154"/>
      <c r="H41" s="224" t="s">
        <v>128</v>
      </c>
      <c r="I41" s="224"/>
      <c r="J41" s="224"/>
      <c r="K41" s="224"/>
      <c r="L41" s="224"/>
      <c r="M41" s="224"/>
      <c r="N41" s="224"/>
      <c r="O41" s="154"/>
    </row>
    <row r="42" spans="1:15" ht="12.75">
      <c r="A42" s="84"/>
      <c r="B42" s="152" t="s">
        <v>129</v>
      </c>
      <c r="C42" s="152"/>
      <c r="D42" s="154"/>
      <c r="E42" s="154"/>
      <c r="F42" s="154"/>
      <c r="G42" s="154"/>
      <c r="H42" s="224" t="s">
        <v>129</v>
      </c>
      <c r="I42" s="224"/>
      <c r="J42" s="224"/>
      <c r="K42" s="224"/>
      <c r="L42" s="224"/>
      <c r="M42" s="224"/>
      <c r="N42" s="224"/>
      <c r="O42" s="154"/>
    </row>
  </sheetData>
  <sheetProtection/>
  <mergeCells count="77">
    <mergeCell ref="B32:N32"/>
    <mergeCell ref="M28:M29"/>
    <mergeCell ref="M30:M31"/>
    <mergeCell ref="M34:M35"/>
    <mergeCell ref="L28:L29"/>
    <mergeCell ref="J35:L35"/>
    <mergeCell ref="B34:C35"/>
    <mergeCell ref="A30:C31"/>
    <mergeCell ref="D31:F31"/>
    <mergeCell ref="D35:F35"/>
    <mergeCell ref="H41:N41"/>
    <mergeCell ref="H42:N42"/>
    <mergeCell ref="N34:N35"/>
    <mergeCell ref="H38:O38"/>
    <mergeCell ref="I34:I35"/>
    <mergeCell ref="G34:G35"/>
    <mergeCell ref="O34:O35"/>
    <mergeCell ref="N22:N23"/>
    <mergeCell ref="O22:O23"/>
    <mergeCell ref="J23:L23"/>
    <mergeCell ref="H37:O37"/>
    <mergeCell ref="N30:N31"/>
    <mergeCell ref="O30:O31"/>
    <mergeCell ref="O26:O27"/>
    <mergeCell ref="O28:O29"/>
    <mergeCell ref="H34:H35"/>
    <mergeCell ref="H26:H27"/>
    <mergeCell ref="O12:O13"/>
    <mergeCell ref="J26:J27"/>
    <mergeCell ref="J12:J13"/>
    <mergeCell ref="K12:K13"/>
    <mergeCell ref="C25:C27"/>
    <mergeCell ref="D25:I25"/>
    <mergeCell ref="J25:O25"/>
    <mergeCell ref="D26:D27"/>
    <mergeCell ref="E26:E27"/>
    <mergeCell ref="K26:K27"/>
    <mergeCell ref="B11:B13"/>
    <mergeCell ref="H22:H23"/>
    <mergeCell ref="I22:I23"/>
    <mergeCell ref="A22:C23"/>
    <mergeCell ref="A11:A13"/>
    <mergeCell ref="N28:N29"/>
    <mergeCell ref="F26:F27"/>
    <mergeCell ref="D28:D29"/>
    <mergeCell ref="E28:E29"/>
    <mergeCell ref="F28:F29"/>
    <mergeCell ref="G28:G29"/>
    <mergeCell ref="J28:J29"/>
    <mergeCell ref="K28:K29"/>
    <mergeCell ref="E12:E13"/>
    <mergeCell ref="D11:I11"/>
    <mergeCell ref="I12:I13"/>
    <mergeCell ref="F12:F13"/>
    <mergeCell ref="H12:H13"/>
    <mergeCell ref="G12:G13"/>
    <mergeCell ref="I26:I27"/>
    <mergeCell ref="A4:O4"/>
    <mergeCell ref="A10:O10"/>
    <mergeCell ref="N12:N13"/>
    <mergeCell ref="N26:N27"/>
    <mergeCell ref="C11:C13"/>
    <mergeCell ref="J31:L31"/>
    <mergeCell ref="L12:L13"/>
    <mergeCell ref="H28:H29"/>
    <mergeCell ref="I28:I29"/>
    <mergeCell ref="D23:F23"/>
    <mergeCell ref="J11:O11"/>
    <mergeCell ref="A25:A27"/>
    <mergeCell ref="B25:B27"/>
    <mergeCell ref="L26:L27"/>
    <mergeCell ref="D12:D13"/>
    <mergeCell ref="M12:M13"/>
    <mergeCell ref="G22:G23"/>
    <mergeCell ref="M22:M23"/>
    <mergeCell ref="G26:G27"/>
    <mergeCell ref="M26:M27"/>
  </mergeCells>
  <printOptions horizontalCentered="1" verticalCentered="1"/>
  <pageMargins left="0.1968503937007874" right="0.2755905511811024" top="0.31496062992125984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workbookViewId="0" topLeftCell="A31">
      <selection activeCell="D25" sqref="D25"/>
    </sheetView>
  </sheetViews>
  <sheetFormatPr defaultColWidth="9.140625" defaultRowHeight="12.75"/>
  <cols>
    <col min="1" max="1" width="1.421875" style="1" customWidth="1"/>
    <col min="2" max="2" width="7.421875" style="1" customWidth="1"/>
    <col min="3" max="3" width="5.8515625" style="1" customWidth="1"/>
    <col min="4" max="4" width="22.8515625" style="1" customWidth="1"/>
    <col min="5" max="5" width="13.421875" style="1" customWidth="1"/>
    <col min="6" max="6" width="9.8515625" style="1" customWidth="1"/>
    <col min="7" max="7" width="11.8515625" style="1" customWidth="1"/>
    <col min="8" max="16384" width="9.140625" style="1" customWidth="1"/>
  </cols>
  <sheetData>
    <row r="1" spans="2:4" ht="12.75">
      <c r="B1" s="18" t="s">
        <v>59</v>
      </c>
      <c r="D1" s="2"/>
    </row>
    <row r="2" spans="2:4" ht="12.75">
      <c r="B2" s="18" t="s">
        <v>155</v>
      </c>
      <c r="D2" s="2"/>
    </row>
    <row r="3" ht="12.75">
      <c r="D3" s="2"/>
    </row>
    <row r="4" spans="2:8" ht="14.25">
      <c r="B4" s="252" t="s">
        <v>134</v>
      </c>
      <c r="C4" s="252"/>
      <c r="D4" s="252"/>
      <c r="E4" s="252"/>
      <c r="F4" s="252"/>
      <c r="G4" s="252"/>
      <c r="H4" s="252"/>
    </row>
    <row r="6" ht="12.75">
      <c r="B6" s="1" t="s">
        <v>156</v>
      </c>
    </row>
    <row r="7" spans="2:5" ht="12.75">
      <c r="B7" s="1" t="s">
        <v>50</v>
      </c>
      <c r="D7" s="2"/>
      <c r="E7" s="3"/>
    </row>
    <row r="8" spans="2:5" ht="12.75">
      <c r="B8" s="1" t="s">
        <v>143</v>
      </c>
      <c r="D8" s="2"/>
      <c r="E8" s="4"/>
    </row>
    <row r="9" spans="2:4" ht="12.75">
      <c r="B9" s="1" t="s">
        <v>98</v>
      </c>
      <c r="D9" s="2"/>
    </row>
    <row r="11" spans="4:9" ht="28.5" customHeight="1">
      <c r="D11" s="45" t="s">
        <v>34</v>
      </c>
      <c r="E11" s="253" t="s">
        <v>35</v>
      </c>
      <c r="F11" s="253"/>
      <c r="G11" s="253" t="s">
        <v>135</v>
      </c>
      <c r="H11" s="253"/>
      <c r="I11" s="15" t="s">
        <v>40</v>
      </c>
    </row>
    <row r="12" spans="4:9" ht="12.75">
      <c r="D12" s="24" t="s">
        <v>36</v>
      </c>
      <c r="E12" s="24" t="s">
        <v>0</v>
      </c>
      <c r="F12" s="24" t="s">
        <v>1</v>
      </c>
      <c r="G12" s="24" t="s">
        <v>0</v>
      </c>
      <c r="H12" s="24" t="s">
        <v>1</v>
      </c>
      <c r="I12" s="24" t="s">
        <v>52</v>
      </c>
    </row>
    <row r="13" spans="4:9" ht="12.75">
      <c r="D13" s="7" t="s">
        <v>28</v>
      </c>
      <c r="E13" s="7">
        <v>14</v>
      </c>
      <c r="F13" s="7">
        <v>14</v>
      </c>
      <c r="G13" s="7">
        <v>12</v>
      </c>
      <c r="H13" s="7">
        <v>12</v>
      </c>
      <c r="I13" s="256">
        <v>192</v>
      </c>
    </row>
    <row r="14" spans="4:9" ht="12.75">
      <c r="D14" s="7" t="s">
        <v>29</v>
      </c>
      <c r="E14" s="7">
        <v>14</v>
      </c>
      <c r="F14" s="7" t="s">
        <v>119</v>
      </c>
      <c r="G14" s="7">
        <v>12</v>
      </c>
      <c r="H14" s="7">
        <v>12</v>
      </c>
      <c r="I14" s="257"/>
    </row>
    <row r="15" ht="12.75">
      <c r="D15" s="29" t="s">
        <v>37</v>
      </c>
    </row>
    <row r="16" ht="12.75">
      <c r="D16" s="29" t="s">
        <v>136</v>
      </c>
    </row>
    <row r="17" ht="12.75">
      <c r="D17" s="29"/>
    </row>
    <row r="18" spans="4:8" ht="15.75">
      <c r="D18" s="36" t="s">
        <v>70</v>
      </c>
      <c r="E18" s="37"/>
      <c r="F18" s="37"/>
      <c r="G18" s="37"/>
      <c r="H18" s="37"/>
    </row>
    <row r="19" spans="3:8" ht="15" customHeight="1">
      <c r="C19" s="254" t="s">
        <v>42</v>
      </c>
      <c r="D19" s="254" t="s">
        <v>71</v>
      </c>
      <c r="E19" s="254" t="s">
        <v>139</v>
      </c>
      <c r="F19" s="43" t="s">
        <v>30</v>
      </c>
      <c r="G19" s="43" t="s">
        <v>30</v>
      </c>
      <c r="H19" s="8"/>
    </row>
    <row r="20" spans="3:8" ht="12.75">
      <c r="C20" s="254"/>
      <c r="D20" s="254"/>
      <c r="E20" s="254"/>
      <c r="F20" s="43" t="s">
        <v>38</v>
      </c>
      <c r="G20" s="43" t="s">
        <v>39</v>
      </c>
      <c r="H20" s="9"/>
    </row>
    <row r="21" spans="3:8" ht="12.75">
      <c r="C21" s="248">
        <v>1</v>
      </c>
      <c r="D21" s="26" t="s">
        <v>72</v>
      </c>
      <c r="E21" s="7">
        <f>'an I'!S12+'an II'!S11</f>
        <v>560</v>
      </c>
      <c r="F21" s="255">
        <f>E21/E24*100</f>
        <v>83.33333333333334</v>
      </c>
      <c r="G21" s="255"/>
      <c r="H21" s="8"/>
    </row>
    <row r="22" spans="3:8" ht="12.75">
      <c r="C22" s="248"/>
      <c r="D22" s="26" t="s">
        <v>40</v>
      </c>
      <c r="E22" s="7">
        <v>192</v>
      </c>
      <c r="F22" s="255"/>
      <c r="G22" s="255"/>
      <c r="H22" s="8"/>
    </row>
    <row r="23" spans="3:8" ht="12.75">
      <c r="C23" s="7">
        <v>2</v>
      </c>
      <c r="D23" s="26" t="s">
        <v>41</v>
      </c>
      <c r="E23" s="7">
        <f>'an I'!S13+'an II'!S12</f>
        <v>112</v>
      </c>
      <c r="F23" s="44">
        <f>E23/E24*100</f>
        <v>16.666666666666664</v>
      </c>
      <c r="G23" s="44"/>
      <c r="H23" s="8"/>
    </row>
    <row r="24" spans="3:8" ht="38.25">
      <c r="C24" s="7"/>
      <c r="D24" s="45" t="s">
        <v>73</v>
      </c>
      <c r="E24" s="15">
        <f>E21+E23</f>
        <v>672</v>
      </c>
      <c r="F24" s="52">
        <v>100</v>
      </c>
      <c r="G24" s="52">
        <v>100</v>
      </c>
      <c r="H24" s="8"/>
    </row>
    <row r="25" spans="3:8" ht="12.75">
      <c r="C25" s="46">
        <v>3</v>
      </c>
      <c r="D25" s="268" t="s">
        <v>41</v>
      </c>
      <c r="E25" s="7">
        <v>0</v>
      </c>
      <c r="F25" s="53"/>
      <c r="G25" s="53"/>
      <c r="H25" s="8"/>
    </row>
    <row r="26" spans="3:8" ht="25.5">
      <c r="C26" s="7"/>
      <c r="D26" s="45" t="s">
        <v>137</v>
      </c>
      <c r="E26" s="7">
        <f>E24+E25</f>
        <v>672</v>
      </c>
      <c r="F26" s="52">
        <v>100</v>
      </c>
      <c r="G26" s="52">
        <v>100</v>
      </c>
      <c r="H26" s="8"/>
    </row>
    <row r="27" spans="3:7" ht="12.75">
      <c r="C27" s="28"/>
      <c r="D27" s="10"/>
      <c r="E27" s="8"/>
      <c r="F27" s="11"/>
      <c r="G27" s="12"/>
    </row>
    <row r="28" spans="3:7" ht="12.75">
      <c r="C28" s="28"/>
      <c r="D28" s="10"/>
      <c r="E28" s="8"/>
      <c r="F28" s="11"/>
      <c r="G28" s="12"/>
    </row>
    <row r="29" spans="3:9" ht="12.75">
      <c r="C29" s="254" t="s">
        <v>42</v>
      </c>
      <c r="D29" s="254" t="s">
        <v>74</v>
      </c>
      <c r="E29" s="261" t="s">
        <v>138</v>
      </c>
      <c r="F29" s="43" t="s">
        <v>30</v>
      </c>
      <c r="G29" s="259" t="s">
        <v>43</v>
      </c>
      <c r="H29" s="260"/>
      <c r="I29" s="54"/>
    </row>
    <row r="30" spans="3:9" ht="12.75">
      <c r="C30" s="254"/>
      <c r="D30" s="254"/>
      <c r="E30" s="261"/>
      <c r="F30" s="43" t="s">
        <v>38</v>
      </c>
      <c r="G30" s="25" t="s">
        <v>44</v>
      </c>
      <c r="H30" s="25" t="s">
        <v>75</v>
      </c>
      <c r="I30" s="8"/>
    </row>
    <row r="31" spans="3:9" ht="12.75">
      <c r="C31" s="7">
        <v>1</v>
      </c>
      <c r="D31" s="26" t="s">
        <v>76</v>
      </c>
      <c r="E31" s="55">
        <f>G31+H31</f>
        <v>350</v>
      </c>
      <c r="F31" s="47">
        <v>57.14</v>
      </c>
      <c r="G31" s="55">
        <f>'an I'!U14+'an II'!U13</f>
        <v>98</v>
      </c>
      <c r="H31" s="56">
        <f>'an I'!V14+'an II'!V13</f>
        <v>252</v>
      </c>
      <c r="I31" s="9"/>
    </row>
    <row r="32" spans="3:13" ht="12.75">
      <c r="C32" s="7">
        <v>2</v>
      </c>
      <c r="D32" s="48" t="s">
        <v>77</v>
      </c>
      <c r="E32" s="55">
        <f>G32+H32</f>
        <v>322</v>
      </c>
      <c r="F32" s="47">
        <v>42.86</v>
      </c>
      <c r="G32" s="55">
        <f>'an I'!U15+'an II'!U14</f>
        <v>182</v>
      </c>
      <c r="H32" s="56">
        <f>'an I'!V15+'an II'!V14</f>
        <v>140</v>
      </c>
      <c r="I32" s="9"/>
      <c r="M32" s="42"/>
    </row>
    <row r="33" spans="2:11" ht="12.75" customHeight="1">
      <c r="B33" s="6"/>
      <c r="C33" s="5"/>
      <c r="D33" s="49" t="s">
        <v>33</v>
      </c>
      <c r="E33" s="49">
        <f>SUM(E31:E32)</f>
        <v>672</v>
      </c>
      <c r="F33" s="55">
        <f>SUM(F31:F32)</f>
        <v>100</v>
      </c>
      <c r="G33" s="55">
        <f>SUM(G31:G32)</f>
        <v>280</v>
      </c>
      <c r="H33" s="55">
        <f>SUM(H31:H32)</f>
        <v>392</v>
      </c>
      <c r="I33" s="16"/>
      <c r="J33" s="6"/>
      <c r="K33" s="6"/>
    </row>
    <row r="34" spans="3:7" ht="12.75">
      <c r="C34" s="30"/>
      <c r="D34" s="13"/>
      <c r="E34" s="14"/>
      <c r="F34" s="14"/>
      <c r="G34" s="14"/>
    </row>
    <row r="35" spans="3:5" ht="35.25" customHeight="1">
      <c r="C35" s="250" t="s">
        <v>107</v>
      </c>
      <c r="D35" s="251"/>
      <c r="E35" s="51">
        <f>H33/G33</f>
        <v>1.4</v>
      </c>
    </row>
    <row r="37" spans="3:8" ht="12.75">
      <c r="C37" s="248" t="s">
        <v>42</v>
      </c>
      <c r="D37" s="247" t="s">
        <v>79</v>
      </c>
      <c r="E37" s="249" t="s">
        <v>78</v>
      </c>
      <c r="F37" s="249"/>
      <c r="G37" s="249" t="s">
        <v>31</v>
      </c>
      <c r="H37" s="249"/>
    </row>
    <row r="38" spans="3:8" ht="12.75">
      <c r="C38" s="248"/>
      <c r="D38" s="247"/>
      <c r="E38" s="25" t="s">
        <v>45</v>
      </c>
      <c r="F38" s="25" t="s">
        <v>46</v>
      </c>
      <c r="G38" s="25" t="s">
        <v>42</v>
      </c>
      <c r="H38" s="25" t="s">
        <v>32</v>
      </c>
    </row>
    <row r="39" spans="3:8" ht="12.75">
      <c r="C39" s="25">
        <v>1</v>
      </c>
      <c r="D39" s="23" t="s">
        <v>80</v>
      </c>
      <c r="E39" s="25">
        <v>9</v>
      </c>
      <c r="F39" s="25">
        <v>6</v>
      </c>
      <c r="G39" s="25">
        <f>E39+F39</f>
        <v>15</v>
      </c>
      <c r="H39" s="50">
        <f>G39/G41*100</f>
        <v>75</v>
      </c>
    </row>
    <row r="40" spans="3:8" ht="12.75">
      <c r="C40" s="25">
        <v>2</v>
      </c>
      <c r="D40" s="23" t="s">
        <v>81</v>
      </c>
      <c r="E40" s="25">
        <v>2</v>
      </c>
      <c r="F40" s="25">
        <v>3</v>
      </c>
      <c r="G40" s="25">
        <f>E40+F40</f>
        <v>5</v>
      </c>
      <c r="H40" s="50">
        <f>G40/G41*100</f>
        <v>25</v>
      </c>
    </row>
    <row r="41" spans="3:8" ht="12.75">
      <c r="C41" s="25"/>
      <c r="D41" s="27" t="s">
        <v>33</v>
      </c>
      <c r="E41" s="27">
        <f>SUM(E39:E40)</f>
        <v>11</v>
      </c>
      <c r="F41" s="27">
        <f>SUM(F39:F40)</f>
        <v>9</v>
      </c>
      <c r="G41" s="27">
        <f>SUM(G39:G40)</f>
        <v>20</v>
      </c>
      <c r="H41" s="27">
        <v>100</v>
      </c>
    </row>
    <row r="42" spans="3:7" ht="12.75">
      <c r="C42" s="30"/>
      <c r="D42" s="13"/>
      <c r="E42" s="14"/>
      <c r="F42" s="14"/>
      <c r="G42" s="14"/>
    </row>
    <row r="43" spans="1:15" ht="12.75">
      <c r="A43" s="17"/>
      <c r="C43" s="224" t="s">
        <v>146</v>
      </c>
      <c r="D43" s="224"/>
      <c r="E43" s="155"/>
      <c r="F43" s="155"/>
      <c r="G43" s="258" t="s">
        <v>103</v>
      </c>
      <c r="H43" s="258"/>
      <c r="I43" s="155"/>
      <c r="J43" s="155"/>
      <c r="K43" s="155"/>
      <c r="L43" s="155"/>
      <c r="M43" s="155"/>
      <c r="N43" s="17"/>
      <c r="O43" s="17"/>
    </row>
    <row r="44" spans="3:15" ht="12.75">
      <c r="C44" s="224" t="s">
        <v>147</v>
      </c>
      <c r="D44" s="224"/>
      <c r="E44" s="155"/>
      <c r="F44" s="224" t="s">
        <v>130</v>
      </c>
      <c r="G44" s="224"/>
      <c r="H44" s="224"/>
      <c r="I44" s="224"/>
      <c r="J44" s="154"/>
      <c r="K44" s="154"/>
      <c r="L44" s="154"/>
      <c r="M44" s="154"/>
      <c r="N44" s="17"/>
      <c r="O44" s="17"/>
    </row>
    <row r="45" spans="1:15" ht="12.75">
      <c r="A45" s="17"/>
      <c r="B45" s="16"/>
      <c r="C45" s="16"/>
      <c r="D45" s="152"/>
      <c r="E45" s="155"/>
      <c r="F45" s="155"/>
      <c r="G45" s="155"/>
      <c r="H45" s="151"/>
      <c r="I45" s="155"/>
      <c r="J45" s="155"/>
      <c r="K45" s="155"/>
      <c r="L45" s="155"/>
      <c r="M45" s="155"/>
      <c r="N45" s="17"/>
      <c r="O45" s="17"/>
    </row>
    <row r="46" spans="1:15" ht="12.75">
      <c r="A46" s="17"/>
      <c r="B46" s="16"/>
      <c r="C46" s="16"/>
      <c r="D46" s="152"/>
      <c r="E46" s="155"/>
      <c r="F46" s="155"/>
      <c r="G46" s="155"/>
      <c r="H46" s="155"/>
      <c r="I46" s="155"/>
      <c r="J46" s="155"/>
      <c r="K46" s="155"/>
      <c r="L46" s="155"/>
      <c r="M46" s="155"/>
      <c r="N46" s="17"/>
      <c r="O46" s="17"/>
    </row>
    <row r="47" spans="1:15" ht="12.75">
      <c r="A47" s="17"/>
      <c r="C47" s="16"/>
      <c r="D47" s="152" t="s">
        <v>131</v>
      </c>
      <c r="E47" s="155"/>
      <c r="F47" s="224" t="s">
        <v>128</v>
      </c>
      <c r="G47" s="224"/>
      <c r="H47" s="224"/>
      <c r="I47" s="224"/>
      <c r="J47" s="154"/>
      <c r="K47" s="154"/>
      <c r="L47" s="154"/>
      <c r="M47" s="155"/>
      <c r="O47" s="17"/>
    </row>
    <row r="48" spans="1:15" ht="12.75">
      <c r="A48" s="17"/>
      <c r="C48" s="16"/>
      <c r="D48" s="152" t="s">
        <v>129</v>
      </c>
      <c r="E48" s="155"/>
      <c r="F48" s="224" t="s">
        <v>129</v>
      </c>
      <c r="G48" s="224"/>
      <c r="H48" s="224"/>
      <c r="I48" s="224"/>
      <c r="J48" s="155"/>
      <c r="K48" s="155"/>
      <c r="L48" s="155"/>
      <c r="M48" s="151"/>
      <c r="O48" s="17"/>
    </row>
  </sheetData>
  <sheetProtection/>
  <mergeCells count="25">
    <mergeCell ref="E19:E20"/>
    <mergeCell ref="I13:I14"/>
    <mergeCell ref="G43:H43"/>
    <mergeCell ref="F48:I48"/>
    <mergeCell ref="G21:G22"/>
    <mergeCell ref="G37:H37"/>
    <mergeCell ref="G29:H29"/>
    <mergeCell ref="E29:E30"/>
    <mergeCell ref="C35:D35"/>
    <mergeCell ref="B4:H4"/>
    <mergeCell ref="E11:F11"/>
    <mergeCell ref="G11:H11"/>
    <mergeCell ref="C19:C20"/>
    <mergeCell ref="D19:D20"/>
    <mergeCell ref="F21:F22"/>
    <mergeCell ref="C21:C22"/>
    <mergeCell ref="C29:C30"/>
    <mergeCell ref="D29:D30"/>
    <mergeCell ref="C43:D43"/>
    <mergeCell ref="C44:D44"/>
    <mergeCell ref="F44:I44"/>
    <mergeCell ref="F47:I47"/>
    <mergeCell ref="D37:D38"/>
    <mergeCell ref="C37:C38"/>
    <mergeCell ref="E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6">
      <selection activeCell="C20" sqref="C20:E20"/>
    </sheetView>
  </sheetViews>
  <sheetFormatPr defaultColWidth="9.140625" defaultRowHeight="12.75"/>
  <cols>
    <col min="1" max="1" width="41.140625" style="1" customWidth="1"/>
    <col min="2" max="2" width="3.140625" style="1" customWidth="1"/>
    <col min="3" max="3" width="27.00390625" style="1" customWidth="1"/>
    <col min="4" max="4" width="9.140625" style="1" customWidth="1"/>
    <col min="5" max="5" width="7.8515625" style="1" customWidth="1"/>
    <col min="6" max="16384" width="9.140625" style="1" customWidth="1"/>
  </cols>
  <sheetData>
    <row r="1" spans="1:3" ht="12.75">
      <c r="A1" s="263" t="s">
        <v>59</v>
      </c>
      <c r="B1" s="263"/>
      <c r="C1" s="263"/>
    </row>
    <row r="2" spans="1:3" ht="12.75">
      <c r="A2" s="263" t="s">
        <v>155</v>
      </c>
      <c r="B2" s="263"/>
      <c r="C2" s="263"/>
    </row>
    <row r="3" spans="1:3" ht="12.75">
      <c r="A3" s="31"/>
      <c r="B3" s="31"/>
      <c r="C3" s="31"/>
    </row>
    <row r="4" spans="1:5" ht="15.75">
      <c r="A4" s="264" t="s">
        <v>134</v>
      </c>
      <c r="B4" s="264"/>
      <c r="C4" s="264"/>
      <c r="D4" s="264"/>
      <c r="E4" s="264"/>
    </row>
    <row r="5" ht="12.75">
      <c r="C5" s="22"/>
    </row>
    <row r="6" spans="1:14" ht="12" customHeight="1">
      <c r="A6" s="1" t="s">
        <v>156</v>
      </c>
      <c r="G6" s="19"/>
      <c r="H6" s="19"/>
      <c r="I6" s="19"/>
      <c r="J6" s="19"/>
      <c r="K6" s="19"/>
      <c r="L6" s="19"/>
      <c r="M6" s="19"/>
      <c r="N6" s="21"/>
    </row>
    <row r="7" spans="1:13" ht="12.75">
      <c r="A7" s="1" t="s">
        <v>50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2.75">
      <c r="A8" s="1" t="s">
        <v>142</v>
      </c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21"/>
    </row>
    <row r="9" spans="1:14" ht="12.75">
      <c r="A9" s="1" t="s">
        <v>98</v>
      </c>
      <c r="C9" s="2"/>
      <c r="D9" s="19"/>
      <c r="E9" s="19"/>
      <c r="F9" s="19"/>
      <c r="G9" s="19"/>
      <c r="H9" s="19"/>
      <c r="I9" s="19"/>
      <c r="J9" s="19"/>
      <c r="K9" s="19"/>
      <c r="L9" s="19"/>
      <c r="M9" s="19"/>
      <c r="N9" s="22"/>
    </row>
    <row r="10" spans="1:3" ht="12.75">
      <c r="A10" s="32"/>
      <c r="B10" s="32"/>
      <c r="C10" s="32"/>
    </row>
    <row r="11" spans="1:5" ht="48.75" customHeight="1">
      <c r="A11" s="41" t="s">
        <v>148</v>
      </c>
      <c r="C11" s="265" t="s">
        <v>149</v>
      </c>
      <c r="D11" s="265"/>
      <c r="E11" s="265"/>
    </row>
    <row r="12" spans="1:5" ht="38.25">
      <c r="A12" s="38" t="s">
        <v>82</v>
      </c>
      <c r="B12" s="33"/>
      <c r="C12" s="262" t="s">
        <v>89</v>
      </c>
      <c r="D12" s="262"/>
      <c r="E12" s="262"/>
    </row>
    <row r="13" spans="1:5" ht="55.5" customHeight="1">
      <c r="A13" s="26" t="s">
        <v>83</v>
      </c>
      <c r="B13" s="33"/>
      <c r="C13" s="262" t="s">
        <v>120</v>
      </c>
      <c r="D13" s="262"/>
      <c r="E13" s="262"/>
    </row>
    <row r="14" spans="1:5" ht="38.25">
      <c r="A14" s="39" t="s">
        <v>84</v>
      </c>
      <c r="B14" s="33"/>
      <c r="C14" s="262" t="s">
        <v>90</v>
      </c>
      <c r="D14" s="262"/>
      <c r="E14" s="262"/>
    </row>
    <row r="15" spans="1:5" ht="38.25">
      <c r="A15" s="40" t="s">
        <v>85</v>
      </c>
      <c r="B15" s="33"/>
      <c r="C15" s="262" t="s">
        <v>91</v>
      </c>
      <c r="D15" s="262"/>
      <c r="E15" s="262"/>
    </row>
    <row r="16" spans="1:5" ht="38.25">
      <c r="A16" s="38" t="s">
        <v>86</v>
      </c>
      <c r="B16" s="33"/>
      <c r="C16" s="262" t="s">
        <v>92</v>
      </c>
      <c r="D16" s="262"/>
      <c r="E16" s="262"/>
    </row>
    <row r="17" spans="1:5" ht="51">
      <c r="A17" s="38" t="s">
        <v>87</v>
      </c>
      <c r="B17" s="33"/>
      <c r="C17" s="262" t="s">
        <v>93</v>
      </c>
      <c r="D17" s="262"/>
      <c r="E17" s="262"/>
    </row>
    <row r="18" spans="1:5" ht="54" customHeight="1">
      <c r="A18" s="38" t="s">
        <v>88</v>
      </c>
      <c r="B18" s="33"/>
      <c r="C18" s="262" t="s">
        <v>94</v>
      </c>
      <c r="D18" s="262"/>
      <c r="E18" s="262"/>
    </row>
    <row r="19" spans="1:5" ht="25.5" customHeight="1">
      <c r="A19" s="34"/>
      <c r="B19" s="33"/>
      <c r="C19" s="262" t="s">
        <v>95</v>
      </c>
      <c r="D19" s="266"/>
      <c r="E19" s="266"/>
    </row>
    <row r="20" spans="1:5" ht="40.5" customHeight="1">
      <c r="A20" s="34"/>
      <c r="B20" s="33"/>
      <c r="C20" s="262" t="s">
        <v>96</v>
      </c>
      <c r="D20" s="262"/>
      <c r="E20" s="262"/>
    </row>
    <row r="21" spans="1:5" ht="25.5" customHeight="1">
      <c r="A21" s="34"/>
      <c r="B21" s="33"/>
      <c r="C21" s="262" t="s">
        <v>97</v>
      </c>
      <c r="D21" s="262"/>
      <c r="E21" s="262"/>
    </row>
    <row r="22" spans="1:4" ht="12.75">
      <c r="A22" s="34"/>
      <c r="B22" s="33"/>
      <c r="C22" s="33"/>
      <c r="D22" s="33"/>
    </row>
    <row r="23" spans="1:10" ht="12.75">
      <c r="A23" s="152" t="s">
        <v>146</v>
      </c>
      <c r="B23" s="155"/>
      <c r="C23" s="258" t="s">
        <v>103</v>
      </c>
      <c r="D23" s="258"/>
      <c r="E23" s="151"/>
      <c r="F23" s="155"/>
      <c r="G23" s="155"/>
      <c r="H23" s="155"/>
      <c r="I23" s="155"/>
      <c r="J23" s="151"/>
    </row>
    <row r="24" spans="1:10" ht="12.75">
      <c r="A24" s="152" t="s">
        <v>150</v>
      </c>
      <c r="B24" s="155"/>
      <c r="C24" s="224" t="s">
        <v>130</v>
      </c>
      <c r="D24" s="224"/>
      <c r="E24" s="154"/>
      <c r="F24" s="154"/>
      <c r="G24" s="154"/>
      <c r="H24" s="154"/>
      <c r="I24" s="154"/>
      <c r="J24" s="154"/>
    </row>
    <row r="25" spans="1:10" ht="12.75">
      <c r="A25" s="152"/>
      <c r="B25" s="155"/>
      <c r="C25" s="156"/>
      <c r="D25" s="156"/>
      <c r="E25" s="155"/>
      <c r="F25" s="155"/>
      <c r="G25" s="155"/>
      <c r="H25" s="151"/>
      <c r="I25" s="155"/>
      <c r="J25" s="151"/>
    </row>
    <row r="26" spans="1:10" ht="12.75">
      <c r="A26" s="152"/>
      <c r="B26" s="155"/>
      <c r="C26" s="156"/>
      <c r="D26" s="156"/>
      <c r="E26" s="155"/>
      <c r="F26" s="155"/>
      <c r="G26" s="155"/>
      <c r="H26" s="155"/>
      <c r="I26" s="155"/>
      <c r="J26" s="151"/>
    </row>
    <row r="27" spans="1:10" ht="12.75">
      <c r="A27" s="152" t="s">
        <v>131</v>
      </c>
      <c r="B27" s="155"/>
      <c r="C27" s="224" t="s">
        <v>128</v>
      </c>
      <c r="D27" s="224"/>
      <c r="E27" s="154"/>
      <c r="F27" s="154"/>
      <c r="G27" s="154"/>
      <c r="H27" s="154"/>
      <c r="I27" s="154"/>
      <c r="J27" s="151"/>
    </row>
    <row r="28" spans="1:10" ht="12.75">
      <c r="A28" s="152" t="s">
        <v>129</v>
      </c>
      <c r="B28" s="155"/>
      <c r="C28" s="224" t="s">
        <v>129</v>
      </c>
      <c r="D28" s="224"/>
      <c r="E28" s="154"/>
      <c r="F28" s="154"/>
      <c r="G28" s="154"/>
      <c r="H28" s="154"/>
      <c r="I28" s="154"/>
      <c r="J28" s="151"/>
    </row>
    <row r="30" spans="1:4" ht="12.75">
      <c r="A30" s="34"/>
      <c r="B30" s="33"/>
      <c r="C30" s="33"/>
      <c r="D30" s="33"/>
    </row>
    <row r="31" spans="1:4" ht="12.75">
      <c r="A31" s="34"/>
      <c r="B31" s="33"/>
      <c r="C31" s="33"/>
      <c r="D31" s="33"/>
    </row>
    <row r="32" spans="1:4" ht="12.75">
      <c r="A32" s="34"/>
      <c r="B32" s="33"/>
      <c r="C32" s="33"/>
      <c r="D32" s="33"/>
    </row>
    <row r="33" ht="12.75">
      <c r="A33" s="35"/>
    </row>
    <row r="34" ht="12.75">
      <c r="A34" s="35"/>
    </row>
    <row r="35" ht="12.75">
      <c r="A35" s="35"/>
    </row>
    <row r="36" ht="12.75">
      <c r="A36" s="35"/>
    </row>
  </sheetData>
  <sheetProtection/>
  <mergeCells count="18">
    <mergeCell ref="C14:E14"/>
    <mergeCell ref="C23:D23"/>
    <mergeCell ref="C15:E15"/>
    <mergeCell ref="C16:E16"/>
    <mergeCell ref="C17:E17"/>
    <mergeCell ref="C18:E18"/>
    <mergeCell ref="C19:E19"/>
    <mergeCell ref="C20:E20"/>
    <mergeCell ref="C24:D24"/>
    <mergeCell ref="C27:D27"/>
    <mergeCell ref="C28:D28"/>
    <mergeCell ref="C21:E21"/>
    <mergeCell ref="A1:C1"/>
    <mergeCell ref="A2:C2"/>
    <mergeCell ref="A4:E4"/>
    <mergeCell ref="C12:E12"/>
    <mergeCell ref="C13:E13"/>
    <mergeCell ref="C11:E1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 COJOCARIU</dc:creator>
  <cp:keywords/>
  <dc:description/>
  <cp:lastModifiedBy>Windows User</cp:lastModifiedBy>
  <cp:lastPrinted>2020-07-03T11:00:12Z</cp:lastPrinted>
  <dcterms:created xsi:type="dcterms:W3CDTF">1998-09-29T12:25:23Z</dcterms:created>
  <dcterms:modified xsi:type="dcterms:W3CDTF">2022-06-21T16:13:28Z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